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hidePivotFieldList="1"/>
  <mc:AlternateContent xmlns:mc="http://schemas.openxmlformats.org/markup-compatibility/2006">
    <mc:Choice Requires="x15">
      <x15ac:absPath xmlns:x15ac="http://schemas.microsoft.com/office/spreadsheetml/2010/11/ac" url="C:\Users\ppaez\Downloads\"/>
    </mc:Choice>
  </mc:AlternateContent>
  <xr:revisionPtr revIDLastSave="0" documentId="8_{A86011F0-6FE2-46D9-A678-8FB757D2944E}" xr6:coauthVersionLast="47" xr6:coauthVersionMax="47" xr10:uidLastSave="{00000000-0000-0000-0000-000000000000}"/>
  <bookViews>
    <workbookView xWindow="-120" yWindow="-120" windowWidth="29040" windowHeight="15720" tabRatio="875" activeTab="1" xr2:uid="{00000000-000D-0000-FFFF-FFFF00000000}"/>
  </bookViews>
  <sheets>
    <sheet name="Dinámica " sheetId="169"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ÑO">'[63]Federal-r'!$HE$5487</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0"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71" l="1"/>
  <c r="H16" i="138"/>
  <c r="F28" i="71"/>
  <c r="H14" i="71"/>
  <c r="G14" i="71"/>
  <c r="G15" i="71"/>
  <c r="G32" i="71"/>
  <c r="G30" i="71"/>
  <c r="G28" i="71"/>
  <c r="G25" i="71"/>
  <c r="G26" i="71"/>
  <c r="G27" i="71"/>
  <c r="G24" i="71"/>
  <c r="G19" i="71"/>
  <c r="G21" i="71"/>
  <c r="G22" i="71"/>
  <c r="G20" i="71"/>
  <c r="G17" i="71"/>
  <c r="G18" i="71"/>
  <c r="H22" i="71"/>
  <c r="E28" i="71"/>
  <c r="H30" i="71"/>
  <c r="F30" i="71"/>
  <c r="F37" i="138"/>
  <c r="E22" i="71"/>
  <c r="E32" i="71"/>
  <c r="F32" i="71"/>
  <c r="F14" i="71"/>
  <c r="E14" i="71"/>
  <c r="D14" i="71"/>
  <c r="D19" i="71"/>
  <c r="C16" i="138"/>
  <c r="C17" i="138"/>
  <c r="C19" i="138"/>
  <c r="E20" i="138"/>
  <c r="D20" i="138"/>
  <c r="C20" i="138"/>
  <c r="E48" i="138"/>
  <c r="D48" i="138"/>
  <c r="C48" i="138"/>
  <c r="E37" i="138"/>
  <c r="D37" i="138"/>
  <c r="C37" i="138"/>
  <c r="E34" i="138"/>
  <c r="D34" i="138"/>
  <c r="C34" i="138"/>
  <c r="C33" i="138"/>
  <c r="E25" i="71"/>
  <c r="D27" i="71"/>
  <c r="D26" i="71"/>
  <c r="D25" i="71"/>
  <c r="D24" i="71"/>
  <c r="D33" i="138" l="1"/>
  <c r="E33" i="138"/>
  <c r="E31" i="138" l="1"/>
  <c r="E29" i="138"/>
  <c r="D31" i="138"/>
  <c r="D29" i="138"/>
  <c r="E17" i="138"/>
  <c r="E16" i="138" s="1"/>
  <c r="D17" i="138"/>
  <c r="D16" i="138" s="1"/>
  <c r="F21" i="71"/>
  <c r="D23" i="138"/>
  <c r="E23"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20" i="71" s="1"/>
  <c r="E15" i="3"/>
  <c r="F20" i="71" s="1"/>
  <c r="D22" i="3"/>
  <c r="E22" i="3"/>
  <c r="F22" i="71" s="1"/>
  <c r="F25" i="71" s="1"/>
  <c r="D30" i="3"/>
  <c r="D29" i="3" s="1"/>
  <c r="E30" i="3"/>
  <c r="E29" i="3" s="1"/>
  <c r="C26" i="130"/>
  <c r="D81" i="131"/>
  <c r="D76" i="131"/>
  <c r="C30" i="3"/>
  <c r="D59" i="4"/>
  <c r="D58" i="4" s="1"/>
  <c r="E59" i="4"/>
  <c r="C59" i="4"/>
  <c r="D56" i="4"/>
  <c r="D54" i="4"/>
  <c r="D52" i="4"/>
  <c r="D50" i="4"/>
  <c r="D48" i="4"/>
  <c r="D46" i="4"/>
  <c r="D44" i="4"/>
  <c r="D18" i="4"/>
  <c r="D15" i="4"/>
  <c r="E21" i="71"/>
  <c r="D19" i="138" l="1"/>
  <c r="E19" i="138"/>
  <c r="E24" i="71"/>
  <c r="E19" i="71"/>
  <c r="F24" i="71"/>
  <c r="F19" i="71"/>
  <c r="E23" i="91"/>
  <c r="D23" i="91"/>
  <c r="D15" i="91"/>
  <c r="E15" i="91"/>
  <c r="F76" i="131"/>
  <c r="E76" i="131"/>
  <c r="D104" i="130"/>
  <c r="E104" i="130"/>
  <c r="E75" i="130"/>
  <c r="D75" i="130"/>
  <c r="D40" i="130"/>
  <c r="E40" i="130"/>
  <c r="D16" i="130"/>
  <c r="E16" i="130"/>
  <c r="D14" i="3"/>
  <c r="D34" i="3" s="1"/>
  <c r="E13" i="131"/>
  <c r="D14" i="4"/>
  <c r="D63" i="4" s="1"/>
  <c r="E26" i="71" l="1"/>
  <c r="E27" i="71"/>
  <c r="D57" i="138"/>
  <c r="D33" i="91"/>
  <c r="E83" i="131"/>
  <c r="D15" i="130"/>
  <c r="D156" i="130" s="1"/>
  <c r="H48" i="138" l="1"/>
  <c r="H37" i="138"/>
  <c r="H23" i="138"/>
  <c r="H29" i="138"/>
  <c r="H31" i="138"/>
  <c r="G45" i="138"/>
  <c r="G37" i="138" s="1"/>
  <c r="G24" i="138"/>
  <c r="F27" i="138"/>
  <c r="H56" i="138"/>
  <c r="F56" i="138"/>
  <c r="H55" i="138"/>
  <c r="F55" i="138"/>
  <c r="H54" i="138"/>
  <c r="F54" i="138"/>
  <c r="H53" i="138"/>
  <c r="F53" i="138"/>
  <c r="H52" i="138"/>
  <c r="F52" i="138"/>
  <c r="H51" i="138"/>
  <c r="F51" i="138"/>
  <c r="H50" i="138"/>
  <c r="F50" i="138"/>
  <c r="H49" i="138"/>
  <c r="F49" i="138"/>
  <c r="G48" i="138"/>
  <c r="H47" i="138"/>
  <c r="F47" i="138"/>
  <c r="H46" i="138"/>
  <c r="F46" i="138"/>
  <c r="H45" i="138"/>
  <c r="H44" i="138"/>
  <c r="F44" i="138"/>
  <c r="H43" i="138"/>
  <c r="F43" i="138"/>
  <c r="H42" i="138"/>
  <c r="F42" i="138"/>
  <c r="H41" i="138"/>
  <c r="F41" i="138"/>
  <c r="H40" i="138"/>
  <c r="F40" i="138"/>
  <c r="H39" i="138"/>
  <c r="F39" i="138"/>
  <c r="H38" i="138"/>
  <c r="F38" i="138"/>
  <c r="H36" i="138"/>
  <c r="F36" i="138"/>
  <c r="H35" i="138"/>
  <c r="F35" i="138"/>
  <c r="G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H18" i="138"/>
  <c r="F18" i="138"/>
  <c r="F17" i="138" s="1"/>
  <c r="F16" i="138" s="1"/>
  <c r="G16" i="138"/>
  <c r="F48" i="138" l="1"/>
  <c r="F34" i="138"/>
  <c r="F20" i="138"/>
  <c r="C57" i="138"/>
  <c r="H33" i="138"/>
  <c r="H34" i="138"/>
  <c r="E33" i="91"/>
  <c r="G23" i="138"/>
  <c r="G19" i="138" s="1"/>
  <c r="F23" i="138"/>
  <c r="G33" i="138"/>
  <c r="H17" i="138"/>
  <c r="F33" i="138" l="1"/>
  <c r="F19" i="138"/>
  <c r="E57" i="138"/>
  <c r="H57" i="138" s="1"/>
  <c r="H19" i="138"/>
  <c r="G57" i="138"/>
  <c r="F57" i="138" l="1"/>
  <c r="D49" i="131"/>
  <c r="F13" i="131"/>
  <c r="F83" i="131" s="1"/>
  <c r="D28" i="71"/>
  <c r="D71" i="131"/>
  <c r="H18" i="71"/>
  <c r="H16" i="71"/>
  <c r="H15" i="71" l="1"/>
  <c r="H17" i="71"/>
  <c r="C109" i="130"/>
  <c r="E15" i="4"/>
  <c r="E18" i="4"/>
  <c r="E44" i="4"/>
  <c r="E46" i="4"/>
  <c r="E48" i="4"/>
  <c r="E50" i="4"/>
  <c r="E52" i="4"/>
  <c r="E54" i="4"/>
  <c r="E56" i="4"/>
  <c r="E58" i="4"/>
  <c r="C59" i="130"/>
  <c r="H21" i="71" l="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H25" i="71" l="1"/>
  <c r="H20" i="71"/>
  <c r="H28" i="71"/>
  <c r="H32" i="71"/>
  <c r="E15" i="130"/>
  <c r="E156" i="130" s="1"/>
  <c r="D13" i="131"/>
  <c r="C16" i="130"/>
  <c r="C104" i="130"/>
  <c r="C40" i="130"/>
  <c r="C75" i="130"/>
  <c r="F27" i="71" l="1"/>
  <c r="H27" i="71" s="1"/>
  <c r="F26" i="71"/>
  <c r="H26" i="71" s="1"/>
  <c r="H19" i="71"/>
  <c r="H24" i="71"/>
  <c r="D83" i="131"/>
  <c r="C15" i="130"/>
  <c r="C156" i="130" s="1"/>
  <c r="C16" i="91" l="1"/>
  <c r="C18" i="91"/>
  <c r="C21" i="91"/>
  <c r="C20" i="91" s="1"/>
  <c r="C28" i="91"/>
  <c r="C26" i="91" l="1"/>
  <c r="C24" i="91"/>
  <c r="C23" i="91" l="1"/>
  <c r="C15" i="91"/>
  <c r="C33" i="91" l="1"/>
  <c r="C29" i="3" l="1"/>
  <c r="C22" i="3" l="1"/>
  <c r="C56" i="4" l="1"/>
  <c r="C18" i="4"/>
  <c r="C46" i="4"/>
  <c r="C58" i="4" l="1"/>
  <c r="C54" i="4" l="1"/>
  <c r="C52" i="4"/>
  <c r="C50" i="4"/>
  <c r="C48" i="4"/>
  <c r="C44" i="4"/>
  <c r="C15" i="4"/>
  <c r="C15" i="3"/>
  <c r="C14" i="3" l="1"/>
  <c r="C34" i="3" s="1"/>
  <c r="C14" i="4"/>
  <c r="C63"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<sst xmlns="http://schemas.openxmlformats.org/spreadsheetml/2006/main" count="2778" uniqueCount="2433">
  <si>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</si>
  <si>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</si>
  <si>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</si>
  <si>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</si>
  <si>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</si>
  <si>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</si>
  <si>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</si>
  <si>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</si>
  <si>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</si>
  <si>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</si>
  <si>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</si>
  <si>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</si>
  <si>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</si>
  <si>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</si>
  <si>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</si>
  <si>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</si>
  <si>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</si>
  <si>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</si>
  <si>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</si>
  <si>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</si>
  <si>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</si>
  <si>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</si>
  <si>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</si>
  <si>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</si>
  <si>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</si>
  <si>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</si>
  <si>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</si>
  <si>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</si>
  <si>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</si>
  <si>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</si>
  <si>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</si>
  <si>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</si>
  <si>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</si>
  <si>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</si>
  <si>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</si>
  <si>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</si>
  <si>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</si>
  <si>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</si>
  <si>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</si>
  <si>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</si>
  <si>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</si>
  <si>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</si>
  <si>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</si>
  <si>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</si>
  <si>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</si>
  <si>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</si>
  <si>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</si>
  <si>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</si>
  <si>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</si>
  <si>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</si>
  <si>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</si>
  <si>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</si>
  <si>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</si>
  <si>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</si>
  <si>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</si>
  <si>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</si>
  <si>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</si>
  <si>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</si>
  <si>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</si>
  <si>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</si>
  <si>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</si>
  <si>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</si>
  <si>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</si>
  <si>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</si>
  <si>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</si>
  <si>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</si>
  <si>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</si>
  <si>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</si>
  <si>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</si>
  <si>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</si>
  <si>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</si>
  <si>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</si>
  <si>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</si>
  <si>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</si>
  <si>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</si>
  <si>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</si>
  <si>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</si>
  <si>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</si>
  <si>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</si>
  <si>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</si>
  <si>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</si>
  <si>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</si>
  <si>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</si>
  <si>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</si>
  <si>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</si>
  <si>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</si>
  <si>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</si>
  <si>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</si>
  <si>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</si>
  <si>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</si>
  <si>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</si>
  <si>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</si>
  <si>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</si>
  <si>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</si>
  <si>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</si>
  <si>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</si>
  <si>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</si>
  <si>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</si>
  <si>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</si>
  <si>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</si>
  <si>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</si>
  <si>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</si>
  <si>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</si>
  <si>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</si>
  <si>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</si>
  <si>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</si>
  <si>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</si>
  <si>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</si>
  <si>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</si>
  <si>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</si>
  <si>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</si>
  <si>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</si>
  <si>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</si>
  <si>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</si>
  <si>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</si>
  <si>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</si>
  <si>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</si>
  <si>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</si>
  <si>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</si>
  <si>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</si>
  <si>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</si>
  <si>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</si>
  <si>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</si>
  <si>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</si>
  <si>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</si>
  <si>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</si>
  <si>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</si>
  <si>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</si>
  <si>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</si>
  <si>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</si>
  <si>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</si>
  <si>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</si>
  <si>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</si>
  <si>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</si>
  <si>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</si>
  <si>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</si>
  <si>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</si>
  <si>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</si>
  <si>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</si>
  <si>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</si>
  <si>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</si>
  <si>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</si>
  <si>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</si>
  <si>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</si>
  <si>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</si>
  <si>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</si>
  <si>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</si>
  <si>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</si>
  <si>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</si>
  <si>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</si>
  <si>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</si>
  <si>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</si>
  <si>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</si>
  <si>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</si>
  <si>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</si>
  <si>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</si>
  <si>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</si>
  <si>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</si>
  <si>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</si>
  <si>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</si>
  <si>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</si>
  <si>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</si>
  <si>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</si>
  <si>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</si>
  <si>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</si>
  <si>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</si>
  <si>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</si>
  <si>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</si>
  <si>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</si>
  <si>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</si>
  <si>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</si>
  <si>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</si>
  <si>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</si>
  <si>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</si>
  <si>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</si>
  <si>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</si>
  <si>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</si>
  <si>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</si>
  <si>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</si>
  <si>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</si>
  <si>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</si>
  <si>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</si>
  <si>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</si>
  <si>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</si>
  <si>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</si>
  <si>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</si>
  <si>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</si>
  <si>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</si>
  <si>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</si>
  <si>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</si>
  <si>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</si>
  <si>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</si>
  <si>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</si>
  <si>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</si>
  <si>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</si>
  <si>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</si>
  <si>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</si>
  <si>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</si>
  <si>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</si>
  <si>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</si>
  <si>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</si>
  <si>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</si>
  <si>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</si>
  <si>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</si>
  <si>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</si>
  <si>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</si>
  <si>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</si>
  <si>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</si>
  <si>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</si>
  <si>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</si>
  <si>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</si>
  <si>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</si>
  <si>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</si>
  <si>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</si>
  <si>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</si>
  <si>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</si>
  <si>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</si>
  <si>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</si>
  <si>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</si>
  <si>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</si>
  <si>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</si>
  <si>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</si>
  <si>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</si>
  <si>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</si>
  <si>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</si>
  <si>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</si>
  <si>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</si>
  <si>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</si>
  <si>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</si>
  <si>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</si>
  <si>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</si>
  <si>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</si>
  <si>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</si>
  <si>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</si>
  <si>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</si>
  <si>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</si>
  <si>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</si>
  <si>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</si>
  <si>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</si>
  <si>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</si>
  <si>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</si>
  <si>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</si>
  <si>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</si>
  <si>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</si>
  <si>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</si>
  <si>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</si>
  <si>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</si>
  <si>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</si>
  <si>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</si>
  <si>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</si>
  <si>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</si>
  <si>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</si>
  <si>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</si>
  <si>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</si>
  <si>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</si>
  <si>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</si>
  <si>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</si>
  <si>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</si>
  <si>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</si>
  <si>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</si>
  <si>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</si>
  <si>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</si>
  <si>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</si>
  <si>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</si>
  <si>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</si>
  <si>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</si>
  <si>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</si>
  <si>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</si>
  <si>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</si>
  <si>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</si>
  <si>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</si>
  <si>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</si>
  <si>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</si>
  <si>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</si>
  <si>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</si>
  <si>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</si>
  <si>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</si>
  <si>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</si>
  <si>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</si>
  <si>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</si>
  <si>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</si>
  <si>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</si>
  <si>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</si>
  <si>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</si>
  <si>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</si>
  <si>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</si>
  <si>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</si>
  <si>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</si>
  <si>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</si>
  <si>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</si>
  <si>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</si>
  <si>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</si>
  <si>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</si>
  <si>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</si>
  <si>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</si>
  <si>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</si>
  <si>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</si>
  <si>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</si>
  <si>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</si>
  <si>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</si>
  <si>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</si>
  <si>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</si>
  <si>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</si>
  <si>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</si>
  <si>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</si>
  <si>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</si>
  <si>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</si>
  <si>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</si>
  <si>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</si>
  <si>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</si>
  <si>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</si>
  <si>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</si>
  <si>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</si>
  <si>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</si>
  <si>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</si>
  <si>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</si>
  <si>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</si>
  <si>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</si>
  <si>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</si>
  <si>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</si>
  <si>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</si>
  <si>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</si>
  <si>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</si>
  <si>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</si>
  <si>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</si>
  <si>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</si>
  <si>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</si>
  <si>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</si>
  <si>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</si>
  <si>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</si>
  <si>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</si>
  <si>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</si>
  <si>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</si>
  <si>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</si>
  <si>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</si>
  <si>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</si>
  <si>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</si>
  <si>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</si>
  <si>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</si>
  <si>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</si>
  <si>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</si>
  <si>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</si>
  <si>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</si>
  <si>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</si>
  <si>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</si>
  <si>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</si>
  <si>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</si>
  <si>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</si>
  <si>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</si>
  <si>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</si>
  <si>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</si>
  <si>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</si>
  <si>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</si>
  <si>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</si>
  <si>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</si>
  <si>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</si>
  <si>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</si>
  <si>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</si>
  <si>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</si>
  <si>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</si>
  <si>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</si>
  <si>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</si>
  <si>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</si>
  <si>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</si>
  <si>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</si>
  <si>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</si>
  <si>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</si>
  <si>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</si>
  <si>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</si>
  <si>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</si>
  <si>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</si>
  <si>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</si>
  <si>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</si>
  <si>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</si>
  <si>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</si>
  <si>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</si>
  <si>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</si>
  <si>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</si>
  <si>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</si>
  <si>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</si>
  <si>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</si>
  <si>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</si>
  <si>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</si>
  <si>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</si>
  <si>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</si>
  <si>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</si>
  <si>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</si>
  <si>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</si>
  <si>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</si>
  <si>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</si>
  <si>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</si>
  <si>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</si>
  <si>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</si>
  <si>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</si>
  <si>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</si>
  <si>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</si>
  <si>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</si>
  <si>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</si>
  <si>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</si>
  <si>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</si>
  <si>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</si>
  <si>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</si>
  <si>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</si>
  <si>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</si>
  <si>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</si>
  <si>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</si>
  <si>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</si>
  <si>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</si>
  <si>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</si>
  <si>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</si>
  <si>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</si>
  <si>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</si>
  <si>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</si>
  <si>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</si>
  <si>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</si>
  <si>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</si>
  <si>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</si>
  <si>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</si>
  <si>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</si>
  <si>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</si>
  <si>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</si>
  <si>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</si>
  <si>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</si>
  <si>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</si>
  <si>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</si>
  <si>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</si>
  <si>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</si>
  <si>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</si>
  <si>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</si>
  <si>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</si>
  <si>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</si>
  <si>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</si>
  <si>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</si>
  <si>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</si>
  <si>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</si>
  <si>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</si>
  <si>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</si>
  <si>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</si>
  <si>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</si>
  <si>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</si>
  <si>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</si>
  <si>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</si>
  <si>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</si>
  <si>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</si>
  <si>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</si>
  <si>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</si>
  <si>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</si>
  <si>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</si>
  <si>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</si>
  <si>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</si>
  <si>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</si>
  <si>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</si>
  <si>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</si>
  <si>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</si>
  <si>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</si>
  <si>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</si>
  <si>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</si>
  <si>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</si>
  <si>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</si>
  <si>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</si>
  <si>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</si>
  <si>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</si>
  <si>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</si>
  <si>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</si>
  <si>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</si>
  <si>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</si>
  <si>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</si>
  <si>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</si>
  <si>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</si>
  <si>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</si>
  <si>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</si>
  <si>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</si>
  <si>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</si>
  <si>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</si>
  <si>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</si>
  <si>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</si>
  <si>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</si>
  <si>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</si>
  <si>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</si>
  <si>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</si>
  <si>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</si>
  <si>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</si>
  <si>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</si>
  <si>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</si>
  <si>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</si>
  <si>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</si>
  <si>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</si>
  <si>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</si>
  <si>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</si>
  <si>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</si>
  <si>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</si>
  <si>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</si>
  <si>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</si>
  <si>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</si>
  <si>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</si>
  <si>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</si>
  <si>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</si>
  <si>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</si>
  <si>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</si>
  <si>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</si>
  <si>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</si>
  <si>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</si>
  <si>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</si>
  <si>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</si>
  <si>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</si>
  <si>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</si>
  <si>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</si>
  <si>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</si>
  <si>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</si>
  <si>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</si>
  <si>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</si>
  <si>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</si>
  <si>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</si>
  <si>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</si>
  <si>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</si>
  <si>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</si>
  <si>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</si>
  <si>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</si>
  <si>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</si>
  <si>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</si>
  <si>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</si>
  <si>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</si>
  <si>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</si>
  <si>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</si>
  <si>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</si>
  <si>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</si>
  <si>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</si>
  <si>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</si>
  <si>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</si>
  <si>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</si>
  <si>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</si>
  <si>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</si>
  <si>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</si>
  <si>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</si>
  <si>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</si>
  <si>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</si>
  <si>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</si>
  <si>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</si>
  <si>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</si>
  <si>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</si>
  <si>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</si>
  <si>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</si>
  <si>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</si>
  <si>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</si>
  <si>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</si>
  <si>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</si>
  <si>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</si>
  <si>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</si>
  <si>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</si>
  <si>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</si>
  <si>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</si>
  <si>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</si>
  <si>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</si>
  <si>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</si>
  <si>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</si>
  <si>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</si>
  <si>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</si>
  <si>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</si>
  <si>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</si>
  <si>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</si>
  <si>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</si>
  <si>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</si>
  <si>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</si>
  <si>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</si>
  <si>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</si>
  <si>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</si>
  <si>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</si>
  <si>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</si>
  <si>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</si>
  <si>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</si>
  <si>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</si>
  <si>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</si>
  <si>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</si>
  <si>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</si>
  <si>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</si>
  <si>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</si>
  <si>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</si>
  <si>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</si>
  <si>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</si>
  <si>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</si>
  <si>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</si>
  <si>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</si>
  <si>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</si>
  <si>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</si>
  <si>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</si>
  <si>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</si>
  <si>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</si>
  <si>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</si>
  <si>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</si>
  <si>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</si>
  <si>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</si>
  <si>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</si>
  <si>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</si>
  <si>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</si>
  <si>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</si>
  <si>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</si>
  <si>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</si>
  <si>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</si>
  <si>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</si>
  <si>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</si>
  <si>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</si>
  <si>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</si>
  <si>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</si>
  <si>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</si>
  <si>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</si>
  <si>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</si>
  <si>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</si>
  <si>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</si>
  <si>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</si>
  <si>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</si>
  <si>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</si>
  <si>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</si>
  <si>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</si>
  <si>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</si>
  <si>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</si>
  <si>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</si>
  <si>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</si>
  <si>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</si>
  <si>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</si>
  <si>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</si>
  <si>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</si>
  <si>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</si>
  <si>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</si>
  <si>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</si>
  <si>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</si>
  <si>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</si>
  <si>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</si>
  <si>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</si>
  <si>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</si>
  <si>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</si>
  <si>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</si>
  <si>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</si>
  <si>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</si>
  <si>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</si>
  <si>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</si>
  <si>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</si>
  <si>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</si>
  <si>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</si>
  <si>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</si>
  <si>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</si>
  <si>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</si>
  <si>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</si>
  <si>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</si>
  <si>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</si>
  <si>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</si>
  <si>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</si>
  <si>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</si>
  <si>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</si>
  <si>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</si>
  <si>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</si>
  <si>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</si>
  <si>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</si>
  <si>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</si>
  <si>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</si>
  <si>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</si>
  <si>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</si>
  <si>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</si>
  <si>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</si>
  <si>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</si>
  <si>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</si>
  <si>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</si>
  <si>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</si>
  <si>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</si>
  <si>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</si>
  <si>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</si>
  <si>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</si>
  <si>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</si>
  <si>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</si>
  <si>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</si>
  <si>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</si>
  <si>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</si>
  <si>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</si>
  <si>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</si>
  <si>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</si>
  <si>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</si>
  <si>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</si>
  <si>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</si>
  <si>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</si>
  <si>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</si>
  <si>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</si>
  <si>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</si>
  <si>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</si>
  <si>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</si>
  <si>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</si>
  <si>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</si>
  <si>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</si>
  <si>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</si>
  <si>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</si>
  <si>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</si>
  <si>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</si>
  <si>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</si>
  <si>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</si>
  <si>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</si>
  <si>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</si>
  <si>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</si>
  <si>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</si>
  <si>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</si>
  <si>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</si>
  <si>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</si>
  <si>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</si>
  <si>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</si>
  <si>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</si>
  <si>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</si>
  <si>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</si>
  <si>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</si>
  <si>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</si>
  <si>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</si>
  <si>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</si>
  <si>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</si>
  <si>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</si>
  <si>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</si>
  <si>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</si>
  <si>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</si>
  <si>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</si>
  <si>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</si>
  <si>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</si>
  <si>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</si>
  <si>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</si>
  <si>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</si>
  <si>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</si>
  <si>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</si>
  <si>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</si>
  <si>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</si>
  <si>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</si>
  <si>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</si>
  <si>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</si>
  <si>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</si>
  <si>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</si>
  <si>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</si>
  <si>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</si>
  <si>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</si>
  <si>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</si>
  <si>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</si>
  <si>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</si>
  <si>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</si>
  <si>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</si>
  <si>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</si>
  <si>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</si>
  <si>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</si>
  <si>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</si>
  <si>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</si>
  <si>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</si>
  <si>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</si>
  <si>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</si>
  <si>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</si>
  <si>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</si>
  <si>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</si>
  <si>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</si>
  <si>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</si>
  <si>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</si>
  <si>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</si>
  <si>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</si>
  <si>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</si>
  <si>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</si>
  <si>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</si>
  <si>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</si>
  <si>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</si>
  <si>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</si>
  <si>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</si>
  <si>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</si>
  <si>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</si>
  <si>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</si>
  <si>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</si>
  <si>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</si>
  <si>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</si>
  <si>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</si>
  <si>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</si>
  <si>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</si>
  <si>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</si>
  <si>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</si>
  <si>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</si>
  <si>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</si>
  <si>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</si>
  <si>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</si>
  <si>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</si>
  <si>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</si>
  <si>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</si>
  <si>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</si>
  <si>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</si>
  <si>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</si>
  <si>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</si>
  <si>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</si>
  <si>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</si>
  <si>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</si>
  <si>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</si>
  <si>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</si>
  <si>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</si>
  <si>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</si>
  <si>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</si>
  <si>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</si>
  <si>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</si>
  <si>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</si>
  <si>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</si>
  <si>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</si>
  <si>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</si>
  <si>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</si>
  <si>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</si>
  <si>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</si>
  <si>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</si>
  <si>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</si>
  <si>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</si>
  <si>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</si>
  <si>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</si>
  <si>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</si>
  <si>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</si>
  <si>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</si>
  <si>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</si>
  <si>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</si>
  <si>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</si>
  <si>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</si>
  <si>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</si>
  <si>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</si>
  <si>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</si>
  <si>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</si>
  <si>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</si>
  <si>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</si>
  <si>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</si>
  <si>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</si>
  <si>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</si>
  <si>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</si>
  <si>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</si>
  <si>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</si>
  <si>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</si>
  <si>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</si>
  <si>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</si>
  <si>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</si>
  <si>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</si>
  <si>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</si>
  <si>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</si>
  <si>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</si>
  <si>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</si>
  <si>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</si>
  <si>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</si>
  <si>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</si>
  <si>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</si>
  <si>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</si>
  <si>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</si>
  <si>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</si>
  <si>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</si>
  <si>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</si>
  <si>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</si>
  <si>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</si>
  <si>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</si>
  <si>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</si>
  <si>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</si>
  <si>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</si>
  <si>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</si>
  <si>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</si>
  <si>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</si>
  <si>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</si>
  <si>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</si>
  <si>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</si>
  <si>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</si>
  <si>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</si>
  <si>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</si>
  <si>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</si>
  <si>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</si>
  <si>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</si>
  <si>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</si>
  <si>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</si>
  <si>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</si>
  <si>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</si>
  <si>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</si>
  <si>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</si>
  <si>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</si>
  <si>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</si>
  <si>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</si>
  <si>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</si>
  <si>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</si>
  <si>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</si>
  <si>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</si>
  <si>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</si>
  <si>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</si>
  <si>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</si>
  <si>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</si>
  <si>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</si>
  <si>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</si>
  <si>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</si>
  <si>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</si>
  <si>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</si>
  <si>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</si>
  <si>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</si>
  <si>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</si>
  <si>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</si>
  <si>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</si>
  <si>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</si>
  <si>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</si>
  <si>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</si>
  <si>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</si>
  <si>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</si>
  <si>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</si>
  <si>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</si>
  <si>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</si>
  <si>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</si>
  <si>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</si>
  <si>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</si>
  <si>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</si>
  <si>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</si>
  <si>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</si>
  <si>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</si>
  <si>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</si>
  <si>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</si>
  <si>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</si>
  <si>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</si>
  <si>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</si>
  <si>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</si>
  <si>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</si>
  <si>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</si>
  <si>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</si>
  <si>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</si>
  <si>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</si>
  <si>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</si>
  <si>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</si>
  <si>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</si>
  <si>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</si>
  <si>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</si>
  <si>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</si>
  <si>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</si>
  <si>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</si>
  <si>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</si>
  <si>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</si>
  <si>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</si>
  <si>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</si>
  <si>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</si>
  <si>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</si>
  <si>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</si>
  <si>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</si>
  <si>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</si>
  <si>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</si>
  <si>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</si>
  <si>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</si>
  <si>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</si>
  <si>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</si>
  <si>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</si>
  <si>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</si>
  <si>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</si>
  <si>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</si>
  <si>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</si>
  <si>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</si>
  <si>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</si>
  <si>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</si>
  <si>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</si>
  <si>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</si>
  <si>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</si>
  <si>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</si>
  <si>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</si>
  <si>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</si>
  <si>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</si>
  <si>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</si>
  <si>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</si>
  <si>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</si>
  <si>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</si>
  <si>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</si>
  <si>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</si>
  <si>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</si>
  <si>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</si>
  <si>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</si>
  <si>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</si>
  <si>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</si>
  <si>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</si>
  <si>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</si>
  <si>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</si>
  <si>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</si>
  <si>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</si>
  <si>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</si>
  <si>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</si>
  <si>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</si>
  <si>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</si>
  <si>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</si>
  <si>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</si>
  <si>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</si>
  <si>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</si>
  <si>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</si>
  <si>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</si>
  <si>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</si>
  <si>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</si>
  <si>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</si>
  <si>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</si>
  <si>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</si>
  <si>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</si>
  <si>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</si>
  <si>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</si>
  <si>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</si>
  <si>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</si>
  <si>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</si>
  <si>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</si>
  <si>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</si>
  <si>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</si>
  <si>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</si>
  <si>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</si>
  <si>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</si>
  <si>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</si>
  <si>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</si>
  <si>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</si>
  <si>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</si>
  <si>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</si>
  <si>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</si>
  <si>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</si>
  <si>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</si>
  <si>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</si>
  <si>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</si>
  <si>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</si>
  <si>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</si>
  <si>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</si>
  <si>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</si>
  <si>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</si>
  <si>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</si>
  <si>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</si>
  <si>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</si>
  <si>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</si>
  <si>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</si>
  <si>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</si>
  <si>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</si>
  <si>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</si>
  <si>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</si>
  <si>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</si>
  <si>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</si>
  <si>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</si>
  <si>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</si>
  <si>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</si>
  <si>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</si>
  <si>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</si>
  <si>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</si>
  <si>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</si>
  <si>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</si>
  <si>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</si>
  <si>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</si>
  <si>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</si>
  <si>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</si>
  <si>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</si>
  <si>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</si>
  <si>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</si>
  <si>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</si>
  <si>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</si>
  <si>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</si>
  <si>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</si>
  <si>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</si>
  <si>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</si>
  <si>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</si>
  <si>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</si>
  <si>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</si>
  <si>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</si>
  <si>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</si>
  <si>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</si>
  <si>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</si>
  <si>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</si>
  <si>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</si>
  <si>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</si>
  <si>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</si>
  <si>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</si>
  <si>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</si>
  <si>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</si>
  <si>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</si>
  <si>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</si>
  <si>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</si>
  <si>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</si>
  <si>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</si>
  <si>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</si>
  <si>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</si>
  <si>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</si>
  <si>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</si>
  <si>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</si>
  <si>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</si>
  <si>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</si>
  <si>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</si>
  <si>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</si>
  <si>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</si>
  <si>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</si>
  <si>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</si>
  <si>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</si>
  <si>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</si>
  <si>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</si>
  <si>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</si>
  <si>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</si>
  <si>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</si>
  <si>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</si>
  <si>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</si>
  <si>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</si>
  <si>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</si>
  <si>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</si>
  <si>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</si>
  <si>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</si>
  <si>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</si>
  <si>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</si>
  <si>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</si>
  <si>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</si>
  <si>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</si>
  <si>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</si>
  <si>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</si>
  <si>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</si>
  <si>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</si>
  <si>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</si>
  <si>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</si>
  <si>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</si>
  <si>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</si>
  <si>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</si>
  <si>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</si>
  <si>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</si>
  <si>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</si>
  <si>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</si>
  <si>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</si>
  <si>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</si>
  <si>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</si>
  <si>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</si>
  <si>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</si>
  <si>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</si>
  <si>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</si>
  <si>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</si>
  <si>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</si>
  <si>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</si>
  <si>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</si>
  <si>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</si>
  <si>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</si>
  <si>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</si>
  <si>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</si>
  <si>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</si>
  <si>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</si>
  <si>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</si>
  <si>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</si>
  <si>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</si>
  <si>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</si>
  <si>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</si>
  <si>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</si>
  <si>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</si>
  <si>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</si>
  <si>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</si>
  <si>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</si>
  <si>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</si>
  <si>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</si>
  <si>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</si>
  <si>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</si>
  <si>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</si>
  <si>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</si>
  <si>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</si>
  <si>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</si>
  <si>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</si>
  <si>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</si>
  <si>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</si>
  <si>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</si>
  <si>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</si>
  <si>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</si>
  <si>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</si>
  <si>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</si>
  <si>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</si>
  <si>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</si>
  <si>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</si>
  <si>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</si>
  <si>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</si>
  <si>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</si>
  <si>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</si>
  <si>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</si>
  <si>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</si>
  <si>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</si>
  <si>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</si>
  <si>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</si>
  <si>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</si>
  <si>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</si>
  <si>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</si>
  <si>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</si>
  <si>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</si>
  <si>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</si>
  <si>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</si>
  <si>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</si>
  <si>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</si>
  <si>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</si>
  <si>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</si>
  <si>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</si>
  <si>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</si>
  <si>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</si>
  <si>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</si>
  <si>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</si>
  <si>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</si>
  <si>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</si>
  <si>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</si>
  <si>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</si>
  <si>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</si>
  <si>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</si>
  <si>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</si>
  <si>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</si>
  <si>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</si>
  <si>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</si>
  <si>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</si>
  <si>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</si>
  <si>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</si>
  <si>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</si>
  <si>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</si>
  <si>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</si>
  <si>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</si>
  <si>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</si>
  <si>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</si>
  <si>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</si>
  <si>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</si>
  <si>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</si>
  <si>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</si>
  <si>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</si>
  <si>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</si>
  <si>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</si>
  <si>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</si>
  <si>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</si>
  <si>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</si>
  <si>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</si>
  <si>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</si>
  <si>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</si>
  <si>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</si>
  <si>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</si>
  <si>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</si>
  <si>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</si>
  <si>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</si>
  <si>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</si>
  <si>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</si>
  <si>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</si>
  <si>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</si>
  <si>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</si>
  <si>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</si>
  <si>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</si>
  <si>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</si>
  <si>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</si>
  <si>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</si>
  <si>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</si>
  <si>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</si>
  <si>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</si>
  <si>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</si>
  <si>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</si>
  <si>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</si>
  <si>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</si>
  <si>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</si>
  <si>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</si>
  <si>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</si>
  <si>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</si>
  <si>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</si>
  <si>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</si>
  <si>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</si>
  <si>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</si>
  <si>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</si>
  <si>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</si>
  <si>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</si>
  <si>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</si>
  <si>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</si>
  <si>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</si>
  <si>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</si>
  <si>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</si>
  <si>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</si>
  <si>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</si>
  <si>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</si>
  <si>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</si>
  <si>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</si>
  <si>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</si>
  <si>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</si>
  <si>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</si>
  <si>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</si>
  <si>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</si>
  <si>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</si>
  <si>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</si>
  <si>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</si>
  <si>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</si>
  <si>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</si>
  <si>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</si>
  <si>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</si>
  <si>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</si>
  <si>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</si>
  <si>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</si>
  <si>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</si>
  <si>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</si>
  <si>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</si>
  <si>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</si>
  <si>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</si>
  <si>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</si>
  <si>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</si>
  <si>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</si>
  <si>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</si>
  <si>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</si>
  <si>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</si>
  <si>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</si>
  <si>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</si>
  <si>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</si>
  <si>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</si>
  <si>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</si>
  <si>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</si>
  <si>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</si>
  <si>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</si>
  <si>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</si>
  <si>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</si>
  <si>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</si>
  <si>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</si>
  <si>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</si>
  <si>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</si>
  <si>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</si>
  <si>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</si>
  <si>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</si>
  <si>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</si>
  <si>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</si>
  <si>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</si>
  <si>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</si>
  <si>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</si>
  <si>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</si>
  <si>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</si>
  <si>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</si>
  <si>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</si>
  <si>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</si>
  <si>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</si>
  <si>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</si>
  <si>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</si>
  <si>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</si>
  <si>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</si>
  <si>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</si>
  <si>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</si>
  <si>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</si>
  <si>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</si>
  <si>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</si>
  <si>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</si>
  <si>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</si>
  <si>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</si>
  <si>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</si>
  <si>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</si>
  <si>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</si>
  <si>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</si>
  <si>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</si>
  <si>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</si>
  <si>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</si>
  <si>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</si>
  <si>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</si>
  <si>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</si>
  <si>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</si>
  <si>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</si>
  <si>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</si>
  <si>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</si>
  <si>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</si>
  <si>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</si>
  <si>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</si>
  <si>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</si>
  <si>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</si>
  <si>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</si>
  <si>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</si>
  <si>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</si>
  <si>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</si>
  <si>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</si>
  <si>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</si>
  <si>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</si>
  <si>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</si>
  <si>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</si>
  <si>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</si>
  <si>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</si>
  <si>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</si>
  <si>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</si>
  <si>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</si>
  <si>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</si>
  <si>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</si>
  <si>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</si>
  <si>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</si>
  <si>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</si>
  <si>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</si>
  <si>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</si>
  <si>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</si>
  <si>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</si>
  <si>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</si>
  <si>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</si>
  <si>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</si>
  <si>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</si>
  <si>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</si>
  <si>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</si>
  <si>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</si>
  <si>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</si>
  <si>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</si>
  <si>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</si>
  <si>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</si>
  <si>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</si>
  <si>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</si>
  <si>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</si>
  <si>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</si>
  <si>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</si>
  <si>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</si>
  <si>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</si>
  <si>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</si>
  <si>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</si>
  <si>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</si>
  <si>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</si>
  <si>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</si>
  <si>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</si>
  <si>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</si>
  <si>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</si>
  <si>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</si>
  <si>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</si>
  <si>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</si>
  <si>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</si>
  <si>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</si>
  <si>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</si>
  <si>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</si>
  <si>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</si>
  <si>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</si>
  <si>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</si>
  <si>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</si>
  <si>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</si>
  <si>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</si>
  <si>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</si>
  <si>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</si>
  <si>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</si>
  <si>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</si>
  <si>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</si>
  <si>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</si>
  <si>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</si>
  <si>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</si>
  <si>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</si>
  <si>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</si>
  <si>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</si>
  <si>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</si>
  <si>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</si>
  <si>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</si>
  <si>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</si>
  <si>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</si>
  <si>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</si>
  <si>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</si>
  <si>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</si>
  <si>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</si>
  <si>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</si>
  <si>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</si>
  <si>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</si>
  <si>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</si>
  <si>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</si>
  <si>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</si>
  <si>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</si>
  <si>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</si>
  <si>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</si>
  <si>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</si>
  <si>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</si>
  <si>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</si>
  <si>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</si>
  <si>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</si>
  <si>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</si>
  <si>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</si>
  <si>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</si>
  <si>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</si>
  <si>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</si>
  <si>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</si>
  <si>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</si>
  <si>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</si>
  <si>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</si>
  <si>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</si>
  <si>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</si>
  <si>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</si>
  <si>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</si>
  <si>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</si>
  <si>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</si>
  <si>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</si>
  <si>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</si>
  <si>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</si>
  <si>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</si>
  <si>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</si>
  <si>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</si>
  <si>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</si>
  <si>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</si>
  <si>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</si>
  <si>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</si>
  <si>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</si>
  <si>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</si>
  <si>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</si>
  <si>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</si>
  <si>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</si>
  <si>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</si>
  <si>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</si>
  <si>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</si>
  <si>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</si>
  <si>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</si>
  <si>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</si>
  <si>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</si>
  <si>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</si>
  <si>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</si>
  <si>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</si>
  <si>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</si>
  <si>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</si>
  <si>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</si>
  <si>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</si>
  <si>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</si>
  <si>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</si>
  <si>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</si>
  <si>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</si>
  <si>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</si>
  <si>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</si>
  <si>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</si>
  <si>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</si>
  <si>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</si>
  <si>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</si>
  <si>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</si>
  <si>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</si>
  <si>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</si>
  <si>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</si>
  <si>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</si>
  <si>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</si>
  <si>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</si>
  <si>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</si>
  <si>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</si>
  <si>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</si>
  <si>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</si>
  <si>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</si>
  <si>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</si>
  <si>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</si>
  <si>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</si>
  <si>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</si>
  <si>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</si>
  <si>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</si>
  <si>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</si>
  <si>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</si>
  <si>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</si>
  <si>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</si>
  <si>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</si>
  <si>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</si>
  <si>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</si>
  <si>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</si>
  <si>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</si>
  <si>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</si>
  <si>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</si>
  <si>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</si>
  <si>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</si>
  <si>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</si>
  <si>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</si>
  <si>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</si>
  <si>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</si>
  <si>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</si>
  <si>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</si>
  <si>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</si>
  <si>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</si>
  <si>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</si>
  <si>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</si>
  <si>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</si>
  <si>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</si>
  <si>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</si>
  <si>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</si>
  <si>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</si>
  <si>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</si>
  <si>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</si>
  <si>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</si>
  <si>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</si>
  <si>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</si>
  <si>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</si>
  <si>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</si>
  <si>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</si>
  <si>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</si>
  <si>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</si>
  <si>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</si>
  <si>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</si>
  <si>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</si>
  <si>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</si>
  <si>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</si>
  <si>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</si>
  <si>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</si>
  <si>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</si>
  <si>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</si>
  <si>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</si>
  <si>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</si>
  <si>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</si>
  <si>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</si>
  <si>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</si>
  <si>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</si>
  <si>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</si>
  <si>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</si>
  <si>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</si>
  <si>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</si>
  <si>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</si>
  <si>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</si>
  <si>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</si>
  <si>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</si>
  <si>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</si>
  <si>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</si>
  <si>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</si>
  <si>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</si>
  <si>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</si>
  <si>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</si>
  <si>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</si>
  <si>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</si>
  <si>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</si>
  <si>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</si>
  <si>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</si>
  <si>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</si>
  <si>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</si>
  <si>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</si>
  <si>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</si>
  <si>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</si>
  <si>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</si>
  <si>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</si>
  <si>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</si>
  <si>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</si>
  <si>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</si>
  <si>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</si>
  <si>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</si>
  <si>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</si>
  <si>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</si>
  <si>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</si>
  <si>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</si>
  <si>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</si>
  <si>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</si>
  <si>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</si>
  <si>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</si>
  <si>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</si>
  <si>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</si>
  <si>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</si>
  <si>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</si>
  <si>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</si>
  <si>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</si>
  <si>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</si>
  <si>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</si>
  <si>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</si>
  <si>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</si>
  <si>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</si>
  <si>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</si>
  <si>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</si>
  <si>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</si>
  <si>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</si>
  <si>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</si>
  <si>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</si>
  <si>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</si>
  <si>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</si>
  <si>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</si>
  <si>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</si>
  <si>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</si>
  <si>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</si>
  <si>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</si>
  <si>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</si>
  <si>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</si>
  <si>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</si>
  <si>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</si>
  <si>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</si>
  <si>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</si>
  <si>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</si>
  <si>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</si>
  <si>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</si>
  <si>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</si>
  <si>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</si>
  <si>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</si>
  <si>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</si>
  <si>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</si>
  <si>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</si>
  <si>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</si>
  <si>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</si>
  <si>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</si>
  <si>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</si>
  <si>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</si>
  <si>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</si>
  <si>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</si>
  <si>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</si>
  <si>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</si>
  <si>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</si>
  <si>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</si>
  <si>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</si>
  <si>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</si>
  <si>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</si>
  <si>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</si>
  <si>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</si>
  <si>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</si>
  <si>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</si>
  <si>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</si>
  <si>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</si>
  <si>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</si>
  <si>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</si>
  <si>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</si>
  <si>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</si>
  <si>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</si>
  <si>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</si>
  <si>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</si>
  <si>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</si>
  <si>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</si>
  <si>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</si>
  <si>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</si>
  <si>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</si>
  <si>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</si>
  <si>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</si>
  <si>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</si>
  <si>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</si>
  <si>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</si>
  <si>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</si>
  <si>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</si>
  <si>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</si>
  <si>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</si>
  <si>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</si>
  <si>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</si>
  <si>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</si>
  <si>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</si>
  <si>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</si>
  <si>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</si>
  <si>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</si>
  <si>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</si>
  <si>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</si>
  <si>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</si>
  <si>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</si>
  <si>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</si>
  <si>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</si>
  <si>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</si>
  <si>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</si>
  <si>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</si>
  <si>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</si>
  <si>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</si>
  <si>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</si>
  <si>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</si>
  <si>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</si>
  <si>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</si>
  <si>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</si>
  <si>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</si>
  <si>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</si>
  <si>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</si>
  <si>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</si>
  <si>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</si>
  <si>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</si>
  <si>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</si>
  <si>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</si>
  <si>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</si>
  <si>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</si>
  <si>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</si>
  <si>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</si>
  <si>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</si>
  <si>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</si>
  <si>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</si>
  <si>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</si>
  <si>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</si>
  <si>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</si>
  <si>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</si>
  <si>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</si>
  <si>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</si>
  <si>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</si>
  <si>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</si>
  <si>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</si>
  <si>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</si>
  <si>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</si>
  <si>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</si>
  <si>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</si>
  <si>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</si>
  <si>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</si>
  <si>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</si>
  <si>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</si>
  <si>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</si>
  <si>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</si>
  <si>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</si>
  <si>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</si>
  <si>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</si>
  <si>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</si>
  <si>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</si>
  <si>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</si>
  <si>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</si>
  <si>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</si>
  <si>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</si>
  <si>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</si>
  <si>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</si>
  <si>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</si>
  <si>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</si>
  <si>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</si>
  <si>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</si>
  <si>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</si>
  <si>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</si>
  <si>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</si>
  <si>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</si>
  <si>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</si>
  <si>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</si>
  <si>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</si>
  <si>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</si>
  <si>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</si>
  <si>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</si>
  <si>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</si>
  <si>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</si>
  <si>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</si>
  <si>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</si>
  <si>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</si>
  <si>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</si>
  <si>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</si>
  <si>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</si>
  <si>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</si>
  <si>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</si>
  <si>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</si>
  <si>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</si>
  <si>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</si>
  <si>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</si>
  <si>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</si>
  <si>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</si>
  <si>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</si>
  <si>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</si>
  <si>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</si>
  <si>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</si>
  <si>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</si>
  <si>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</si>
  <si>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</si>
  <si>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</si>
  <si>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</si>
  <si>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</si>
  <si>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</si>
  <si>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</si>
  <si>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</si>
  <si>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</si>
  <si>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</si>
  <si>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</si>
  <si>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</si>
  <si>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</si>
  <si>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</si>
  <si>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</si>
  <si>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</si>
  <si>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</si>
  <si>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</si>
  <si>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</si>
  <si>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</si>
  <si>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</si>
  <si>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</si>
  <si>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</si>
  <si>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</si>
  <si>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</si>
  <si>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</si>
  <si>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</si>
  <si>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</si>
  <si>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</si>
  <si>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</si>
  <si>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</si>
  <si>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</si>
  <si>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</si>
  <si>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</si>
  <si>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</si>
  <si>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</si>
  <si>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</si>
  <si>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</si>
  <si>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</si>
  <si>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</si>
  <si>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</si>
  <si>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</si>
  <si>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</si>
  <si>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</si>
  <si>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</si>
  <si>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</si>
  <si>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</si>
  <si>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</si>
  <si>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</si>
  <si>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</si>
  <si>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</si>
  <si>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</si>
  <si>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</si>
  <si>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</si>
  <si>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</si>
  <si>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</si>
  <si>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</si>
  <si>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</si>
  <si>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</si>
  <si>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</si>
  <si>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</si>
  <si>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</si>
  <si>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</si>
  <si>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</si>
  <si>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</si>
  <si>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</si>
  <si>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</si>
  <si>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</si>
  <si>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</si>
  <si>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</si>
  <si>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</si>
  <si>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</si>
  <si>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</si>
  <si>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</si>
  <si>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</si>
  <si>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</si>
  <si>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</si>
  <si>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</si>
  <si>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</si>
  <si>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</si>
  <si>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</si>
  <si>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</si>
  <si>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</si>
  <si>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</si>
  <si>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</si>
  <si>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</si>
  <si>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</si>
  <si>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</si>
  <si>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</si>
  <si>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</si>
  <si>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</si>
  <si>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</si>
  <si>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</si>
  <si>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</si>
  <si>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</si>
  <si>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</si>
  <si>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</si>
  <si>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</si>
  <si>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</si>
  <si>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</si>
  <si>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</si>
  <si>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</si>
  <si>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</si>
  <si>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</si>
  <si>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</si>
  <si>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</si>
  <si>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</si>
  <si>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</si>
  <si>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</si>
  <si>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</si>
  <si>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</si>
  <si>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</si>
  <si>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</si>
  <si>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</si>
  <si>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</si>
  <si>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</si>
  <si>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</si>
  <si>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</si>
  <si>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</si>
  <si>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</si>
  <si>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</si>
  <si>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</si>
  <si>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</si>
  <si>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</si>
  <si>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</si>
  <si>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</si>
  <si>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</si>
  <si>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</si>
  <si>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</si>
  <si>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</si>
  <si>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</si>
  <si>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</si>
  <si>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</si>
  <si>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</si>
  <si>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</si>
  <si>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</si>
  <si>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</si>
  <si>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</si>
  <si>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</si>
  <si>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</si>
  <si>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</si>
  <si>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</si>
  <si>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</si>
  <si>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</si>
  <si>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</si>
  <si>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</si>
  <si>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</si>
  <si>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</si>
  <si>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</si>
  <si>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</si>
  <si>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</si>
  <si>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</si>
  <si>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</si>
  <si>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</si>
  <si>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</si>
  <si>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</si>
  <si>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</si>
  <si>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</si>
  <si>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</si>
  <si>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</si>
  <si>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</si>
  <si>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</si>
  <si>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</si>
  <si>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</si>
  <si>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</si>
  <si>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</si>
  <si>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</si>
  <si>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</si>
  <si>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</si>
  <si>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</si>
  <si>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</si>
  <si>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</si>
  <si>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</si>
  <si>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</si>
  <si>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</si>
  <si>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</si>
  <si>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</si>
  <si>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</si>
  <si>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</si>
  <si>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</si>
  <si>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</si>
  <si>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</si>
  <si>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</si>
  <si>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</si>
  <si>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</si>
  <si>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</si>
  <si>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</si>
  <si>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</si>
  <si>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</si>
  <si>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</si>
  <si>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</si>
  <si>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</si>
  <si>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</si>
  <si>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</si>
  <si>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</si>
  <si>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</si>
  <si>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</si>
  <si>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</si>
  <si>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</si>
  <si>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</si>
  <si>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</si>
  <si>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</si>
  <si>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</si>
  <si>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</si>
  <si>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</si>
  <si>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</si>
  <si>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</si>
  <si>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</si>
  <si>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</si>
  <si>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</si>
  <si>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</si>
  <si>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</si>
  <si>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</si>
  <si>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</si>
  <si>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</si>
  <si>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</si>
  <si>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</si>
  <si>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</si>
  <si>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</si>
  <si>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</si>
  <si>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</si>
  <si>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</si>
  <si>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</si>
  <si>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</si>
  <si>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</si>
  <si>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</si>
  <si>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</si>
  <si>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</si>
  <si>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</si>
  <si>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</si>
  <si>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</si>
  <si>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</si>
  <si>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</si>
  <si>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</si>
  <si>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</si>
  <si>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</si>
  <si>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</si>
  <si>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</si>
  <si>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</si>
  <si>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</si>
  <si>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</si>
  <si>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</si>
  <si>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</si>
  <si>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</si>
  <si>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</si>
  <si>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</si>
  <si>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</si>
  <si>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</si>
  <si>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</si>
  <si>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</si>
  <si>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</si>
  <si>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</si>
  <si>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</si>
  <si>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</si>
  <si>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</si>
  <si>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</si>
  <si>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</si>
  <si>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</si>
  <si>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</si>
  <si>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</si>
  <si>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</si>
  <si>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</si>
  <si>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</si>
  <si>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</si>
  <si>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</si>
  <si>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</si>
  <si>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</si>
  <si>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</si>
  <si>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</si>
  <si>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</si>
  <si>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</si>
  <si>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</si>
  <si>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</si>
  <si>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</si>
  <si>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</si>
  <si>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</si>
  <si>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</si>
  <si>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</si>
  <si>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</si>
  <si>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</si>
  <si>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</si>
  <si>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</si>
  <si>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</si>
  <si>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</si>
  <si>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</si>
  <si>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</si>
  <si>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</si>
  <si>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</si>
  <si>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</si>
  <si>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</si>
  <si>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</si>
  <si>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</si>
  <si>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</si>
  <si>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</si>
  <si>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</si>
  <si>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</si>
  <si>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</si>
  <si>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</si>
  <si>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</si>
  <si>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</si>
  <si>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</si>
  <si>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</si>
  <si>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</si>
  <si>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</si>
  <si>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</si>
  <si>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</si>
  <si>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</si>
  <si>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</si>
  <si>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</si>
  <si>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</si>
  <si>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</si>
  <si>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</si>
  <si>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</si>
  <si>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</si>
  <si>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</si>
  <si>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</si>
  <si>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</si>
  <si>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</si>
  <si>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</si>
  <si>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</si>
  <si>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</si>
  <si>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</si>
  <si>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</si>
  <si>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</si>
  <si>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</si>
  <si>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</si>
  <si>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</si>
  <si>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</si>
  <si>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</si>
  <si>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</si>
  <si>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</si>
  <si>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</si>
  <si>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</si>
  <si>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</si>
  <si>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</si>
  <si>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</si>
  <si>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</si>
  <si>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</si>
  <si>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</si>
  <si>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</si>
  <si>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</si>
  <si>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</si>
  <si>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</si>
  <si>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</si>
  <si>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</si>
  <si>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</si>
  <si>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</si>
  <si>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</si>
  <si>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</si>
  <si>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</si>
  <si>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</si>
  <si>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</si>
  <si>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</si>
  <si>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</si>
  <si>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</si>
  <si>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</si>
  <si>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</si>
  <si>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</si>
  <si>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</si>
  <si>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</si>
  <si>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</si>
  <si>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</si>
  <si>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</si>
  <si>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</si>
  <si>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</si>
  <si>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</si>
  <si>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</si>
  <si>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</si>
  <si>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</si>
  <si>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</si>
  <si>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</si>
  <si>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</si>
  <si>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</si>
  <si>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</si>
  <si>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</si>
  <si>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</si>
  <si>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</si>
  <si>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</si>
  <si>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</si>
  <si>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</si>
  <si>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</si>
  <si>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</si>
  <si>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</si>
  <si>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</si>
  <si>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</si>
  <si>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</si>
  <si>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</si>
  <si>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</si>
  <si>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</si>
  <si>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</si>
  <si>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</si>
  <si>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</si>
  <si>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</si>
  <si>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</si>
  <si>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</si>
  <si>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</si>
  <si>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</si>
  <si>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</si>
  <si>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</si>
  <si>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</si>
  <si>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</si>
  <si>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</si>
  <si>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</si>
  <si>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</si>
  <si>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</si>
  <si>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</si>
  <si>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</si>
  <si>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</si>
  <si>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</si>
  <si>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</si>
  <si>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</si>
  <si>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</si>
  <si>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</si>
  <si>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</si>
  <si>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</si>
  <si>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</si>
  <si>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</si>
  <si>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</si>
  <si>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</si>
  <si>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</si>
  <si>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</si>
  <si>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</si>
  <si>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</si>
  <si>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</si>
  <si>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</si>
  <si>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</si>
  <si>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</si>
  <si>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</si>
  <si>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</si>
  <si>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</si>
  <si>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</si>
  <si>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</si>
  <si>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</si>
  <si>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</si>
  <si>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</si>
  <si>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</si>
  <si>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</si>
  <si>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</si>
  <si>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</si>
  <si>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</si>
  <si>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</si>
  <si>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</si>
  <si>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</si>
  <si>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</si>
  <si>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</si>
  <si>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</si>
  <si>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</si>
  <si>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</si>
  <si>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</si>
  <si>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</si>
  <si>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</si>
  <si>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</si>
  <si>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</si>
  <si>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</si>
  <si>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</si>
  <si>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</si>
  <si>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</si>
  <si>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</si>
  <si>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</si>
  <si>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</si>
  <si>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</si>
  <si>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</si>
  <si>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</si>
  <si>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</si>
  <si>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</si>
  <si>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</si>
  <si>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</si>
  <si>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</si>
  <si>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</si>
  <si>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</si>
  <si>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</si>
  <si>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</si>
  <si>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</si>
  <si>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</si>
  <si>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</si>
  <si>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</si>
  <si>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</si>
  <si>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</si>
  <si>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</si>
  <si>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</si>
  <si>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</si>
  <si>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</si>
  <si>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</si>
  <si>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</si>
  <si>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</si>
  <si>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</si>
  <si>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</si>
  <si>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</si>
  <si>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</si>
  <si>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</si>
  <si>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</si>
  <si>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</si>
  <si>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</si>
  <si>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</si>
  <si>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</si>
  <si>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</si>
  <si>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</si>
  <si>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</si>
  <si>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</si>
  <si>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</si>
  <si>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</si>
  <si>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</si>
  <si>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</si>
  <si>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</si>
  <si>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</si>
  <si>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</si>
  <si>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</si>
  <si>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</si>
  <si>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</si>
  <si>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</si>
  <si>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</si>
  <si>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</si>
  <si>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</si>
  <si>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</si>
  <si>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</si>
  <si>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</si>
  <si>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</si>
  <si>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</si>
  <si>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</si>
  <si>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</si>
  <si>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</si>
  <si>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</si>
  <si>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</si>
  <si>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</si>
  <si>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</si>
  <si>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</si>
  <si>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</si>
  <si>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</si>
  <si>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</si>
  <si>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</si>
  <si>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</si>
  <si>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</si>
  <si>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</si>
  <si>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</si>
  <si>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</si>
  <si>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</si>
  <si>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</si>
  <si>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</si>
  <si>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</si>
  <si>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</si>
  <si>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</si>
  <si>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</si>
  <si>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</si>
  <si>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</si>
  <si>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</si>
  <si>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</si>
  <si>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</si>
  <si>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</si>
  <si>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</si>
  <si>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</si>
  <si>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</si>
  <si>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</si>
  <si>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</si>
  <si>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</si>
  <si>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</si>
  <si>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</si>
  <si>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</si>
  <si>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</si>
  <si>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</si>
  <si>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</si>
  <si>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</si>
  <si>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</si>
  <si>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</si>
  <si>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</si>
  <si>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</si>
  <si>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</si>
  <si>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</si>
  <si>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</si>
  <si>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</si>
  <si>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</si>
  <si>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</si>
  <si>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</si>
  <si>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</si>
  <si>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</si>
  <si>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</si>
  <si>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</si>
  <si>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</si>
  <si>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</si>
  <si>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</si>
  <si>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</si>
  <si>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</si>
  <si>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</si>
  <si>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</si>
  <si>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</si>
  <si>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</si>
  <si>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</si>
  <si>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</si>
  <si>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</si>
  <si>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</si>
  <si>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</si>
  <si>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</si>
  <si>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</si>
  <si>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</si>
  <si>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</si>
  <si>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</si>
  <si>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</si>
  <si>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</si>
  <si>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</si>
  <si>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</si>
  <si>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</si>
  <si>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</si>
  <si>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</si>
  <si>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</si>
  <si>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</si>
  <si>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</si>
  <si>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</si>
  <si>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</si>
  <si>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</si>
  <si>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</si>
  <si>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</si>
  <si>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</si>
  <si>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</si>
  <si>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</si>
  <si>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</si>
  <si>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</si>
  <si>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</si>
  <si>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</si>
  <si>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</si>
  <si>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</si>
  <si>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</si>
  <si>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</si>
  <si>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</si>
  <si>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</si>
  <si>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</si>
  <si>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</si>
  <si>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</si>
  <si>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</si>
  <si>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</si>
  <si>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</si>
  <si>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</si>
  <si>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</si>
  <si>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</si>
  <si>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</si>
  <si>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</si>
  <si>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</si>
  <si>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</si>
  <si>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</si>
  <si>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</si>
  <si>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</si>
  <si>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</si>
  <si>
    <t>21-CONSTRUCCIÓN PARQUEOS EN EL MINISTERIO DE DEFENSA, DISTRITO NACIONAL</t>
  </si>
  <si>
    <t>23-REMODELACIÓN  CLUB DE ALISTADOS DEL MINISTERIO DE DEFENSA, DISTRITO NACIONAL</t>
  </si>
  <si>
    <t>24-CONSTRUCCIÓN DE PANTEÓN DE LAS FUERZAS ARMADAS EN EL CEMENTERIO CRISTO REDENTOR, DISTRITO NACIONAL</t>
  </si>
  <si>
    <t>20-CONSTRUCCIÓN  INSTALACIONES CUERPO ESPECIALIZADO DE MITIGACIÓN A EMERGENCIAS Y DESASTRES, (CEMED), MUNICIPIO VILLA RIVA, PROVINCIA DUARTE.</t>
  </si>
  <si>
    <t>19-CONSTRUCCIÓN ESCUELA VOCACIONAL DE LAS FUERZAS ARMADAS Y LA POLICÍA NACIONAL, MUNICIPIO DE HIGÜEY, PROVINCIA LA  ALTAGRACIA</t>
  </si>
  <si>
    <t>18-CONSTRUCCIÓN ESCUELA VOCACIONAL DE LAS FUERZAS ARMADAS Y LA POLICÍA NACIONAL, MUNICIPIO CONSTANZA, PROVINCIA LA VEGA</t>
  </si>
  <si>
    <t>17-CONSTRUCCIÓN ESCUELA VOCACIONAL DE LAS FUERZAS ARMADAS Y LA POLICÍA NACIONAL, PROVINCIA MONTE CRISTI</t>
  </si>
  <si>
    <t>22-CONSTRUCCIÓN INSTALACIONES FORTALEZA SAN FERNANDO, MUNICIPIO MONTE CRISTI, PROVINCIA MONTE CRISTI</t>
  </si>
  <si>
    <t>07-REPARACIÓN ÁREA DE COCINA Y COMEDOR PARA ALISTADOS EN LA BASE NAVAL LAS CALDERAS, MUNICIPIO BANÍ, PROVINCIA PERAVIA</t>
  </si>
  <si>
    <t>13-CONSTRUCCIÓN NAVE INDUSTRIAL PARA LA DIRECCIÓN DE TRANSPORTACIÓN, MUNICIPIO SANTO DOMINGO ESTE, PROVINCIA
SANTO DOMINGO</t>
  </si>
  <si>
    <t>14-RECONSTRUCCIÓN  TALLER DE  MOTORES DIÉSEL EN LA INDUSTRIA NAVAL, MUNICIPIO SANTO DOMINGO ESTE, PROVINCIA SANTO DOMINGO</t>
  </si>
  <si>
    <t>Ejecución 1ero de enero - 23 de octubre de 2026*</t>
  </si>
  <si>
    <t>2. Fecha de imputación al 23 de octubre de 2026 y fecha de registro al 26 de octubre de 2026. La fecha de imputación representa los gastos o ingresos en el momento de su ejecución, mientras que la fecha de registro representa el momento de su registro en el sistema, en la medida que se van regularizando los pagos.</t>
  </si>
  <si>
    <t>1. Fecha de imputación al 23 de octubre de 2026 y fecha de registro al 26 de octubre de 2026. La fecha de imputación representa los gastos o ingresos en el momento de su ejecución, mientras que la fecha de registro representa el momento de su registro en el sistema, en la medida que se van regularizando los pagos.</t>
  </si>
  <si>
    <t xml:space="preserve">      Ejecución 1ro de enero -  23 de octubre de 2026 (fecha de imputación)</t>
  </si>
  <si>
    <t>Ejecución 1ro de enero -  26 de octubre de 2026 (fecha de registro)</t>
  </si>
  <si>
    <t>5= (3/PIB)</t>
  </si>
  <si>
    <t>4= 3/2</t>
  </si>
  <si>
    <t>6= (3/PIB)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</si>
</sst>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3">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60" fillId="0" borderId="0" xfId="0" applyFont="1" applyAlignment="1">
      <alignment horizontal="left" indent="2"/>
    </xf>
    <xf numFmtId="176" fontId="60" fillId="0" borderId="0" xfId="0" applyNumberFormat="1" applyFont="1"/>
    <xf numFmtId="0" fontId="60" fillId="0" borderId="0" xfId="0" applyFont="1" applyAlignment="1">
      <alignment horizontal="left" indent="3"/>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61" fillId="3" borderId="0" xfId="0" applyFont="1" applyFill="1" applyAlignment="1">
      <alignment horizontal="center" vertical="center"/>
    </xf>
    <xf numFmtId="0" fontId="56" fillId="0" borderId="0" xfId="0" applyFont="1" applyAlignment="1">
      <alignment vertical="center" wrapText="1"/>
    </xf>
    <xf numFmtId="0" fontId="47" fillId="2" borderId="0" xfId="749" applyFont="1" applyFill="1" applyAlignment="1">
      <alignment horizontal="center"/>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gprd-my.sharepoint.com/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dgprd-my.sharepoint.com/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dgprd-my.sharepoint.com/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gprd-my.sharepoint.com/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dgprd-my.sharepoint.com/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https://dgprd-my.sharepoint.com/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https://dgprd-my.sharepoint.com/personal/nrodriguez_digepres_gob_do/Documents/Desktop/Reporte%20semanal%2026.04.2024/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https://dgprd-my.sharepoint.com/promieco/Personal/My%20Documents/Moz/E-Final/BOP9703_stress.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dgprd-my.sharepoint.com/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dgprd-my.sharepoint.com/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https://dgprd-my.sharepoint.com/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https://dgprd-my.sharepoint.com/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https://dgprd-my.sharepoint.com/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https://dgprd-my.sharepoint.com/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 val="GeoBop0900_BseLine"/>
      <sheetName val="RECIMP99"/>
      <sheetName val="RECIMP2000"/>
      <sheetName val="RECIMP2000real"/>
      <sheetName val="MACROS"/>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refreshError="1"/>
      <sheetData sheetId="98" refreshError="1"/>
      <sheetData sheetId="99" refreshError="1"/>
      <sheetData sheetId="100" refreshError="1"/>
      <sheetData sheetId="10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 val="B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 val="c"/>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 val="q1"/>
      <sheetName val="q3"/>
      <sheetName val="q2"/>
      <sheetName val="q4"/>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R tables"/>
      <sheetName val="RED table 40"/>
      <sheetName val="RED Table 41"/>
      <sheetName val="RED tables"/>
      <sheetName val="#REF"/>
      <sheetName val="debt"/>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 sheetId="5"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 val="Ex rate bloom"/>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 val="ListaOpciones(R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 val="debt"/>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 val="C"/>
      <sheetName val="in-out"/>
      <sheetName val="bop"/>
      <sheetName val="imp"/>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VALOR-BHV1"/>
      <sheetName val="share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 val="growt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 val="fax a enviar"/>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 val="BoP"/>
      <sheetName val="tab25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 val="er"/>
      <sheetName val="wb"/>
      <sheetName val="FLUJ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 val="g"/>
    </sheetNames>
    <sheetDataSet>
      <sheetData sheetId="0">
        <row r="5">
          <cell r="E5" t="str">
            <v>(Eth. Cents)</v>
          </cell>
          <cell r="G5" t="str">
            <v>(Eth. Cents)</v>
          </cell>
          <cell r="I5" t="str">
            <v>(Eth. Cents)</v>
          </cell>
          <cell r="K5" t="str">
            <v>(Eth. Cents)</v>
          </cell>
          <cell r="N5" t="str">
            <v>(In %)</v>
          </cell>
        </row>
      </sheetData>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 val="a 11"/>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 val="wb"/>
      <sheetName va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refreshError="1"/>
      <sheetData sheetId="134"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 val="priv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 val="MODELOMACRO-ESC-4.5"/>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 val="a 11"/>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qnewlor"/>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Gold"/>
      <sheetName val="Nickel"/>
      <sheetName val="Coal"/>
      <sheetName val="PGold"/>
      <sheetName val="PNickel"/>
      <sheetName val="PCoal"/>
      <sheetName val="bop"/>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 sheetId="7"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Q2"/>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 val="ops"/>
      <sheetName val="cgvt rev"/>
      <sheetName val="nfpentps"/>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 val="ra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 sheetId="45"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 val="Ranking Bancario"/>
      <sheetName val="Ganancias o Pérdidas BC"/>
      <sheetName val="Arbol Rentabilidad"/>
      <sheetName val="base de datos MODULO I"/>
      <sheetName val="Calidad del Activo"/>
      <sheetName val="Dinámica Couta Mercado"/>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 val="COP FED"/>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 val="ponder a y p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 val="cop fed"/>
      <sheetName val="CIRRs"/>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 sheetId="34" refreshError="1"/>
      <sheetData sheetId="35"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 val="Federal-r"/>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 sheetId="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 val="ARBOL"/>
      <sheetName val="SOLVENCIA"/>
      <sheetName val="BRECHA"/>
      <sheetName val="CASCADA"/>
      <sheetName val="GT%"/>
      <sheetName val="IBCA-MOODY´S"/>
      <sheetName val="Promedio"/>
      <sheetName val="RESUMEN"/>
      <sheetName val="ROE"/>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 val="nonope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 val="OECD wgt"/>
      <sheetName val="nonop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 val="k. imf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structions"/>
      <sheetName val="SVI table"/>
      <sheetName val="terms"/>
      <sheetName val="Vaciado 1"/>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 sheetId="3" refreshError="1"/>
      <sheetData sheetId="4"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dgprd-my.sharepoint.com/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22.364103009262" createdVersion="8" refreshedVersion="8" minRefreshableVersion="3" recordCount="10508" xr:uid="{74B087EF-AD2F-468F-914B-8D6CBA24EE66}">
  <cacheSource type="worksheet">
    <worksheetSource ref="A1:U10509" sheet="23.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17"/>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3.0267983675003052E-9" maxValue="99352620732.630005"/>
    </cacheField>
    <cacheField name="Suma de DEVENGADO" numFmtId="43">
      <sharedItems containsSemiMixedTypes="0" containsString="0" containsNumber="1" minValue="0" maxValue="77640981028.890015"/>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508">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760753314.0999999"/>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110147289"/>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200610888"/>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451632120.21999997"/>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503609995.31999993"/>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63849813.809999995"/>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6900922.76000002"/>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210037180.88"/>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7034624.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5954047.590000004"/>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212957053.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8136036.070000008"/>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9540752.87"/>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54194398.860000007"/>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2300000"/>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2197488.02"/>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318035"/>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8609457.3599999994"/>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8052.7"/>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96614533.010000005"/>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20629201.10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406513921.94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2720732.0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70214"/>
    <n v="15565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269786"/>
    <n v="66053281.48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61540218.87999999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326007.45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500000"/>
    <n v="521011.9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3500000"/>
    <n v="1501356.7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29537037.08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20645000"/>
    <n v="11024496.7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988195.910000000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1255000"/>
    <n v="34067736.85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7272500"/>
    <n v="1267057.2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2260000"/>
    <n v="895845.4499999998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882345.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0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90558.13999999998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525000"/>
    <n v="2856591.469999999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4011863"/>
    <n v="8593999.2400000021"/>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79696142.98"/>
    <n v="1362639751.61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9224191.66000003"/>
    <n v="294963876.400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6000001"/>
    <n v="202451005.96999994"/>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20129271.51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7160413.0099999988"/>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4176648.7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348375.91"/>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065079.88"/>
    <n v="30166034.21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9015300"/>
    <n v="2453401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6593455.519999999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3219561"/>
    <n v="25890980.87999999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8191953.349999994"/>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451798.9400000004"/>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2078057.09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467663.15"/>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22012914.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20000001"/>
    <n v="6771007.5099999961"/>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8994557"/>
    <n v="279126578.58999997"/>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344778"/>
    <n v="48096499.530000001"/>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41826414.519999936"/>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5084054.119999997"/>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1933000"/>
    <n v="55356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2240525.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6577201"/>
    <n v="2235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6799900"/>
    <n v="9715665.6900000013"/>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360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5310403"/>
    <n v="26449727.149999999"/>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64254"/>
    <n v="749533.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958850"/>
    <n v="5618266.3099999996"/>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1030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116200"/>
    <n v="1164544.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191300"/>
    <n v="2069547.0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6201875"/>
    <n v="385223220.9799999"/>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3445880"/>
    <n v="766772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6964386.510000005"/>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63279749.679999985"/>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090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82318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5351943.539999999"/>
    <n v="9735611.9100000001"/>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2883255.530000001"/>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453935"/>
    <n v="4547577.74"/>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3541071"/>
    <n v="8516726.4899999984"/>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9027693.5600000005"/>
    <n v="1369486.91"/>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471570"/>
    <n v="637915.66"/>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802412.68"/>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5999999989"/>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37924.39"/>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559532.30000000005"/>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155832"/>
    <n v="8523771.6900000013"/>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432311"/>
    <n v="10217833.81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32354858.4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3335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9667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727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554011.879999999"/>
    <n v="7386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801636.7100000009"/>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800000001"/>
    <n v="5032632.8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636842.54"/>
    <n v="1352354.32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494320.5"/>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11356893.000000002"/>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4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8968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13294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350922.5"/>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213526.95"/>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0000000013"/>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02598"/>
    <n v="101894"/>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370000"/>
    <n v="388528.5"/>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66680"/>
    <n v="284250.82999999996"/>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47900"/>
    <n v="119652"/>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103027.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57462"/>
    <n v="1579454.8399999999"/>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269545"/>
    <n v="1531684.0400000003"/>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10220824.26999998"/>
    <n v="449879701.64000005"/>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1299673"/>
    <n v="70033102.7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09834.230000019"/>
    <n v="65790274.72000000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48470000"/>
    <n v="25569905.590000007"/>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3452245.24"/>
    <n v="11381660.560000001"/>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5114995"/>
    <n v="4415113.2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7973908"/>
    <n v="24239217.60999999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45980000"/>
    <n v="36477874.830000006"/>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61805797.620000005"/>
    <n v="6636010.7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51340132.09999999"/>
    <n v="117108267.54999998"/>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4688311.530000001"/>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699999992"/>
    <n v="1968469.289999999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532643.96"/>
    <n v="627721.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7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2288534.3199999998"/>
    <n v="1286940.9399999997"/>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4922.77000000000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5295313.30000000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14154402.93"/>
    <n v="9113407.0300000012"/>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11500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17340.310000000001"/>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4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37165877.24000001"/>
    <n v="626480106.10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6999998"/>
    <n v="127992899.8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19999996"/>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30319594.15000001"/>
    <n v="92072856.12999999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2306858.27"/>
    <n v="79462072.82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255861.02"/>
    <n v="12530540.5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78161431.90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6717607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97439155.560000047"/>
    <n v="74967113.74999998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9546638.099999994"/>
    <n v="74432317.55000001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31510921.029999997"/>
    <n v="15472987.54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499395561.74000013"/>
    <n v="186918751.7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4435200.210000008"/>
    <n v="65981887.63000001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510525.23"/>
    <n v="15205017.7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3866583.3900000006"/>
    <n v="2107777.570000000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5161740"/>
    <n v="2165033.8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3731893.700000003"/>
    <n v="32231334.2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33668.640000000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8195722.4699999997"/>
    <n v="6206487.7399999984"/>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877378.38000001"/>
    <n v="72195549.03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256783080.99999943"/>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9841225.20000002"/>
    <n v="118265566.85000002"/>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21773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4340041.66"/>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3259781.8799999994"/>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794072.0999999987"/>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2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5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124020.8"/>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0000000002"/>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415419"/>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09999999998"/>
    <n v="75012.600000000006"/>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67731013.29000014"/>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5256533.920000002"/>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9895595.230000015"/>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6208115.4600000018"/>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414210.68"/>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9440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610000"/>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82721"/>
    <n v="20631921.900000002"/>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4289428.0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2265085"/>
    <n v="1859168.5"/>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31318302.170000002"/>
    <n v="11153186.23"/>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32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822832.579999998"/>
    <n v="7676081.5800000001"/>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5401569.2799999993"/>
    <n v="3108129.3200000003"/>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1759056"/>
    <n v="1189097.8"/>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19377306.109999999"/>
    <n v="11156684.129999999"/>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82938.16"/>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5965205.87"/>
    <n v="8892359.5900000036"/>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3017068.43999994"/>
    <n v="646171058.65999985"/>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7845000"/>
    <n v="438890596.72999996"/>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39999999"/>
    <n v="98031421.749999925"/>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2723910"/>
    <n v="191346847.41000003"/>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074200"/>
    <n v="7232885.1700000009"/>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7085000"/>
    <n v="8681614.6400000006"/>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500000004"/>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419480.38999999"/>
    <n v="144042144.67999998"/>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5178205.03"/>
    <n v="105177436.13000001"/>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10575594"/>
    <n v="10546675.560000001"/>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204817.969999999"/>
    <n v="17761903.649999999"/>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7003581"/>
    <n v="90613922.18000002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260700"/>
    <n v="18531144.990000002"/>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0715798"/>
    <n v="101426154.75999999"/>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846433"/>
    <n v="19979819.600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6703856"/>
    <n v="45707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2372520"/>
    <n v="15447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2075642.559999999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02959.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062500"/>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2724893.749999993"/>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915160.5"/>
    <n v="9622026.3200000003"/>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611556.7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6842083.21000000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36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5510295.570000001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771133.29"/>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
    <n v="1970493.7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894440.05"/>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0000000003"/>
    <n v="391774.929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4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5"/>
    <n v="1572853.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5999999"/>
    <n v="80285715.95999999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59999998"/>
    <n v="95356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2031136.899999999"/>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764240.5500000007"/>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312407.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220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705565"/>
    <n v="7953947.5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308970.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76027.73"/>
    <n v="15289717.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549246.8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417600"/>
    <n v="208098.3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50660"/>
    <n v="12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75000"/>
    <n v="5706641.2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466253.8000000007"/>
    <n v="2335210.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6201592.670000009"/>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90000001"/>
    <n v="99713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5468658.3599999985"/>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602941.5"/>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30424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510781"/>
    <n v="5451175.7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23957254.6699999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40236260"/>
    <n v="14356242.57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0"/>
    <n v="157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6903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8565954.1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6257612.189999999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344048.72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5012318.329999998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03738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5884169.92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2491129"/>
    <n v="1488134.8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238155.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1866276"/>
    <n v="4545778.679999998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23275830"/>
    <n v="8656500.35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88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11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0000000003"/>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79999995"/>
    <n v="34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604570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317496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80000004"/>
    <n v="39630242.46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7620558.12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668750.2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4679967.869999999"/>
    <n v="7965651.37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1222573.1299999999"/>
    <n v="1222573.1299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09476"/>
    <n v="747930.02"/>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15701"/>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757150.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164991"/>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805133.7300000004"/>
    <n v="2069033.759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82553279.3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000001"/>
    <n v="89894478.35000000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440756.3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85983581.71000003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5548146.1600000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788577"/>
    <n v="5875874.830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2999998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317673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827186"/>
    <n v="38062817.77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8760478.789999999"/>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973274"/>
    <n v="14474852.7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101007636.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013000"/>
    <n v="29267919.68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484021"/>
    <n v="54812290.01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7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38740.7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99300"/>
    <n v="788223.1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260000"/>
    <n v="16259689.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430000"/>
    <n v="1120367.2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95390"/>
    <n v="3878744.11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41477300.40000000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4306794"/>
    <n v="36281177.65000000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56659.239999995"/>
    <n v="38596434.58000002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59999999"/>
    <n v="13112034.699999996"/>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9"/>
    <n v="8378857.149999999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2214687.32999999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29999997"/>
    <n v="14227406.52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899999993"/>
    <n v="1100423.67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6.999999996"/>
    <n v="17793435.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3536815.14"/>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10624347.6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4570696.789999999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0000002"/>
    <n v="10141103.69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20000001"/>
    <n v="13239254.3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98"/>
    <n v="55103054.4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293426.99999994"/>
    <n v="391688512.2600001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82158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400000001"/>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300000002"/>
    <n v="1437675.4999999993"/>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14489.009999999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90000002"/>
    <n v="5336198.6900000013"/>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5555051.99000001"/>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2"/>
    <n v="5901295.900000001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000000003"/>
    <n v="200483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
    <n v="1267394.399999999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3"/>
    <n v="1865045.72000000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2"/>
    <n v="2162557.279999999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68254.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5"/>
    <n v="2720596.6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540779.0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1"/>
    <n v="1624443.070000000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698859.54999999993"/>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499999999"/>
    <n v="1550535.169999999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
    <n v="2024282.0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9"/>
    <n v="8407733.339999999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09999993"/>
    <n v="58705627.889999993"/>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7239393.429999996"/>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3862377.13"/>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6067686.2399999984"/>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1417993.43"/>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3444621.399999999"/>
    <n v="11830657.83"/>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902599.090000002"/>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133152.78"/>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103523.289999999"/>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7026950.0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4849368.379999999"/>
    <n v="8790521.419999999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819397"/>
    <n v="1772384.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4553760.32"/>
    <n v="1628889.8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095480"/>
    <n v="745187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614544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058009.6299999999"/>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2716868.02"/>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836183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7675800"/>
    <n v="3262336.5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557176.100000001"/>
    <n v="7192521.2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0828030.57"/>
    <n v="8826870.9600000009"/>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2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516780.059999999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95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47312.71"/>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64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41283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3870000"/>
    <n v="26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44725"/>
    <n v="399505.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250256"/>
    <n v="41521406.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308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6187520.83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772281.15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3189615.1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571179.2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32841.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552144.0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20000001"/>
    <n v="5582585.4999999991"/>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5084150.7100000009"/>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94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82990.4"/>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199999996"/>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1856931.07999998"/>
    <n v="223778162.6400000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779582.379999995"/>
    <n v="27875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3157782.539999999"/>
    <n v="34058011.7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3152668.54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403853.6899999999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4266809.54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8980347.269999996"/>
    <n v="14422481.2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3136908.8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97749.4000000004"/>
    <n v="4773654.019999999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4942770.959999993"/>
    <n v="42262679.32000000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5039124.98"/>
    <n v="15584481.88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575846.5099999998"/>
    <n v="1826576.6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37023.79"/>
    <n v="2062875.999999999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450662.0099999998"/>
    <n v="790372.360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5"/>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85402.01"/>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44119.549999999"/>
    <n v="11714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9979235.2599999998"/>
    <n v="3129311.71"/>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759700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17056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157786.5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2043156.800000000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075940"/>
    <n v="6013883.429999999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855698"/>
    <n v="1599695.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536638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243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362388"/>
    <n v="3680517.55"/>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1394816"/>
    <n v="811687.2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98622821.52999998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13470"/>
    <n v="1909589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4937475.96000000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3146400"/>
    <n v="8848083.9400000013"/>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3956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2328422.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1698789"/>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675394"/>
    <n v="951839.389999999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85340"/>
    <n v="9471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4157683"/>
    <n v="1970010.1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1065391"/>
    <n v="520750.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784424"/>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885819"/>
    <n v="572907.82000000007"/>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319010"/>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8876"/>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608107"/>
    <n v="414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5232951"/>
    <n v="2100341.36"/>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67870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407623.18000000011"/>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836913"/>
    <n v="97209462.060000002"/>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338788"/>
    <n v="23398932.989999998"/>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3599227.460000001"/>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6989986.9099999974"/>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9465.43"/>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17581.6299999999"/>
    <n v="4005277.5999999996"/>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50928.04"/>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726031.0999999996"/>
    <n v="7666860.3900000006"/>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1845508.28"/>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20305.16"/>
    <n v="2472476.13"/>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5945.95"/>
    <n v="1771147.3000000003"/>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658083"/>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300028.76"/>
    <n v="1042359.4199999999"/>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654879.07999999996"/>
    <n v="623010.39999999991"/>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70873.1400000001"/>
    <n v="805426.53"/>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00000006"/>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10310777.8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17298.4399999995"/>
    <n v="3691128.32"/>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00000007"/>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108388285.18000005"/>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21195603.18"/>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5316523.899999999"/>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258674.2599999998"/>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999835.52"/>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256820"/>
    <n v="4319359.6999999993"/>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67596"/>
    <n v="1849259.97"/>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4466943.71"/>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1540849.1800000002"/>
    <n v="117604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029438"/>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598000"/>
    <n v="363613.56"/>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193779.01"/>
    <n v="162592.20000000001"/>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284250"/>
    <n v="159247.92000000001"/>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7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499789.9900000002"/>
    <n v="1161981.8800000001"/>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778349943.2599995"/>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301505725.68000001"/>
    <n v="132479806.51000001"/>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63228803.91999999"/>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40732545.41000006"/>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5224745.8"/>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3252129.040000001"/>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61613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38711019.339999996"/>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7100000"/>
    <n v="28914059.769999996"/>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6525586.0899999999"/>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6411341.069999993"/>
    <n v="46276318.980000004"/>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5713637.530000001"/>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89999995"/>
    <n v="25121663.740000002"/>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89932.80999999994"/>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51528.31"/>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472786.06"/>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7"/>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600000003"/>
    <n v="873787.93999999983"/>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4058434.2900000005"/>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8200493.8099999996"/>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3290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7042813.5700000003"/>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2055671.440000001"/>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469429.4900000002"/>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662749.3400000003"/>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1093803.730000000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4594044.9500000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8227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6425468.959999999"/>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791836.1700000001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38329.009999999995"/>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17725.05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4000000013"/>
    <n v="375630.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982136833.1400001"/>
    <n v="722258112.51999998"/>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85008879.34"/>
    <n v="100478167.83"/>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75454"/>
    <n v="103714690.4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50188713.25999999"/>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699375.1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55322784"/>
    <n v="35672981.519999996"/>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1460600"/>
    <n v="55968720.1100000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475722.16"/>
    <n v="466820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40000000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89999998"/>
    <n v="2824649.4899999998"/>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1909869.439999999"/>
    <n v="703162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25488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645334489.4100008"/>
    <n v="3261985585.38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89999998"/>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79843563.6699998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101849.48"/>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7800692"/>
    <n v="1049188.22"/>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544887.7100000009"/>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322091.6799999988"/>
    <n v="577024.6999999999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8999999"/>
    <n v="92828321.080000013"/>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90000001"/>
    <n v="48743376.219999999"/>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5101734.88000005"/>
    <n v="137722926.21000007"/>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2818081.309999999"/>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3550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922162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549108.399999998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722589.4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122025.6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472665"/>
    <n v="7833584.400000000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4099108.239999999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640274.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539180"/>
    <n v="3686398.3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973305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44055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4376232.03999999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5846727.569999999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619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7947632.2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50765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3330267.04"/>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839000"/>
    <n v="12333765.71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766203.8400000008"/>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4631933.6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2238314.629999999"/>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330000"/>
    <n v="1788585.4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588000"/>
    <n v="115391.1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7195.27"/>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622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1850000"/>
    <n v="1092910.05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9327000"/>
    <n v="10345596.3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1780267"/>
    <n v="2438246.009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111495.35999998"/>
    <n v="92067496.539999977"/>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8111633.34"/>
    <n v="24928716.929999996"/>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1"/>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3000000007"/>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0000002"/>
    <n v="13819173.58999999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8180285"/>
    <n v="5959688.2800000003"/>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6000004"/>
    <n v="295193398.11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211406.95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8964070.9900000002"/>
    <n v="5918512.700000000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01"/>
    <n v="5953636.1799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1464074.3399999999"/>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123923"/>
    <n v="1297147.1500000004"/>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4772721.140000001"/>
    <n v="7207754.4699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2321331.34"/>
    <n v="648523.6"/>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6192.659999999916"/>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422302"/>
    <n v="242004.2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7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6310"/>
    <n v="147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81805"/>
    <n v="4846852.43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6154852.0000000009"/>
    <n v="3129189.6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209696473.75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7975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31098150.839999985"/>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708660.84999999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960395"/>
    <n v="4466824.61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250000"/>
    <n v="250000"/>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745283.879999999"/>
    <n v="5088264.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8135000"/>
    <n v="14456185.42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73710.93"/>
    <n v="3350952.5999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6907190.1899999995"/>
    <n v="3659457.449999999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467579.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1113718.6000000001"/>
    <n v="677532.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82411.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
    <n v="481278.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09950"/>
    <n v="42017.44000000000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4708378.100000000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139235.0700000003"/>
    <n v="1213965.83"/>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54039500"/>
    <n v="111819323.99000002"/>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61488083"/>
    <n v="36980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1603312"/>
    <n v="15975495.710000001"/>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2891215.45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4000000001"/>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8749826.99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3077100.80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2798409"/>
    <n v="39001460.010000005"/>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8792860"/>
    <n v="7430071.1799999997"/>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9348669"/>
    <n v="22729879.82"/>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08660"/>
    <n v="856633.12999999989"/>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793217"/>
    <n v="720345.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5026232"/>
    <n v="15025183.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8420"/>
    <n v="71566371.100000009"/>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8784074"/>
    <n v="7491894.2199999997"/>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56032817"/>
    <n v="44623030.490000002"/>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8271596"/>
    <n v="6499346.6199999992"/>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1474499181.2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98428172.37000000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237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54894986.480000004"/>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63568644.160000026"/>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72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6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5927248.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47192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50338.1"/>
    <n v="938.1"/>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89381.479999997"/>
    <n v="48649381.479999997"/>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6793348.2000000002"/>
    <n v="2922625.7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9238181"/>
    <n v="635069501.45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39521189"/>
    <n v="202234399.1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99216377"/>
    <n v="79470568.66000001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9058283"/>
    <n v="94484304.11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391379.6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2435133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3521793"/>
    <n v="9253397.66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2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8172400"/>
    <n v="124865851.4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7459086.38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79339174"/>
    <n v="76548986.78999999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19069235"/>
    <n v="5007124.599999999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2598795"/>
    <n v="1561226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75622478"/>
    <n v="32234664.93999999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58932668.439999998"/>
    <n v="29481479.37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23570471"/>
    <n v="83893403.710000008"/>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1172947.600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194292.670000000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62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14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806450"/>
    <n v="2497006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10331732"/>
    <n v="5020283.829999999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51806213.829999991"/>
    <n v="10316442.809999999"/>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682800"/>
    <n v="6926057.21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4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7575000"/>
    <n v="5600309.17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069000"/>
    <n v="5831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239900"/>
    <n v="65528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436164"/>
    <n v="5195619.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355333"/>
    <n v="48986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10000"/>
    <n v="5096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405000"/>
    <n v="3726920.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7501690.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7942333"/>
    <n v="5353820.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6890400"/>
    <n v="5245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7599288.72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04821"/>
    <n v="4479722.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6110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120580"/>
    <n v="6117674.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6246448.54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495470"/>
    <n v="68365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021900"/>
    <n v="41512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428166"/>
    <n v="5740336.87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054916"/>
    <n v="7905830.40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892400"/>
    <n v="6821239.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278791"/>
    <n v="5831305.95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250000"/>
    <n v="5704879.6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8720666"/>
    <n v="5991086.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5187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518644"/>
    <n v="47295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63170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7671916"/>
    <n v="5609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9182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3064999"/>
    <n v="19608361.30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889874291"/>
    <n v="618208996.0300000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437517"/>
    <n v="13675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917750"/>
    <n v="1677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1320417"/>
    <n v="1230416.65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1155167"/>
    <n v="1015166.66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2147150"/>
    <n v="19191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1257292"/>
    <n v="1124791.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123876"/>
    <n v="1078875.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1130000"/>
    <n v="106458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318250"/>
    <n v="1098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8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312959"/>
    <n v="112245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1216317"/>
    <n v="946316.2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1034524"/>
    <n v="97452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8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1438822"/>
    <n v="1361827.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983000"/>
    <n v="17355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567000"/>
    <n v="1447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863225"/>
    <n v="6632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1179835"/>
    <n v="93983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1467084"/>
    <n v="1422083.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999801"/>
    <n v="17578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410209"/>
    <n v="1347208.33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700000"/>
    <n v="1750689.66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1379334"/>
    <n v="11593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3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1121356"/>
    <n v="971355.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308584"/>
    <n v="1068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1104084"/>
    <n v="994833.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52367"/>
    <n v="502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6435001"/>
    <n v="394025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31396664"/>
    <n v="114665039.5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1019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227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5152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3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0863477"/>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1031589.89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77158.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364583"/>
    <n v="829519.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55833"/>
    <n v="879536.6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941096.6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100000"/>
    <n v="77898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729484.1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764778.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554807.6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1093457.68999999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99508.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800278.19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1025074.78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657938.4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924783.2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923278.090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923321.239999999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533000"/>
    <n v="1038823.1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964875"/>
    <n v="602208.8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867224.689999999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124127.38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1035745.19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888770.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700000"/>
    <n v="866472.98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870379.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782343.4999999997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720957.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331416"/>
    <n v="951715.7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856297.7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734501.3299999998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985965.99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92534885.14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900000"/>
    <n v="1457077.35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368682"/>
    <n v="307662.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1030250"/>
    <n v="578915.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30957.4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406070"/>
    <n v="349339.1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278100"/>
    <n v="59716.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602000"/>
    <n v="223165.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519266.899999999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658000"/>
    <n v="97144.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900000"/>
    <n v="408504.8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439216.24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17273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750000"/>
    <n v="571381.74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630601.57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99625.3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93655.56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205154.9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77013.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96950.78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1127169.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785000"/>
    <n v="519646.95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336185.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700000"/>
    <n v="161127.61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874940.23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880000"/>
    <n v="774998.29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601000"/>
    <n v="598459.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643000"/>
    <n v="351257.6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435866.739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673500"/>
    <n v="310284.5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119823.12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600000"/>
    <n v="1532510.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8"/>
    <n v="551391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1772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48000"/>
    <n v="147654.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4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37000"/>
    <n v="135963.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36000"/>
    <n v="13593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600000"/>
    <n v="69045.6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958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1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716070"/>
    <n v="33415555.85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298000"/>
    <n v="1700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53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309500"/>
    <n v="209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5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917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635000"/>
    <n v="55785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842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0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1 - SAN CRISTOBAL"/>
    <s v="(en blanco)"/>
    <n v="0"/>
    <n v="140000"/>
    <n v="138009.6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415000"/>
    <n v="2109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233983.8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4 - SANCHEZ RAMIREZ"/>
    <s v="(en blanco)"/>
    <n v="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77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1245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71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162630"/>
    <n v="1144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417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3568935"/>
    <n v="9333944.63000000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87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582300"/>
    <n v="4406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1352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13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9497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333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35675.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116407.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2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7060033"/>
    <n v="5828033.86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238526.7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70 - DONACION EXTERNA"/>
    <s v="99 - MULTIPROVINCIAL"/>
    <s v="(en blanco)"/>
    <n v="0"/>
    <n v="300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588871.66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13460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4184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46909.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41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192353.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92878.26000000000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1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404496"/>
    <n v="8654523.34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00000000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50494.7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7278.0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26936"/>
    <n v="23980.609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3000"/>
    <n v="38380.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152900"/>
    <n v="3534.77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04100"/>
    <n v="4972.020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95869.6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9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50000"/>
    <n v="17940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293000"/>
    <n v="150450.74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2504.22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57982.55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364000"/>
    <n v="2460.3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205255.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216600"/>
    <n v="215865.71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89000"/>
    <n v="79406.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300000"/>
    <n v="893789.8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85456"/>
    <n v="3417.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737087"/>
    <n v="42235871.6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54799.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56000"/>
    <n v="155050.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153000"/>
    <n v="152256.2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19056.810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41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13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3200000"/>
    <n v="17355144.67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6437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6000"/>
    <n v="94281.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446800"/>
    <n v="396752.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67100"/>
    <n v="116213.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338600"/>
    <n v="1881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699999999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207000"/>
    <n v="194830.50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71099.3500000000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114093.20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4975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853000"/>
    <n v="531834.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6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3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9048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46000"/>
    <n v="4568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53000"/>
    <n v="522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40000"/>
    <n v="39685.5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05000"/>
    <n v="3211.3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85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8 - EL SEIBO"/>
    <s v="(en blanco)"/>
    <n v="0"/>
    <n v="37000"/>
    <n v="36315.050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7631"/>
    <n v="4378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46465.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461033.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11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22781.7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161700"/>
    <n v="16136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131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23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0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14207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935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4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115608.38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6998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1043550"/>
    <n v="1012316.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280000"/>
    <n v="1110477.9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541718.6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540043"/>
    <n v="15394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4078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245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925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000000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89263.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94009.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1062021.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601000"/>
    <n v="1575154.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50000"/>
    <n v="739035.799999999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864697.509999999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98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583941.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277676"/>
    <n v="12270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1241800"/>
    <n v="110827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1055755.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345875"/>
    <n v="130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1000000"/>
    <n v="888424.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52210.32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6989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30573.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00000000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469200"/>
    <n v="41916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4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8023.7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107473.6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91639.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699999999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810000"/>
    <n v="215370.12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53874.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84983.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55625.8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8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4875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075360"/>
    <n v="312459.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9837084"/>
    <n v="23471072.760000005"/>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4084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391500"/>
    <n v="4064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097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641103.1600000006"/>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112621"/>
    <n v="74532.23000000001"/>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2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2789495"/>
    <n v="1854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10810676"/>
    <n v="8657105.5999999996"/>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829988.23"/>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9000000001"/>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213074882.03"/>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7541593181.729992"/>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1015423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6104730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31078518.86999999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443186023.9300008"/>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95619303.96000004"/>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78"/>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656380"/>
    <n v="45796803.170000009"/>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991786.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4862570.13"/>
    <n v="3598073.7300000004"/>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683267669.3599999"/>
    <n v="430871666.65999997"/>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29130067.66"/>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96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829521658.20999992"/>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19339110.280000001"/>
    <n v="756976.99"/>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2426712.72000001"/>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9008636.879999999"/>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05321051.26999998"/>
    <n v="171984042.82999998"/>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336054641.12"/>
    <n v="62411330.910000011"/>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5785127.699999999"/>
    <n v="5383897.2699999996"/>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19978.960000008"/>
    <n v="42926796.950000003"/>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8831726.5800000001"/>
    <n v="1914996.4200000002"/>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503018.5800002"/>
    <n v="1310728546.1800001"/>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75594056.0400002"/>
    <n v="1030640314.3000003"/>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5869932.339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4"/>
    <n v="1084483646.1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63595907.3600000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6999999"/>
    <n v="267873683.98999998"/>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52878070.1500000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8999997"/>
    <n v="162183817.2900000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65118835.210000016"/>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08934610.45"/>
    <n v="79260120.35000000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905298.6399999997"/>
    <n v="1806208.3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8411723.850000001"/>
    <n v="25284150.98"/>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0316886.450000001"/>
    <n v="5655774.150000000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70 - DONACION EXTERNA"/>
    <s v="99 - MULTIPROVINCIAL"/>
    <s v="(en blanco)"/>
    <n v="0"/>
    <n v="20000000"/>
    <n v="0"/>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7969648.64999998"/>
    <n v="170181692.7299999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702058.649999987"/>
    <n v="30670907.56000000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10469320.19999999"/>
    <n v="70652546.14999999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64613852.81999999"/>
    <n v="106403016.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17949491.439999998"/>
    <n v="12730436.06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31137091.310000006"/>
    <n v="17827315.96999999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792813.66"/>
    <n v="22717382.249999996"/>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8556774.5199999996"/>
    <n v="5793974.610000000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45540.3599999994"/>
    <n v="4042393.489999999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279535.68"/>
    <n v="2819145.6800000006"/>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8385327.01000005"/>
    <n v="133655865.05999997"/>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2023933.97999999"/>
    <n v="120165244.2299999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383197.39999998"/>
    <n v="1912340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319292.600000001"/>
    <n v="13847707.8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53427.32999999996"/>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348089.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81624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6"/>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38556"/>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83179.7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865481"/>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19948944"/>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136293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838854.599999998"/>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7764335"/>
    <n v="209867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148787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3239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6170652.5199999996"/>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4060195"/>
    <n v="10386779.25"/>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5951800.359999999"/>
    <n v="12532298.380000001"/>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24769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89999999"/>
    <n v="35437060.94000000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09999999"/>
    <n v="6623399.9900000002"/>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72178.49999999998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5328684.25"/>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30000000002"/>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3469906.899999999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31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9167647"/>
    <n v="7458463.229999998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464652.900000000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12453.8400000000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6949895"/>
    <n v="2464164.49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2999998"/>
    <n v="35254132.28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793382"/>
    <n v="2680162.679999999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79999999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57323.1000000000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099999997"/>
    <n v="1180389.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71764677.13999998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1105760.89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509520.79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5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614261"/>
    <n v="791629.7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480000"/>
    <n v="776917.1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555792"/>
    <n v="9643723.140000000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315590.9300000006"/>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31881132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4280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20266514.18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59999998"/>
    <n v="16786452.199999999"/>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43888.6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5855353.909999999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605861.550000001"/>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32175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5548608.21000000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513136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480213.43"/>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5797468.349999998"/>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417766.8999999994"/>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358449.51999999996"/>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399890.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114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827034959.83999991"/>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9346534.32"/>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42094897.299999982"/>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8683837.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893161.8499999987"/>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4338453.009999998"/>
    <n v="23275094.10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9402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8372367.319999993"/>
    <n v="1739430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38941143.780000001"/>
    <n v="7651505.269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1626418.8199999998"/>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899999987"/>
    <n v="4110236.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5402444.7899999991"/>
    <n v="4386036.47"/>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7999999"/>
    <n v="97182848.98999998"/>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54751753.75999999"/>
    <n v="34981907.879999995"/>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5744034.559999999"/>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948793.55"/>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1081376.7599999998"/>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801917.55"/>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
    <n v="910619.1699999999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43111.770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2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700213.1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27401.19"/>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644160.92999999993"/>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636871.32999999996"/>
    <n v="445926.13"/>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5253634.05"/>
    <n v="4129360.8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900000002"/>
    <n v="2188256.450000000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9996731.3200000003"/>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548494.0099999998"/>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880334.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372450.1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21621.5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403411.6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402962.17000000004"/>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356789.899999999"/>
    <n v="49285267.669999994"/>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701781.8"/>
    <n v="1545057.299999999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29223.3700000001"/>
    <n v="791338.6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59970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60000000009"/>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3913090.9399999995"/>
    <n v="214666.7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4"/>
    <n v="1022682.1"/>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47091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68947.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79959.8"/>
    <n v="88098.799999999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462187.719999999"/>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98837.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9846"/>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284649.6399999999"/>
    <n v="857609.610000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10067097.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516858.3"/>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63392.110000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45315.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770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71294093.10000014"/>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50686693.980000004"/>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14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96954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5825191.899999999"/>
    <n v="9391359.2300000004"/>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8496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0295287.66"/>
    <n v="9104676.5700000003"/>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1816614"/>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20478671"/>
    <n v="6653565.9800000004"/>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58799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1796879"/>
    <n v="1571562.35"/>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2280000"/>
    <n v="1911601.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700000002"/>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9020000"/>
    <n v="111110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9343125.5300000012"/>
    <n v="2572641.400000000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300000"/>
    <n v="7965"/>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1235540.03"/>
    <n v="555315.67000000004"/>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41891685.350000001"/>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4803206.84"/>
    <n v="14705052.43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8413562.27"/>
    <n v="25443309.010000002"/>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39791819.089999989"/>
    <n v="19307885.559999995"/>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9780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64755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824380"/>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754887.7"/>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79156441.45999998"/>
    <n v="172302005"/>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7287482.8799999999"/>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13151.5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68400"/>
    <n v="4593959.8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2082010.98"/>
    <n v="1171266.37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814238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00000002"/>
    <n v="1261255.8799999999"/>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38642.399999999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8999999996"/>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3814567.599999998"/>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2000394.25"/>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605545.39"/>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575683"/>
    <n v="3079224.79"/>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65288.3"/>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25360"/>
    <n v="9029.8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4366"/>
    <n v="48764.35000000000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43728.2999999998"/>
    <n v="1797005.510000000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71420.40000000008"/>
    <n v="294224.74000000005"/>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718206955.5299997"/>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8516309.329999983"/>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69461755.08000004"/>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5725887.32999998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909697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5000000"/>
    <n v="2990898.4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2657491.95999998"/>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68440996"/>
    <n v="47155252.800000004"/>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964118.7"/>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4565066"/>
    <n v="214795394.53"/>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202378"/>
    <n v="27722028.84"/>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5"/>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629766"/>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200000"/>
    <n v="2791949.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850000"/>
    <n v="1868928.9700000004"/>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233280644.88"/>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33341.7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8361270"/>
    <n v="26813094.670000002"/>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849721.0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68684213.94999999"/>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85618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5086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8985285"/>
    <n v="5694763.699999999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1042771.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99711"/>
    <n v="5624741.2999999998"/>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79370357.43000001"/>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976855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599991"/>
    <n v="3305433390.54"/>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439371271.970001"/>
    <n v="8561806301.8099995"/>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68642726.24999997"/>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544021542.6400001"/>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45447430.37000003"/>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8000007"/>
    <n v="612737283.98999989"/>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74444938.66000006"/>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747334.08"/>
    <n v="271938.07999999996"/>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8967314.699999996"/>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5823000"/>
    <n v="3615377.37"/>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5983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10620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5000004"/>
    <n v="260479676.24999997"/>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99 - MULTIPROVINCIAL"/>
    <s v="(en blanco)"/>
    <n v="0"/>
    <n v="500000"/>
    <n v="0"/>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900000006"/>
    <n v="7004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46610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5771656.2000000002"/>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4100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7546549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18833574.38"/>
    <n v="16258525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606561.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46498834.74000001"/>
    <n v="91222761.149999991"/>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79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9352978.9000000004"/>
    <n v="203193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77544.04"/>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4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31221586.34"/>
    <n v="24045369.180000003"/>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19188.68"/>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15006516.699999999"/>
    <n v="3330938.8099999996"/>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099999998"/>
    <n v="1130288.5099999998"/>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4261899.00999999"/>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34630066.78"/>
    <n v="104943852.34999996"/>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97222.0799999991"/>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70568863.840000004"/>
    <n v="24888824.989999995"/>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75532.380000001"/>
    <n v="12511515.539999999"/>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399430432.8999987"/>
    <n v="6406144282.7300005"/>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65420438.28999996"/>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10000002"/>
    <n v="451223473.73000002"/>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6467022.20999998"/>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54041.26000000013"/>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0891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3524850"/>
    <n v="11323215.129999999"/>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6509310"/>
    <n v="4113511.32"/>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52550000"/>
    <n v="152267250.0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14300"/>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232341490.37"/>
    <n v="126219037.15000001"/>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120122"/>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51045570.99000001"/>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096110.50999999"/>
    <n v="187102722.92999998"/>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5260000"/>
    <n v="23834571.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728000"/>
    <n v="2511547.6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345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2778488.84"/>
    <n v="234965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8"/>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476070.62"/>
    <n v="311714.07"/>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90000000037"/>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6729111.88999999"/>
    <n v="193416365.70999995"/>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90000002"/>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2832454.77"/>
    <n v="20170504.93"/>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505462988.26999998"/>
    <n v="452462415.98999995"/>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02457"/>
    <n v="1083849857.7499998"/>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83380440.7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4504124.209999999"/>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81150780"/>
    <n v="146420476.01000005"/>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6460300"/>
    <n v="5454390.899999999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2270800"/>
    <n v="141078630.23000002"/>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463626.490000002"/>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9825443"/>
    <n v="59588920.809999987"/>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953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47449291.06999999"/>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73535807"/>
    <n v="42585394.25"/>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547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89067594"/>
    <n v="68022839.679999977"/>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2323428"/>
    <n v="22314510.309999999"/>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2211975"/>
    <n v="164018618.75000006"/>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8204"/>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49037256"/>
    <n v="254043062.95999998"/>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6159746"/>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861119"/>
    <n v="8011481.7899999991"/>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3737158"/>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2464767"/>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6656993.4200000009"/>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0"/>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3410055"/>
    <n v="12383850.629999995"/>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14306"/>
    <n v="13593.6"/>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682130"/>
    <n v="241536015.6699999"/>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2481900"/>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2206189"/>
    <n v="129348526.98"/>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8807305"/>
    <n v="2354532.5099999998"/>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98620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9061550.100000005"/>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910865.7000000003"/>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298797.17"/>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329750.08"/>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83794.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
    <n v="3854690.1"/>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488108.97999999986"/>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493631.6400000006"/>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58367.1400000006"/>
    <n v="4539498.9400000004"/>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129534.9300000002"/>
    <n v="2072546.9300000002"/>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199992.52"/>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
    <n v="620516.97"/>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80000001"/>
    <n v="2248739.9900000007"/>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10049999.900000002"/>
    <n v="8187822.9399999985"/>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251422.2100000009"/>
    <n v="2816658.01"/>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6021070.41"/>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311333.3000000001"/>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952238.48"/>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142322.3199999998"/>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625031.3199999998"/>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3992127.65"/>
    <n v="31949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559104.87999999989"/>
    <n v="309525.80000000005"/>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315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766400"/>
    <n v="2064245.3800000001"/>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150135.70000000001"/>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224538.08"/>
    <n v="961100.56"/>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831603.119999997"/>
    <n v="19707270.519999996"/>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212168.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716002.57"/>
    <n v="2375426.5100000007"/>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362800.3"/>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96687919.87999994"/>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62930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5248638.869999999"/>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0648040"/>
    <n v="23255735.819999997"/>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000000004"/>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31529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7746000"/>
    <n v="1298769.33"/>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9857000"/>
    <n v="8205021.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4031521"/>
    <n v="10292618.73"/>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5637934"/>
    <n v="2662569.0599999996"/>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593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9370601"/>
    <n v="89797684.680000007"/>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70400.85"/>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9149.43"/>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4007491.45"/>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19999999995"/>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512447.86000000004"/>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278770.2199999997"/>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7718956.519999996"/>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6229168.0199999986"/>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82580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204550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504459.2000000002"/>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84740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612895"/>
    <n v="999331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520425"/>
    <n v="935589"/>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850196.3100000005"/>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77228995.84000003"/>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863490"/>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4269424.82"/>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442671.87"/>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91792.85999999987"/>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3047416"/>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7424284.4499999974"/>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099999998"/>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99550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899999997"/>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934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4799056.82"/>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1835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71352.9100000006"/>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2668738"/>
    <n v="41437851.219999999"/>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11179626.010000002"/>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103809302"/>
    <n v="57631510.539999984"/>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548481.739999998"/>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2328602.800000001"/>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200556.9"/>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82112.070000000007"/>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73172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42573.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80254.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750000"/>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415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2909380.64"/>
    <n v="2078373.04"/>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2206950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91647.2"/>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968609.7"/>
    <n v="3962855.1900000004"/>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480033.38"/>
    <n v="594836.87"/>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187106.0999999996"/>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4139.28"/>
    <n v="62177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299420.28000000003"/>
    <n v="95622.4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503581.42"/>
    <n v="82289.419999999984"/>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1842306"/>
    <n v="1539105.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445039.3900000001"/>
    <n v="690078.03999999992"/>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82162926.36999999"/>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63056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5201106.8900000006"/>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7029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512701.8"/>
    <n v="456435.80000000005"/>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3863405.1500000004"/>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211166.33"/>
    <n v="601223.1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5922873.71"/>
    <n v="4649991.8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16094284.030000001"/>
    <n v="2757940.2300000004"/>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47583"/>
    <n v="160223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22560"/>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300300"/>
    <n v="230296.2"/>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939552.16"/>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3260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84810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0999999992"/>
    <n v="497203.0400000000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8530553.2400000002"/>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00000001"/>
    <n v="1541267.0599999998"/>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00000004"/>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685231"/>
    <n v="4437659.3299999991"/>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23614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19391"/>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308207.92000000004"/>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6357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597648.94"/>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839100.98999998"/>
    <n v="1828062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261871.649999999"/>
    <n v="34747818.89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321090.3599999999"/>
    <n v="1060864.8600000001"/>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1100000"/>
    <n v="623014.71000000008"/>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2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456594"/>
    <n v="228866.72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2613083"/>
    <n v="2613082.91"/>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13359416.949999999"/>
    <n v="4722993.51"/>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3733140.9"/>
    <n v="3064129.4499999993"/>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324565.15000000002"/>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5936303"/>
    <n v="2264545.64"/>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1611529.94"/>
    <n v="62973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426970.06"/>
    <n v="372570.00999999995"/>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1500000"/>
    <n v="297324.23"/>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9610646"/>
    <n v="9692748.9800000004"/>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557284"/>
    <n v="6854960.6500000041"/>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619496950.60000002"/>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6608530.190000001"/>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550775.079999998"/>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5894"/>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4401510.92"/>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8"/>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18743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842453"/>
    <n v="6835205.3999999985"/>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2083690"/>
    <n v="1397816.52"/>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5381912"/>
    <n v="4667749.57"/>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037102"/>
    <n v="1949122.1900000002"/>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2907927.7099999995"/>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365000"/>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829652.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8431118"/>
    <n v="6478005.0599999996"/>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295886"/>
    <n v="22178286.540000003"/>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13865428"/>
    <n v="9376074.5399999991"/>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1883"/>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49262.5900000003"/>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5040566.709999997"/>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669048"/>
    <n v="14666012.769999998"/>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30091632.800000001"/>
    <n v="26894947.799999997"/>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41889854"/>
    <n v="29307223.979999997"/>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946868"/>
    <n v="25313743.9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637243.2000000001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95643.4600000000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414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482300"/>
    <n v="481922.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5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387423"/>
    <n v="214592.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685599"/>
    <n v="642598.40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43542"/>
    <n v="24349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801100"/>
    <n v="746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236600"/>
    <n v="10166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50000"/>
    <n v="1998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139618"/>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61849"/>
    <n v="12685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1011628"/>
    <n v="68765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57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9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2319897"/>
    <n v="1773380.5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21115783.790000007"/>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656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558373.77999999991"/>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017192.56"/>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33183.2100000000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2558864.84"/>
    <n v="2126684.48"/>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6843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48485.44"/>
    <n v="2078305.33"/>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660360"/>
    <n v="472554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582442.12"/>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462871.80000000005"/>
    <n v="234395.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160276.66"/>
    <n v="145077.0800000000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737.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0141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913546.92"/>
    <n v="909612.49000000011"/>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10966055.999999998"/>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310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00000"/>
    <n v="241696.249999999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10 - FONDO GENERAL"/>
    <s v="01 - DISTRITO NACIONAL"/>
    <s v="(en blanco)"/>
    <n v="0"/>
    <n v="231371.9"/>
    <n v="230999.87"/>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689413"/>
    <n v="46941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5867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72482"/>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8340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08613.1"/>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871505"/>
    <n v="501721.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21089067.89999999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50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65457.94999999984"/>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541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589994.3"/>
    <n v="3387470.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9045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214745"/>
    <n v="2613013.43000000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7404293.1500000004"/>
    <n v="22168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774085"/>
    <n v="2025695.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450006"/>
    <n v="2779593.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77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747070.85000000009"/>
    <n v="194917.1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554174.70000000019"/>
    <n v="399303.19999999995"/>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211330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2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64571.19999999995"/>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2251499.4000000004"/>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746200"/>
    <n v="1645186.4"/>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700000003"/>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00000002"/>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597692"/>
    <n v="1079234.64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44880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30057.20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980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59999999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00000002"/>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75861483"/>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9694988.109999999"/>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166366.5199999998"/>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267481.969999999"/>
    <n v="7058013.8200000003"/>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476314.91000000003"/>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910832.2800000003"/>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2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29882"/>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506413.13"/>
    <n v="3456413.13"/>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11114071"/>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750967"/>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253599.99"/>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79690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4839900"/>
    <n v="11253552.619999999"/>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500000"/>
    <n v="1102441.96999999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7615899"/>
    <n v="6082910.3899999987"/>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8470553"/>
    <n v="39602782.960000001"/>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6534926"/>
    <n v="14569006.810000002"/>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31892013.100000001"/>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2094193.73"/>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4"/>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738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211792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1023606"/>
    <n v="703944.2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1402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846041.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202900"/>
    <n v="732757.43"/>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719103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85205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1191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33691.6900000004"/>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9976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003057.7699999998"/>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1121495.6000000001"/>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628980.67999999993"/>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9615.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6"/>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222748.84000000003"/>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774462.26"/>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8543003.0799999982"/>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79609.6800000002"/>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708155.7699999996"/>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4892963.96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69446.48"/>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165663.4499999997"/>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5710.4399999995"/>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25549"/>
    <n v="193847.24"/>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4961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93248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50150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17987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5 - CUERO, CAUCHO Y PLÁSTICO"/>
    <s v="N"/>
    <s v="00 - N/A"/>
    <s v="10 - FONDO GENERAL"/>
    <s v="99 - MULTIPROVINCIAL"/>
    <s v="(en blanco)"/>
    <n v="0"/>
    <n v="4484"/>
    <n v="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15860.400000000001"/>
    <n v="11089.64"/>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826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858754"/>
    <n v="1018238.5"/>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306270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423914.4"/>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2868500"/>
    <n v="2278042.2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3307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1644766"/>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1084463"/>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3954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3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7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49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80001"/>
    <n v="4167558.059999999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36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4000000006"/>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43033510.70999998"/>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22368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4086331.669999999"/>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332806.3399999999"/>
    <n v="5552311.3399999989"/>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162254"/>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7901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270337.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3124964.8"/>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493201"/>
    <n v="330820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000000009"/>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51450186.960000001"/>
    <n v="42954726.96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2763374.73"/>
    <n v="8751062.9000000004"/>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55466"/>
    <n v="355465.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58779.81"/>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360595.91"/>
    <n v="579954.96"/>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4635732.449999999"/>
    <n v="11525172.209999999"/>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4316055.72"/>
    <n v="3635275.5599999996"/>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71941861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61801726.2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9752476.279999997"/>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33040000"/>
    <n v="24179100.91000000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4102072"/>
    <n v="860709.2799999999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1315103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42724411.399999999"/>
    <n v="24671007.53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8562080"/>
    <n v="15098329.779999999"/>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2651103.43"/>
    <n v="9628570.62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1098707.42"/>
    <n v="588332.0000000001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9426177"/>
    <n v="1414118.9900000002"/>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06435410.56999999"/>
    <n v="76920668.24999998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104514679.40000001"/>
    <n v="86734065.96999998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7823954.069999999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7500000"/>
    <n v="5390402.570000000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9777036.5999999996"/>
    <n v="6427848.9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9730000"/>
    <n v="5527805.219999999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84480000"/>
    <n v="40752029.93"/>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5905428.17999998"/>
    <n v="94425821.339999959"/>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7450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714023.9"/>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711813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2081531.1199999996"/>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2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148147"/>
    <n v="828691.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46029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986800"/>
    <n v="505129.2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334970"/>
    <n v="15157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727463"/>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170844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635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7775448"/>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610750"/>
    <n v="6289646.93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313280"/>
    <n v="870022"/>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328030"/>
    <n v="32535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931464"/>
    <n v="635297.2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1508850"/>
    <n v="52331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454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253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42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1085657"/>
    <n v="1085226.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402352"/>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90000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460257.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63313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210550"/>
    <n v="5599615.680000000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96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564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42282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96980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2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35409"/>
    <n v="2364053.53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270700"/>
    <n v="103186.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16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10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580387"/>
    <n v="1028000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4784720"/>
    <n v="3762824.4299999997"/>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3694590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90930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632406.5999999992"/>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4289060.590000002"/>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70000002"/>
    <n v="3041037.0299999993"/>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8218428.52"/>
    <n v="2378932.7100000004"/>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122191.14"/>
    <n v="3044110.92"/>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4997209.430000002"/>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9"/>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1000000007"/>
    <n v="437443.82"/>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199999997"/>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5613854.25999999"/>
    <n v="37537008.489999995"/>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128660.759999994"/>
    <n v="6468418.6400000006"/>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210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315289.98"/>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59775917.7399998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51589774.1000000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6000001"/>
    <n v="81266346.039999962"/>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50965215.430000037"/>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4252505.34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37509225.27000000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3616770.62999999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87848236.85999998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0501609.66"/>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1600123.979999997"/>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1572950.16000004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2208429.7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6542274.029999999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50000000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479430.9"/>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912709.1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85067287.839999989"/>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636171"/>
    <n v="12458972.190000005"/>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296561.1999999997"/>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236113.0500002"/>
    <n v="1646943045.5800006"/>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365244591.84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892717.9800000001"/>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531679.75999999"/>
    <n v="243006697.89999992"/>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09193700"/>
    <n v="886939702.85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681813.43999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813247871"/>
    <n v="1494899238.47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283898396.069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20909411"/>
    <n v="18420519.8299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34233530.5599999"/>
    <n v="1071992140.8799995"/>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11186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97090572"/>
    <n v="430601394.32999998"/>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129095477.42000002"/>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08320.15999999999"/>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64744667.92999996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77062875.4500000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5086311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4067695.879999995"/>
    <n v="4817217.2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11544478.18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7986268.3000000007"/>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51700000"/>
    <n v="17729060.84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105066319.17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9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4472665.5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57295390"/>
    <n v="50365672.44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4320307.170000004"/>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4400004.63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12704304.12"/>
    <n v="67404665.789999992"/>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5200000"/>
    <n v="139288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3150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5030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11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394000"/>
    <n v="83794.16"/>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945682.55"/>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35146000"/>
    <n v="24435912.639999997"/>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304142"/>
    <n v="70615167.870000005"/>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7491202.8499999996"/>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281610.36"/>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74708"/>
    <n v="10615667.139999997"/>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796083.7700000005"/>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810215.39"/>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799008.74"/>
    <n v="599939.42999999993"/>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2003209.98"/>
    <n v="1985168.5199999998"/>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1734739.62"/>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2027777"/>
    <n v="1922772.699999999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637260.38"/>
    <n v="1317929.83"/>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09342"/>
    <n v="551629.50999999989"/>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429644.58"/>
    <n v="2372688.73"/>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2278.1600000001"/>
    <n v="4663704.8999999994"/>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1650425.71"/>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4292.6800000002"/>
    <n v="1261728.3400000001"/>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42765.90999999992"/>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87390"/>
    <n v="52534.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70141.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264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202260.77000000002"/>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534750"/>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8150.660000000003"/>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5512.03"/>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19999999998"/>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675993.6899999995"/>
    <n v="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140312.13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1632902.24"/>
    <n v="1530564.6599999997"/>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4025113.060000002"/>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50695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451517.2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4602.7400000001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400000"/>
    <n v="161360.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238377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118376"/>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7050000"/>
    <n v="179575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1003137.360000000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1660.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5031.6"/>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199600"/>
    <n v="110509.2099999999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44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61600"/>
    <n v="40070.12999999999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2500"/>
    <n v="241981.47"/>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16300"/>
    <n v="721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1300"/>
    <n v="7851027.6100000003"/>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97311"/>
    <n v="3280686.7600000002"/>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6764094.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3038916.6799999997"/>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429417.74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2999999989"/>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000000003"/>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54918.45000000001"/>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49999999994"/>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8.999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099998"/>
    <n v="1206865362.57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5169166.67"/>
    <n v="751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720376.31999993"/>
    <n v="192671092.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61640060.11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44369194.769999996"/>
    <n v="3425756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49999994"/>
    <n v="174189597.23000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233993"/>
    <n v="1130047.14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70978424.9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338709.4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35318799"/>
    <n v="8580365.819999998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670104.409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12083489.87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2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2824841.6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74750004"/>
    <n v="234587140.47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3957926"/>
    <n v="278962220.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6251284.78999999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30000000"/>
    <n v="17074765.05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22400286.52"/>
    <n v="5418420.579999999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353380.70999999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63750008"/>
    <n v="30989429.09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7615096.01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4331134.530000001"/>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42271858.7100000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15744189"/>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456251.38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940936.0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125998.85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8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713533.4800000001"/>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287100"/>
    <n v="1788.40999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31154427.52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5979927.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6544064.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8531.24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62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3795178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32717041.600000001"/>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20890760.099999983"/>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479905.3100000015"/>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1540000"/>
    <n v="597107.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61908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1000000"/>
    <n v="5643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761711.8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1131018.7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699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405626421.1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15505293.31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61223262.8099999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7401558.390000008"/>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623377.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468000"/>
    <n v="12692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8037493.659999998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0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39356.45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4042500"/>
    <n v="2064788.5999999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119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4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4953650"/>
    <n v="1007730.73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997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243746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513000"/>
    <n v="16508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4469110"/>
    <n v="1716596.7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92450"/>
    <n v="42497.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1400000"/>
    <n v="4748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58134.91"/>
    <n v="49879.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1065650"/>
    <n v="294969.90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341040.8700000000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13425890.09"/>
    <n v="4575104.34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6509312.29999995"/>
    <n v="228989818.8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10251420.26000002"/>
    <n v="50109598.59000000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15"/>
    <n v="7729510.35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17.050000004"/>
    <n v="34013231.03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1719885.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84448.8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4252.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494444.94"/>
    <n v="1459444.94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589832.059999995"/>
    <n v="4715833.010000000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70055"/>
    <n v="9791249.87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92393.5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406287.66"/>
    <n v="7129213.650000000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565746.620000001"/>
    <n v="9751828.919999998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108427.95"/>
    <n v="643747.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53503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079475.1000000001"/>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28093.759999999995"/>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00000000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0000002"/>
    <n v="9142403.969999998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12419.0299999993"/>
    <n v="3235422.830000001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398166.67"/>
    <n v="2518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569000"/>
    <n v="569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66.31000000006"/>
    <n v="380668.48999999993"/>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945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54815.08"/>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4684.92"/>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49355815.15999994"/>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31023418.709999997"/>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2425498.00000003"/>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2692564.70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1154350.4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833499.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825595.0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973859.39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612347.9900000002"/>
    <n v="3765504.16"/>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5819902"/>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2071888.49"/>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099000"/>
    <n v="1052767.200000000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609221"/>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8081836.810000002"/>
    <n v="19558905.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29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294044.25"/>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146297"/>
    <n v="59567.099999999984"/>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731166.5099999998"/>
    <n v="6118937.54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5337003.75"/>
    <n v="8253447.0800000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772805"/>
    <n v="247334799.8399999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56556916.67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387299"/>
    <n v="37809141.22000001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118722.549999998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80127.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1006077.67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06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919453.3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833049.5900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06530"/>
    <n v="795518.0900000000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540314"/>
    <n v="9609377.4199999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449581"/>
    <n v="1249397.8200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7336"/>
    <n v="71281.2100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72674"/>
    <n v="693131.4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307566"/>
    <n v="247668.83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46916"/>
    <n v="8235.7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513533"/>
    <n v="6072062.7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2948875"/>
    <n v="2669739.4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74125448.3399999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67817328.08999998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41076057.21000000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100929.87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199287.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1020776"/>
    <n v="65133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973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1888518.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6435438.36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3576870.3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3006000"/>
    <n v="5150061.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3075037.77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500000"/>
    <n v="677321.1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693180"/>
    <n v="664709.2899999999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783000"/>
    <n v="455791.1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8832.4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45000"/>
    <n v="10873227.33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6861211"/>
    <n v="1307031.970000000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9178600.33999999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95834"/>
    <n v="9420416.6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874000"/>
    <n v="40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803515.799999999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69999999999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1172175.8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316195.0200000000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571261"/>
    <n v="406093.8000000000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713648.340000000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706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6759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817497.80000007"/>
    <n v="276256490.66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3946435.45999998"/>
    <n v="77664944.519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41704399.05999999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1648544.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423650.48"/>
    <n v="34949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52924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325390.18"/>
    <n v="14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581558.799999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62619.9699999997"/>
    <n v="7535422.229999998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7692775.21"/>
    <n v="6295348.06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91699.3600000003"/>
    <n v="7096098.02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5625.449999999"/>
    <n v="8681629.589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1128115.57"/>
    <n v="924858.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2559.27"/>
    <n v="62870.4000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1188837.1400000001"/>
    <n v="924968.3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283029"/>
    <n v="9602666.239999998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3632701.17"/>
    <n v="1249911.5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0393738.80000001"/>
    <n v="280607286.64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848333.32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5282097"/>
    <n v="27389513.99999999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
    <n v="40053672.83999991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114451.699999999"/>
    <n v="13936301.47000000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1068724.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27883309.4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642892.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563303.8000000007"/>
    <n v="6855249.270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948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6877226"/>
    <n v="5716448.8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18998.8000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520000"/>
    <n v="1521559.2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7885430"/>
    <n v="1219188.8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123800"/>
    <n v="1122749.7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494018.2"/>
    <n v="824196.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10873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97527.5"/>
    <n v="613457.2000000000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1971"/>
    <n v="110633.019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2510.1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000"/>
    <n v="40199.949999999997"/>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4798473"/>
    <n v="9488426.00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2400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6628679.1299999999"/>
    <n v="3378364.430000001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
    <n v="142822839.04999998"/>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31435628.670000002"/>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20598160.490000002"/>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663592.550000004"/>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610956.759999999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138228.64000000001"/>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979278.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1519563.699999997"/>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79331.3200000003"/>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989318.63000000012"/>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2089717.470000000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66832.72"/>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299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6065500.2800000003"/>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761327"/>
    <n v="971240.75"/>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764887101.92999995"/>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30141137.15000005"/>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43892704"/>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4169450"/>
    <n v="917702.41"/>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4156500"/>
    <n v="3488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24609887"/>
    <n v="17963754.850000001"/>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6109529"/>
    <n v="14496949.23"/>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463504"/>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46592242.83000001"/>
    <n v="144610265.00999999"/>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73516527"/>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31099249.16"/>
    <n v="111270778.84"/>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6110968322.689987"/>
    <n v="74651420766.28006"/>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69998"/>
    <n v="12564235909.700001"/>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527055412.23000002"/>
    <n v="198714498.66999999"/>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500000002"/>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954487"/>
    <n v="12834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06925727"/>
    <n v="47815090.019999996"/>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1182865"/>
    <n v="34097449.450000003"/>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308055.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622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59921284.93000001"/>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543323"/>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717979716.3599999"/>
    <n v="577382097.76999998"/>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8060751060.130009"/>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8999996"/>
    <n v="3080281713.0799999"/>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677021436"/>
    <n v="467756415.48000002"/>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7562690"/>
    <n v="4183558.7599999993"/>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9328950"/>
    <n v="7955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216715312"/>
    <n v="78645857.470000014"/>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5910649"/>
    <n v="144945062.75999999"/>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534247"/>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26785676.680000007"/>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10277660.400000006"/>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7857422.4000000004"/>
    <n v="7707463.91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67776"/>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64125489.22999996"/>
    <n v="204445496.84000003"/>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296862216.4500003"/>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90764444.1299997"/>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188585332"/>
    <n v="84117655.099999994"/>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211004"/>
    <n v="28697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616836.6"/>
    <n v="6276656.599999999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521758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846060"/>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13587087"/>
    <n v="8931675.3200000003"/>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625610"/>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
    <n v="7905037613.7199974"/>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299998"/>
    <n v="1350368934.9499998"/>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869717"/>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661016.8200000003"/>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2988411"/>
    <n v="7592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0054765"/>
    <n v="15835617.480000004"/>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59315809"/>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4429818.379999995"/>
    <n v="15702016.890000001"/>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7211145"/>
    <n v="6182175.4500000002"/>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1632512.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6489"/>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0"/>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4500"/>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2402864"/>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308361034.65999997"/>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51886548.370000012"/>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5096917"/>
    <n v="23203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600000003"/>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2224040"/>
    <n v="1074154.3999999999"/>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2771000"/>
    <n v="11889490.859999999"/>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3583985.5"/>
    <n v="44240717.140000001"/>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20020025"/>
    <n v="11554540.619999999"/>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7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5858815"/>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6130224"/>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4560693"/>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9255092.850000001"/>
    <n v="10448153.880000001"/>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6011095"/>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382000"/>
    <n v="155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000000"/>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257057"/>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64193912.07"/>
    <n v="13074112951.669996"/>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674561971"/>
    <n v="14211835506.83"/>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8"/>
    <n v="2112169879.5300021"/>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305519734.6500006"/>
    <n v="4230368707.0499969"/>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88049023.9000001"/>
    <n v="848863635.01999998"/>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0283783.08000004"/>
    <n v="357261440.02999979"/>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1669250867.23"/>
    <n v="675527305.22999978"/>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452716106.6999993"/>
    <n v="2508995994.6199994"/>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1020440244.71"/>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171355664.42000002"/>
    <n v="63366482.839999959"/>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903375322.9499996"/>
    <n v="1254629010.1000001"/>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48692655"/>
    <n v="219060203.00999999"/>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8357491"/>
    <n v="5703176.5999999996"/>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64619182.169999994"/>
    <n v="18872994"/>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30145285.07"/>
    <n v="10758190.53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2422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154301.829999998"/>
    <n v="3229155.25"/>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10627168.42"/>
    <n v="2960784.1899999995"/>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88516092.68000001"/>
    <n v="130749286.50999998"/>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56465464.05000001"/>
    <n v="70672616.120000005"/>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8790289.100000005"/>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1"/>
    <n v="3087396.7899999986"/>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70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244897.1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864861.5"/>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499.999999996"/>
    <n v="20911950.449999999"/>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734015.9700000007"/>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7999999996"/>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21910401.950000003"/>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306827872.7900000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44028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7814159.37000002"/>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9308000"/>
    <n v="7714135.100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0087333.329999998"/>
    <n v="21918097.04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7386120.2599999998"/>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2189133.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951578.610000007"/>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782122.629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4999999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9552437.68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5676620"/>
    <n v="24009552.25999999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9975768.1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10000004"/>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14"/>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12196454.78999999"/>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6"/>
    <n v="77643836.329999998"/>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19655302.319999997"/>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21079148.350000001"/>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7024885.18000000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1189912.689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8145317.0799999982"/>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93195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332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561485.2"/>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560633.5800000001"/>
    <n v="3020017.569999999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26231842.44999996"/>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40000000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485012.0399999998"/>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455396.6399999999"/>
    <n v="370019.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45595.6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199999998"/>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3095726.1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561588.0199999986"/>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97403452.96999991"/>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18478.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411162.3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47554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245603.8"/>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2593259.4900000002"/>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
    <n v="146400955.83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14465442.38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21681332.94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757646.8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3918290"/>
    <n v="8157536.91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6392434.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3051120"/>
    <n v="12290928.59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3981440"/>
    <n v="3367392.1200000006"/>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432039.5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5475032.969999999"/>
    <n v="26520126.9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2420517.699999999"/>
    <n v="21930048.98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578848.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299999997"/>
    <n v="5131892.5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300000004"/>
    <n v="3514095.6999999997"/>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703479772.22000003"/>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25108522.5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5887206"/>
    <n v="27638569.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29739.71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2630710"/>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4542289.43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6391730.670000003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3810937.870000001"/>
    <n v="9002451.7000000011"/>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6632523.1400000006"/>
    <n v="5261431.6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4050954.21"/>
    <n v="3650954.2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2083001.239999998"/>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8679565.340000004"/>
    <n v="45446701.20999999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0895181.839999998"/>
    <n v="7245480.720000000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50655006.3599999"/>
    <n v="1544675271.3000004"/>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033140.730000004"/>
    <n v="28763761.0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41850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71699.08"/>
    <n v="1123066.29"/>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9035382.679999999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369791.92"/>
    <n v="9919316.8599999994"/>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6636492.82"/>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48852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699998"/>
    <n v="1067258159.7599999"/>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00000003"/>
    <n v="106423417.40000001"/>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65443328.66999993"/>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5561137.260000002"/>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1469297.890000001"/>
    <n v="4868399.3299999982"/>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246540.09"/>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777185"/>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4154290.2600000002"/>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60014472.070000015"/>
    <n v="36828827.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879303.539999999"/>
    <n v="26953044.049999997"/>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000000015"/>
    <n v="16113320.900000002"/>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2027390.58"/>
    <n v="1534467.4900000002"/>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51043101.39999998"/>
    <n v="106361476.33999997"/>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160556.43"/>
    <n v="7206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88960914.100000009"/>
    <n v="73698579.79000002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92086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66065983.050000019"/>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8646186.1199999973"/>
    <n v="7047880.7800000003"/>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30000001"/>
    <n v="10945170.939999998"/>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95660.33"/>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36389.5"/>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3973685.900000006"/>
    <n v="18581413.280000001"/>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5990137.999999993"/>
    <n v="25851873.55000000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000000003"/>
    <n v="167222.39999999999"/>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60603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5317738"/>
    <n v="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9293534.4700000007"/>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19999999995"/>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6031932.370000005"/>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76598085.4299998"/>
    <n v="966032425.83000004"/>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45337175.60000002"/>
    <n v="137208344.32999998"/>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3886405"/>
    <n v="145827514.9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6355694.55000000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66269454.159999967"/>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20000011"/>
    <n v="35934366.69000001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79999997"/>
    <n v="12683587.3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76823156.99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40651548.55000000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3803250.190000003"/>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4606223.2600000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7639610073.91"/>
    <n v="23210248483.50997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60 - CREDITO EXTERNO"/>
    <s v="99 - MULTIPROVINCIAL"/>
    <s v="(en blanco)"/>
    <n v="0"/>
    <n v="226190950"/>
    <n v="0"/>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3915400"/>
    <n v="2908345.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633451727.9899998"/>
    <n v="2479502540.1199994"/>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629291.46"/>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324152"/>
    <n v="4450924.68"/>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899999997"/>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365401"/>
    <n v="753187.0100000001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730637.07"/>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257375647.3499999"/>
    <n v="721408574.2899996"/>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55390635.609999985"/>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10097396"/>
    <n v="9914994.9900000002"/>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8460239.4000000022"/>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48830.24000000002"/>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618446.82999999996"/>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5000001"/>
    <n v="308798265.61000001"/>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0538913.420000002"/>
    <n v="72849667.680000007"/>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6835128.89999999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7806340.86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903082.86999999988"/>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537706.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856238.920000000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673629.190000000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14248454.3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821174.0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52082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3497820.3600000003"/>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3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891398.32"/>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65032.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8610000"/>
    <n v="5760875.03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926363.0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2289458.80000000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28508209"/>
    <n v="19725575.729999993"/>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8309900.46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515458"/>
    <n v="13702638.10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1945030.41"/>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30953.03999999998"/>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724601392.31000006"/>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1854667.319999993"/>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9621746.02000002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18637500"/>
    <n v="6724838.8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7043691.1800000006"/>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27529700"/>
    <n v="13128839.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3008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6050000"/>
    <n v="2848595.9299999997"/>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225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78625154.909999967"/>
    <n v="947212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5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3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6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3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7290183"/>
    <n v="26510732.950000003"/>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01"/>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4796458"/>
    <n v="2394708.98"/>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498741.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142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3 - PAPEL, CARTÓN E IMPRESOS"/>
    <s v="N"/>
    <s v="00 - N/A"/>
    <s v="20 - FONDOS CON DESTINO ESPECÍFICO"/>
    <s v="99 - MULTIPROVINCIAL"/>
    <s v="(en blanco)"/>
    <n v="0"/>
    <n v="269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900"/>
    <n v="1837314.04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5911685.63"/>
    <n v="180730416.95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498257.969999999"/>
    <n v="10314189.74"/>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332984.20999998"/>
    <n v="82718845.70000000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25221147.420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91917017.47000003"/>
    <n v="458933163.37"/>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29452382.74000001"/>
    <n v="221299869.5"/>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47574576.7399988"/>
    <n v="3460731950.2399998"/>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1006640545.26"/>
    <n v="700777948.94000006"/>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529464413.9400001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6601160.29999995"/>
    <n v="294782845.70999986"/>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335858.269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1470944.14000002"/>
    <n v="91422237.32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6127366"/>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99585066.270000011"/>
    <n v="49415229.650000006"/>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8509733.540000007"/>
    <n v="45735170.609999992"/>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1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27499965.44"/>
    <n v="36065907.82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420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84678433.32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7460534.879999995"/>
    <n v="29884091.569999997"/>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189034527.82999998"/>
    <n v="53968029.2799999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75979144"/>
    <n v="5266985.6899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400000002"/>
    <n v="1465700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4417522.92999999"/>
    <n v="34985756.39000000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7117300"/>
    <n v="35629340.3900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5150525.350000001"/>
    <n v="20125093.80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5263440.479999997"/>
    <n v="31159082.26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322247.7599999998"/>
    <n v="1300236.099999999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2489170.51"/>
    <n v="4393802.800000000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34116.8"/>
    <n v="249504.5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1714311.4200001"/>
    <n v="1042644551.6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68142.77"/>
    <n v="7736226.79"/>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1691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77759.199999999"/>
    <n v="3929193.57999999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501287210.90000004"/>
    <n v="304043114.15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33274281.2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53798456.98999998"/>
    <n v="106952223.0000000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30453086"/>
    <n v="2321653.9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13865307.629999999"/>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24686.68000001"/>
    <n v="85700218.29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9045114.52"/>
    <n v="9161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797253.069999998"/>
    <n v="12770120.67999999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713000"/>
    <n v="5719616.08000000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9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4645000"/>
    <n v="1961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17761140.860000014"/>
    <n v="42602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2291098.81"/>
    <n v="5427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427353.7"/>
    <n v="249162.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365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3734630.3600000003"/>
    <n v="1943094.630000000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713267214.00999999"/>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6999999"/>
    <n v="97764384.189999968"/>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102824289.04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71439923.559999973"/>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741701.0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4696540.139999999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41856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104903134.3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8837394.920000002"/>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
    <n v="21480603.16000000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6286284.460000001"/>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42560978.350000009"/>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7050453.0800000001"/>
    <n v="1851732.0699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258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5090814.5200000014"/>
    <n v="2397921.66"/>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579510512.76"/>
    <n v="8498528492.469999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774570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6596924.0600000005"/>
    <n v="4602176.950000001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835711"/>
    <n v="194117.4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1091533.79999995"/>
    <n v="266806728.42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1960876779.3900001"/>
    <n v="857426373.55999994"/>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46623488"/>
    <n v="184448274.97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4203739"/>
    <n v="41898040.90999998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8234614.38000001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10024317.43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6043126.29999999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590306.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60058017.95000000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3236745.4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959436.11000000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4595574.56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4066097.8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67487.890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1400806.58"/>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8139407"/>
    <n v="51541095.140000001"/>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890556.009999997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8292716.3200000003"/>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7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0200000"/>
    <n v="36803478.039999999"/>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628027.9899999974"/>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5182299.6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3994691"/>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488710.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279339.44"/>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9972819.4199999999"/>
    <n v="9923414.140000000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894432.6100000001"/>
    <n v="585911.30000000005"/>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10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083406.8499999996"/>
    <n v="5601599.450000001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48885593"/>
    <n v="590153359.8300002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102249165.20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87488493.07000006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54200000"/>
    <n v="246150152.72"/>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749099"/>
    <n v="19553236.0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0000000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046031"/>
    <n v="4882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5649583"/>
    <n v="32143696.19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6220363.90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21566225"/>
    <n v="7978738.889999999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5488018"/>
    <n v="19686367.7200000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483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6752690.0099999998"/>
    <n v="5567130.44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23408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600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1763567.67"/>
    <n v="265799.790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141600"/>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1690856"/>
    <n v="1211680.5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7395889.8300000001"/>
    <n v="3092918.5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406617.700000003"/>
    <n v="20928775.5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338892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6066736.469999999"/>
    <n v="11909339.26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7831108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8013855.770000003"/>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844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7300573.580000000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8410335.620000001"/>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5892790.1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80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847503.009999997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576336"/>
    <n v="1415865.4099999997"/>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16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987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1012076"/>
    <n v="7866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072800"/>
    <n v="18159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08260"/>
    <n v="151403.12000000002"/>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34615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070380"/>
    <n v="622479.5499999999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21335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12510982"/>
    <n v="3722992.750000000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387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517323.2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9000006"/>
    <n v="587000040.3299998"/>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101661.039999997"/>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7000001"/>
    <n v="84581645.509999976"/>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1999999991"/>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18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5000001"/>
    <n v="89323123.65000017"/>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5041000"/>
    <n v="22776072.039999995"/>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1748025.060000001"/>
    <n v="4084146.08"/>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18566"/>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679405.960000001"/>
    <n v="31288278.419999998"/>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1808107.89"/>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200000"/>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61041546.969999991"/>
    <n v="30010303.829999994"/>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199999998"/>
    <n v="2644945.8200000003"/>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2999999933"/>
    <n v="677568.34"/>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20979417.790000003"/>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40754501.879999988"/>
    <n v="7618768.6799999997"/>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29999998"/>
    <n v="13877440.589999996"/>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2678283.02"/>
    <n v="17055899.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199999996"/>
    <n v="7112360.1899999995"/>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1843642.109999996"/>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6000000015"/>
    <n v="7685292.5900000008"/>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438106"/>
    <n v="1288282.920000000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300000006"/>
    <n v="5236211.340000000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44392.9300000002"/>
    <n v="1534392.9300000002"/>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000000003"/>
    <n v="176867.86"/>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09720"/>
    <n v="651292"/>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298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89999999991"/>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0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48435509.399999999"/>
    <n v="37534116.699999988"/>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7999999991"/>
    <n v="465216.69"/>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877860.4600000009"/>
    <n v="8201233.8600000013"/>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499999993"/>
    <n v="5923023.6600000011"/>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5603304.729999999"/>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524722.4"/>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
    <n v="323072.2"/>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3540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610998.35"/>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44105999.80000001"/>
    <n v="84652782.449999988"/>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6145400"/>
    <n v="4015263.599999999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3338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248951.189999999"/>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2736408"/>
    <n v="56981686.289999999"/>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3345542.4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7540000"/>
    <n v="256650.16"/>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117564.4400000004"/>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790612.79"/>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970491.28"/>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22650418"/>
    <n v="1533077.0600000003"/>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55596250"/>
    <n v="20203101.299999997"/>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3285312"/>
    <n v="6433988.3000000007"/>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537246279"/>
    <n v="2659033817.859999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199440"/>
    <n v="2716476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3 - DIETAS Y GASTOS DE REPRESENTACIÓN"/>
    <s v="N"/>
    <s v="00 - N/A"/>
    <s v="10 - FONDO GENERAL"/>
    <s v="99 - MULTIPROVINCIAL"/>
    <s v="(en blanco)"/>
    <n v="0"/>
    <n v="18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407226744.9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313107039"/>
    <n v="311723899.8299999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19224536.1199999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5137234"/>
    <n v="269627448.2399999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85950000"/>
    <n v="44727457.30000000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6458761.85000000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5202421"/>
    <n v="4567576.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474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7035000"/>
    <n v="45496889.41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6630000"/>
    <n v="766706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46840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3481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13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444215.1"/>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8020458"/>
    <n v="223543625.06"/>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2465531"/>
    <n v="4128774.4800000004"/>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3869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825626.4"/>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163620.84"/>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401602246.61000025"/>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414782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4524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4191.4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61031078.959999979"/>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6383455.6100000013"/>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3992830.57"/>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776997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246010.5"/>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234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2734595.75"/>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5413544.9900000012"/>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6560.28"/>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948953.6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406862.9200000002"/>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900413.99"/>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3000000003"/>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660787.029999997"/>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5182141.0099999988"/>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1994400"/>
    <n v="8888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069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344025.1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65347.6400000001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5"/>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223787"/>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53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113907.849999999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22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79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4406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431200"/>
    <n v="18991.09999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
    <n v="85808373.340000004"/>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
    <n v="19756541.68"/>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1917676.290000003"/>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600000"/>
    <n v="2568494.13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1999999996"/>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462633.760000000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419704"/>
    <n v="1648060.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297474"/>
    <n v="1820260.29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80539.07"/>
    <n v="1340720.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293625"/>
    <n v="71144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395298.95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081.42999999993"/>
    <n v="53587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44395.65"/>
    <n v="159626.94"/>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73983.5"/>
    <n v="16781.400000000001"/>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042.959999999992"/>
    <n v="64491.909999999989"/>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84710"/>
    <n v="4811323.07"/>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845963.71"/>
    <n v="1485146.9300000004"/>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30120968.620000001"/>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210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547088.18"/>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298345.71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7866858.799999997"/>
    <n v="29134045.440000001"/>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581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4230592.98000000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561033.9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532463.8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400000013"/>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300000012"/>
    <n v="1005301.4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623802.97"/>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946898359.120000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205785942.84"/>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213380726.63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8900000"/>
    <n v="6597317.200000000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800000"/>
    <n v="7244593.329999999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23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300000"/>
    <n v="845280.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7000000"/>
    <n v="263046.5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600000"/>
    <n v="444983.4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1800000"/>
    <n v="10532253.5"/>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4927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07286221.48000002"/>
    <n v="199062381.8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434500"/>
    <n v="35045249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1580000"/>
    <n v="18427524.209999997"/>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4173000"/>
    <n v="1974990.2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1680887.03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784400000"/>
    <n v="563714663.2300001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6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420000000"/>
    <n v="188968289.21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733445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7939230.55999997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191600000"/>
    <n v="169477804.08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5938803"/>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2554607.92000000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200161197"/>
    <n v="196632908.0599999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518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2100000"/>
    <n v="9690921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500000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5000000"/>
    <n v="767705.7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0714974"/>
    <n v="4131265.1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7350000"/>
    <n v="68818428.76999999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5104142.43"/>
    <n v="34427519.78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7953000"/>
    <n v="18519499.05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3798900"/>
    <n v="2134422.040000000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80709193.5"/>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2384475.87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7452375.13"/>
    <n v="171427141.8599999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2232180.869999997"/>
    <n v="36904856.5"/>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361106"/>
    <n v="24036969.08999999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8580435"/>
    <n v="6305689.609999999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445776"/>
    <n v="206970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574350.390000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18990711.100000001"/>
    <n v="15254871.410000013"/>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615504.64"/>
    <n v="3486282.639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51940"/>
    <n v="2632980.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629101.3900000006"/>
    <n v="5879787.019999999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6942732.8700000001"/>
    <n v="3698193.3"/>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3570930.819999993"/>
    <n v="35483910.22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2540573"/>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599106.03"/>
    <n v="443375.2400000000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1275814.629999999"/>
    <n v="12044192.49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19738053.240000002"/>
    <n v="1607066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10974568.93"/>
    <n v="6011605.999999998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5.0000002"/>
    <n v="861429505.3600000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5999998"/>
    <n v="177914460.81"/>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28380704.43999995"/>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99850979.5"/>
    <n v="793561064.5800000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292680.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398520"/>
    <n v="277335.599999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8919353"/>
    <n v="5837508.37999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4600026.0999999996"/>
    <n v="27925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86660862.24000001"/>
    <n v="285303665.8099999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1060954245.88"/>
    <n v="518759264.769999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0000002"/>
    <n v="734033206.60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7343302.25999999"/>
    <n v="69994751.40000000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704182.5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5250000"/>
    <n v="4282786.4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979916.0999999999"/>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463456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203967.2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099999994"/>
    <n v="210457.5800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3314181.430000002"/>
    <n v="7458432.4699999997"/>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400000006"/>
    <n v="18464842.81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4343399.64999998"/>
    <n v="101645954.90000004"/>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1 - SERVICIOS BÁSICOS"/>
    <s v="N"/>
    <s v="00 - N/A"/>
    <s v="10 - FONDO GENERAL"/>
    <s v="99 - MULTIPROVINCIAL"/>
    <s v="(en blanco)"/>
    <n v="0"/>
    <n v="6087022.5300000003"/>
    <n v="6087022.5300000003"/>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53912977.469999999"/>
    <n v="53912977.470000006"/>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6000001"/>
    <n v="209588107.25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3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45979997.3000000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30200254.17000000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21989997.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506427.7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200000014"/>
    <n v="4945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010222.48"/>
    <n v="3009750.8699999996"/>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1"/>
    <n v="1412693.170000000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9186583.6899999995"/>
    <n v="2577206.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1204944.99"/>
    <n v="464625.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711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899999999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20398.25"/>
    <n v="5186567.69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3879411.76"/>
    <n v="1705574.4000000001"/>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61570335.70000002"/>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80906705.709999979"/>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35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30000001"/>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4029583.170000006"/>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7098298.3499999996"/>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884472.77"/>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3592351"/>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7525368.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918328.1900000013"/>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4005826.229999997"/>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884316.1600000001"/>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10506384.690000001"/>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651135.720000003"/>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284807.8499999999"/>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70869.990000000005"/>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8397.78"/>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77611.7"/>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6875.719999999987"/>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10831874.959999999"/>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307375.139999999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65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40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51669.5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6116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9"/>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81271810"/>
    <n v="573418014.6199998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88272317.53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23303709.06999999"/>
    <n v="66239405.3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102696518.51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07416.1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000000001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7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019176"/>
    <n v="84540881.21000008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84427363.64999993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656418"/>
    <n v="9498325.42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49928905"/>
    <n v="35132389.60999998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239500000"/>
    <n v="40168749.15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7226517.19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39928575"/>
    <n v="18972934.7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14744305"/>
    <n v="243964940.1700000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81256955.41999998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3395000"/>
    <n v="605507.6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87415000"/>
    <n v="20137304.76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179618091.36000001"/>
    <n v="20926606.95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70867839.62"/>
    <n v="67751514.12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153903722.38"/>
    <n v="50200578.88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470000"/>
    <n v="2430639.019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740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2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55625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5063330.139999999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27255283.58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2135549.18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20723900"/>
    <n v="6445406.7200000016"/>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200793644.07999998"/>
    <n v="144096036.96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877414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49829965.920000002"/>
    <n v="34896992.260000005"/>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624731.4099999955"/>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911557.280000002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5016766.169999998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198333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882131.8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325740.42"/>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933692.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00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79040491.99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725489"/>
    <n v="33396667.14000000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45878"/>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627977"/>
    <n v="356249.79"/>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322259"/>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747325"/>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943076"/>
    <n v="13181208.57999999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810179"/>
    <n v="2150335.0699999998"/>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1999999995"/>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2743000"/>
    <n v="69196623.94000001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3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4249550"/>
    <n v="13329865.81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10423228.54000000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967957.210000001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899999998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24969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5756000"/>
    <n v="3655533.9100000006"/>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3700300"/>
    <n v="1088362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200000"/>
    <n v="1512899.569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2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29999998"/>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8231706.4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5000"/>
    <n v="41525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524776.2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5042400"/>
    <n v="63843118.61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9830805.559999998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1366.8499999999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792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9551373.620000001"/>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913789.390000000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1062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702401.320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5730.92"/>
    <n v="1207607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60553.04"/>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31655.88"/>
    <n v="1787511.3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078262.22"/>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2384.2"/>
    <n v="882160.1999999998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720984.74"/>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296636.1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0"/>
    <n v="129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6286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36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80000000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4002261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911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6018196.8299999991"/>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573896.2900000003"/>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751000"/>
    <n v="224707.7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169741.9199999999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60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71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1000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249000"/>
    <n v="912631.55999999994"/>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663461136.11999965"/>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140474657.08000001"/>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82360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95544281.51000002"/>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4016381.249999985"/>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43716200.63"/>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106240146.1200001"/>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987777.8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3303333"/>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25173712.09000003"/>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9152475.719999999"/>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2165587.600000005"/>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960199.2300000023"/>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4383093.239999998"/>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577575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7627475.42000000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48906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37000.9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5765416.160000004"/>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74142.4199999999"/>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53206128.09"/>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24627039.909999996"/>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5638056.289999999"/>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530807.4299999992"/>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293639.3"/>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3323402.05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296825.1000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1950000"/>
    <n v="8246984.8000000007"/>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37500000"/>
    <n v="23848148.380000003"/>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55000000"/>
    <n v="26510095.48"/>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3700000"/>
    <n v="9582219.5599999987"/>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2407924.48"/>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598475.68"/>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2999999997"/>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927585.73"/>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503664.17"/>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500000015"/>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23168.900000000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485467953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64559762"/>
    <n v="6455976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94105945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44765963"/>
    <n v="34476596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4211688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64203541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208571918"/>
    <n v="20857191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40603516"/>
    <n v="406035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4816667"/>
    <n v="24816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51641667"/>
    <n v="15164166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175494250"/>
    <n v="175494249.97999999"/>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2089529"/>
    <n v="3208952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6045006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84337569"/>
    <n v="843375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30270000"/>
    <n v="3027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6255938"/>
    <n v="3625593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796693"/>
    <n v="1379669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57229540"/>
    <n v="357229540.0000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96656018.829999998"/>
    <n v="85656052"/>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7458130"/>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21826865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90000004"/>
    <n v="261504983.00000012"/>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33200856.439999998"/>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8142130.470000021"/>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6287626.050000001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3560003"/>
    <n v="1921965.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47088.37999999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523377"/>
    <n v="1419858.989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6473155"/>
    <n v="25685084.96000000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159765.58"/>
    <n v="9748948.809999998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655617.5"/>
    <n v="6104939.759999998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5046146.629999999"/>
    <n v="10983571.75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6116951"/>
    <n v="3332830.13"/>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54557"/>
    <n v="991018.38000000012"/>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65488.790000000037"/>
    <n v="64792.0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1112075"/>
    <n v="583527.3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644400"/>
    <n v="894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504884"/>
    <n v="89759.23000000001"/>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730972"/>
    <n v="6967780.7299999995"/>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6381068"/>
    <n v="3109983.3799999994"/>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5515166.6699999999"/>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1394034.2"/>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139586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
    <n v="2704438.43"/>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543203.69999999995"/>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25000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784314.28"/>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8000000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472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37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445000"/>
    <n v="134955.71"/>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3138149.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890808"/>
    <n v="717454"/>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7719700.34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3232765.47"/>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3658650"/>
    <n v="190342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461696"/>
    <n v="399834.83999999997"/>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70000005"/>
    <n v="27724709.22999998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697760"/>
    <n v="4941800"/>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3100000"/>
    <n v="1396119.420000000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1850000"/>
    <n v="613177.1899999999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2386380"/>
    <n v="11541046.98"/>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10843246.629999999"/>
    <n v="4292821.8499999996"/>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8750552"/>
    <n v="2725026.07"/>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343613"/>
    <n v="502559.4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4222939"/>
    <n v="1258340.6399999999"/>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5544640"/>
    <n v="4006584.4800000004"/>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269000"/>
    <n v="268440.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245036"/>
    <n v="135922.89000000001"/>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49764.5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91013"/>
    <n v="55546.62"/>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249507.5200000005"/>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378030"/>
    <n v="3078899.0900000003"/>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110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11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66239.97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4950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81554709"/>
    <n v="614879317.7799999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061447"/>
    <n v="95025772.310000017"/>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045644"/>
    <n v="91941421.320000038"/>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82406695.580000013"/>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30189517"/>
    <n v="16664038.389999999"/>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5992460.4900000002"/>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801761.140000001"/>
    <n v="9542721.8800000008"/>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49458429"/>
    <n v="27494886.989999995"/>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3984908.790000003"/>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1579241"/>
    <n v="6170838.9800000014"/>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7812436"/>
    <n v="89702845.329999954"/>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876513"/>
    <n v="32951248.169999998"/>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3605280.15"/>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1051387"/>
    <n v="606087.17999999993"/>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1246014.379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94529.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85760.98000000001"/>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1000649"/>
    <n v="23043484.809999999"/>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905529"/>
    <n v="6958901.1499999994"/>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7178653.199999988"/>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9200328.8200000003"/>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267000"/>
    <n v="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74500"/>
    <n v="3699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2157488"/>
    <n v="706437.3799999998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08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320888.910000000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68500"/>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36205.4"/>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268097"/>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6"/>
    <n v="72762117.209999993"/>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10242613.8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10958050.22000000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2388513.35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1450500"/>
    <n v="53005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20270.04"/>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55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4017000"/>
    <n v="1084777.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70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0653741"/>
    <n v="1569965.11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2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1944946.29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4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70874.3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2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286546.010000000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2777426.889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7187760.42000002"/>
    <n v="395026180.74999994"/>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067545"/>
    <n v="45961939.54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60213872.05999997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9124423.35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00000000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978000"/>
    <n v="171955.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83288.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69794.30000000016"/>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536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97467.85"/>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7471597.549999997"/>
    <n v="5288273.3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1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637889.1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3525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3983699"/>
    <n v="2002376.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709687.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8221552.9900000002"/>
    <n v="3598419.2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6455708.6899999995"/>
    <n v="2615138.199999999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776501.500000000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2970858.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654546"/>
    <n v="486419.89"/>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418688.68999999994"/>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37652.550000000003"/>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778186.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703763"/>
    <n v="363562.96000000008"/>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518131"/>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34726"/>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565441"/>
    <n v="300420.58999999997"/>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92540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3840288.1"/>
    <n v="8771364.539999999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110774"/>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3643820.9"/>
    <n v="1499507.6999999995"/>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949263.8"/>
    <n v="457370.04"/>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65372775.65000001"/>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741329.059999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963000"/>
    <n v="1091079.5"/>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5173718.74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29535115.280000001"/>
    <n v="29060408.15999999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6041375.1200000001"/>
    <n v="5692709.720000000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1250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763954.2699999996"/>
    <n v="760212.87999999989"/>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000000"/>
    <n v="806174.4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800000004"/>
    <n v="6100281.9800000004"/>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5965802.6200000001"/>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726298.6"/>
    <n v="3327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345674.7999999998"/>
    <n v="42893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032711.91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830415"/>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306100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5"/>
    <n v="263511.58"/>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5"/>
    <n v="648567.20000000007"/>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89999998"/>
    <n v="200014275.16999999"/>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100000001"/>
    <n v="51045538.239999995"/>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20000002"/>
    <n v="29168337.919999994"/>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5663527.000000002"/>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9471030"/>
    <n v="7881007.1199999992"/>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713337.29"/>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1876773.2199999997"/>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693537.170000002"/>
    <n v="11722829.15"/>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22517.890000001"/>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8723615.0399999991"/>
    <n v="2569573.37"/>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20927199.959999997"/>
    <n v="76936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2096007.540000001"/>
    <n v="7704769.150000000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811540.6"/>
    <n v="833179.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1289886.54"/>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575496.43999999994"/>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9719.58999999997"/>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166710.5"/>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51486234.320000008"/>
    <n v="3141083.8499999996"/>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29560.4"/>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31440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833396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0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495234.489999999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90218435.15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581579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5386020.68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1807925.529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8556601.980000002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10585.64"/>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5273338.710000000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20987570.69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696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90000002"/>
    <n v="11181968.23"/>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17637091.03"/>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54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705940.0899999999"/>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89023.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2817053.799999995"/>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6749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6076125.3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832765.9000000025"/>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4069694.42"/>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7 - SERVICIOS DE CONSERVACIÓN, REPARACIONES MENORES E INSTALACIONES TEMPORALES"/>
    <s v="N"/>
    <s v="00 - N/A"/>
    <s v="10 - FONDO GENERAL"/>
    <s v="99 - MULTIPROVINCIAL"/>
    <s v="(en blanco)"/>
    <n v="0"/>
    <n v="0"/>
    <n v="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08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62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16229.6600000001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4026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0115093.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4603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4584231.800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2361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47365.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6392290.35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18356.5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19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56275.600000000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81908.820000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2041658.260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2647155.10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10743666.6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038232.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62941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23000"/>
    <n v="578733.8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386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29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198800"/>
    <n v="4216532.59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321477422.97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44067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144413176.17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32109391.11999996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6437343.139999995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484700"/>
    <n v="2557543.29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2235000"/>
    <n v="10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6100000"/>
    <n v="24506786.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334463.15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2143330.1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349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874500"/>
    <n v="6683115.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30979"/>
    <n v="821818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1856000"/>
    <n v="308804.60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25000"/>
    <n v="2681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8000"/>
    <n v="512060.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373300"/>
    <n v="6928036.21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5669650"/>
    <n v="907243.7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56499937"/>
    <n v="113506320.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838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21353209"/>
    <n v="13931551.8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4762027"/>
    <n v="17223737.44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285645.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671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5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2321987.36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842003.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2597127.30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3591168.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705828.2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17523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74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3604485.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9940.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0936094"/>
    <n v="502110188.7400000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327069833.33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6572950"/>
    <n v="176333643.73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74514357.6600001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9764574.11000003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4702059.86000001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2572690.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750000"/>
    <n v="3117609.28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61760000"/>
    <n v="45872782.65999998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1021620.41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5113600"/>
    <n v="2454215.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4589900"/>
    <n v="10915570.39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60000"/>
    <n v="791116.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529071.4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20400"/>
    <n v="982553.4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30000"/>
    <n v="27308.72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50000"/>
    <n v="1478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33700"/>
    <n v="67359818.17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82800"/>
    <n v="1408804.2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3675790"/>
    <n v="3021241.7299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130700"/>
    <n v="2816768.7600000002"/>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605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440820.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907040.6000000000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1108219.600000000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7571664.5"/>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2126289.4700000002"/>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50000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31740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2928333.3499999996"/>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813704.0399999982"/>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2096339.41"/>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51381.51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2625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6732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5978916.6600000001"/>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877048.599999999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530460.79"/>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2379530.950000003"/>
    <n v="396932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4873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4017651.050000001"/>
    <n v="5631182.75"/>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4689.629999999"/>
    <n v="6398757.43000000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3912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1393888.400000002"/>
    <n v="9585599.6400000025"/>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478038.48"/>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8397131.8900000006"/>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3605005.78999999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7708084.04"/>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0"/>
    <n v="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524599384.54000002"/>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103476670.5"/>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8416939.200000048"/>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122031.159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516666.6999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342429.390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391676"/>
    <n v="26337381.76000000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5950873.899999997"/>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3450000"/>
    <n v="4153393.8499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84050578.81999999"/>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4907981"/>
    <n v="2212977.7599999998"/>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56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200000"/>
    <n v="118295"/>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3350000"/>
    <n v="916350.3700000001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04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682757"/>
    <n v="645385.63"/>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4842019"/>
    <n v="11882235.729999999"/>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496405887.89000005"/>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19999996"/>
    <n v="45517828.390000008"/>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37712.720000000001"/>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74365050.42000000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8418597.27999997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8734014.4000000004"/>
    <n v="3867444.6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805923.1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5033445.8600000003"/>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101871500"/>
    <n v="62544088.89999999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2452350.47000000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0000000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470025.3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5661983.96"/>
    <n v="3560240.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534271.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52667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0000000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52397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626547.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948621.94000000006"/>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22700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92490.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520606"/>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12699835.109999999"/>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4976594"/>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20472471"/>
    <n v="12922662.140000001"/>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122960"/>
    <n v="370497376.13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176447"/>
    <n v="39257265.289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54665299.52999998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4231893.59999999"/>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737963.81"/>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389579.55"/>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48943.6199999996"/>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394421.4"/>
    <n v="6861255.299999999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45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018207.100000000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6204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2054168"/>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895295.60000000009"/>
    <n v="607348.65999999992"/>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1049024.09"/>
    <n v="783806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1030706.4"/>
    <n v="9200393.799999998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221474685.47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16309273.04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79207829.37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31430236.11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33182497.0799999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7479097.60999998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8308428.2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480000"/>
    <n v="693657.6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343324.769999998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46988.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671547"/>
    <n v="6616177.450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8604169.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10100000"/>
    <n v="5954449.690000001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48335306"/>
    <n v="17752340.70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29747000"/>
    <n v="21870001.359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3013000"/>
    <n v="7862765.71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715500"/>
    <n v="1325366.0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4114500"/>
    <n v="2865919.239999999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401970.0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393000"/>
    <n v="12644593.1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748800"/>
    <n v="2673404.500000000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11070.72"/>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9342667.9800000004"/>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6 - PRODUCTOS DE MINERALES, METÁLICOS Y NO METÁLICOS"/>
    <s v="N"/>
    <s v="00 - N/A"/>
    <s v="10 - FONDO GENERAL"/>
    <s v="99 - MULTIPROVINCIAL"/>
    <s v="(en blanco)"/>
    <n v="0"/>
    <n v="3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578000"/>
    <n v="677552.73"/>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98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4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7766381.17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6698157.049999997"/>
    <n v="404826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900"/>
    <n v="22484499.010000002"/>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8664214.3500000034"/>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50000001"/>
    <n v="6171139.269999999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3373381.9"/>
    <n v="8228664.390000000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1314470"/>
    <n v="30208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878765.74"/>
    <n v="203765.7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681862.399999999"/>
    <n v="2675489.9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424799.31"/>
    <n v="1760474.26"/>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200757.7699999996"/>
    <n v="3833355.58"/>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10286163.859999999"/>
    <n v="3427184.19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2762804.64"/>
    <n v="1543690.6500000001"/>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89562.9"/>
    <n v="434791.55999999994"/>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3278.15000000002"/>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306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23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22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564740"/>
    <n v="2781217.459999999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810669.5799999991"/>
    <n v="3535831.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6617596.74000007"/>
    <n v="286237767.75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24527434.05"/>
    <n v="83768751.12000000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71380979.349999994"/>
    <n v="66827029.03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1288849.859999999"/>
    <n v="324300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7"/>
    <n v="42737279.89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2666817.370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7873608.720000000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0200000"/>
    <n v="90117523.04999995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306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48033738.26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62385336"/>
    <n v="197738613.29000005"/>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1455549.68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5433683.8399999999"/>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28811659.74000000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27976096.47"/>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944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437290.799999999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500000007"/>
    <n v="6349739.819999998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60000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26"/>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964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149162.77"/>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510875.6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9543822"/>
    <n v="540680351.97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96865458.35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6910277"/>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9640590.96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4776798.83999998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721097.969999999"/>
    <n v="49104484.60999999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66670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1163040.650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812087"/>
    <n v="3358174.53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7029838.359999999"/>
    <n v="66450955.73000001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2138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0235920.88999999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5826170.810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125152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871856.34999999"/>
    <n v="63802644.14999999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9875154"/>
    <n v="343552.0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53586248.640000001"/>
    <n v="37509268.86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580384.140000001"/>
    <n v="7385814.689999999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50611.630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62265.22"/>
    <n v="2690194.2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1038814.7999999998"/>
    <n v="648713.2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500"/>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5800"/>
    <n v="223636.7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171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76883"/>
    <n v="1649358.8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4207011.2299999995"/>
    <n v="907231.9900000001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7090285.410000002"/>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47727717.859999999"/>
    <n v="38407496.5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491000.43000000017"/>
    <n v="271438.470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5540024.5"/>
    <n v="48430110.01000000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1932869.579999998"/>
    <n v="14530330.4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82356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769630.91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33138.6199999999"/>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758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5 - CUERO, CAUCHO Y PLÁSTICO"/>
    <s v="N"/>
    <s v="00 - N/A"/>
    <s v="10 - FONDO GENERAL"/>
    <s v="99 - MULTIPROVINCIAL"/>
    <s v="(en blanco)"/>
    <n v="0"/>
    <n v="332000"/>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5609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19457168"/>
    <n v="91758714.770000026"/>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21840585"/>
    <n v="21496546.920000002"/>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6663990"/>
    <n v="13872308.71000000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489037"/>
    <n v="2803816.13"/>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2618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462000.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68986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92530"/>
    <n v="2457164.8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933627.2100000000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65449.2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53876.389999999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604807"/>
    <n v="5195429.079999999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50561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407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1085723408.98"/>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24017928.570000004"/>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61079182.28"/>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65623802.180000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942000"/>
    <n v="43920088.270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10000"/>
    <n v="29103717.8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4968267.5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784277.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8587748.47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556321.3500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6110949.69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765996.3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1661778"/>
    <n v="59054076.0500000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4468987.58000003"/>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41016967.51999999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851222"/>
    <n v="1180251.98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668672.420000006"/>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8742924"/>
    <n v="7246502.47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565129.89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560000"/>
    <n v="1686508.550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2200000"/>
    <n v="2152209.0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76956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797287"/>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370379"/>
    <n v="227236.94"/>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2056739.5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157223"/>
    <n v="5319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246255.89"/>
    <n v="237195.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565287.51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1000"/>
    <n v="9342786.29000000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6825923.67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7470000"/>
    <n v="4543140.839999998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09999999"/>
    <n v="2116563.99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00000009"/>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91385166.690000013"/>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6300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3459460.68"/>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922163.22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49500"/>
    <n v="318554.21999999997"/>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171420.54"/>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157000"/>
    <n v="888675.0999999998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1125176"/>
    <n v="16604666.16"/>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4772052.859999999"/>
    <n v="5931445.709999999"/>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83294621.430000007"/>
    <n v="3083419.7"/>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246000"/>
    <n v="2392116.91"/>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49208.199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2242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5300000"/>
    <n v="592719.9"/>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8669727.3500000015"/>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61183657.73999998"/>
    <n v="1342745.48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474359.36"/>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229018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328661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98445"/>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79751"/>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7979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5624"/>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1092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101372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8401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47805"/>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432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931570587"/>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1231773131"/>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201716167"/>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401145673"/>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10641002"/>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43089255"/>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5558434"/>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86744165"/>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63265689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22598771"/>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60031916"/>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32375819"/>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773423"/>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762703"/>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341999"/>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68819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410163"/>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5053713"/>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8066213"/>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5049224928"/>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37195695"/>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834391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8877128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289616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8502075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515744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9333932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760660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71913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1410094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3871018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9383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22056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57137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5584972"/>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72258510"/>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2559449"/>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9627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54850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46158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3966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308664725.3000001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98516713.2500001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108836048.81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27154829.40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940696.42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41742349.65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4833493.14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897566.489999999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21151238.19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8754534.849999997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9434080.380000000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9140109.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959934.05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329693.4000000001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633823.329999998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700045.4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9233821.21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4082697.83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6885799.4799999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420484.74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4988985.6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6143725.239999998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31766421.7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5488628.220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4221292.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31659.38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361962.1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141696.4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403088.62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1017017.289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4083011.080000002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204545.429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21345.8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93729.190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25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3330496.759999997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516543.94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5652091.34000000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609802.99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10391452.350000011"/>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8081263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10286334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6230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103730947"/>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9064901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434351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111667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9563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6268334"/>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398021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10756442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5939453"/>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7249120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41907049"/>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470516"/>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78761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5215393"/>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88800"/>
    <n v="988800"/>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39874219.90000001"/>
    <n v="177905118.83000007"/>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5710308.66"/>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7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239103.02"/>
    <n v="24626901.54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9894356.0699999928"/>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257152.3500000006"/>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7173294.860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10000411.49"/>
    <n v="7247331.4400000013"/>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585073.7400000007"/>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630393.86"/>
    <n v="2306218.2000000002"/>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8103670.870000001"/>
    <n v="15123065.960000001"/>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347487.3599999994"/>
    <n v="4096599.6900000004"/>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818709.32"/>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4"/>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889931.3"/>
    <n v="1565679.61"/>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10314192.580000002"/>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29937851.910000004"/>
    <n v="3230715.87"/>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9816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524706.9"/>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00000000006"/>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3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95712056.35000014"/>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40002968.71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9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6304766.659999996"/>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71430018.069999993"/>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8003006.64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3424999.99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5499999.9999999991"/>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39999.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10845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6320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291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9039060.989999987"/>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98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300000.000000000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1000000.000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113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199999.99999999994"/>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300000.000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75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326263.00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6242668.8400000017"/>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55000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7628172496.6800003"/>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21249537265.690006"/>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0452914636.029999"/>
    <n v="43755978310.720009"/>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321205713"/>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1583334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9534493040.88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42925481650.91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195684043.59000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49278194723.95000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8002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37420183"/>
    <n v="42907188736.890007"/>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385446.66999999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7610308.060000002"/>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30928049"/>
    <n v="1402877230.3000002"/>
  </r>
  <r>
    <s v="2026"/>
    <x v="0"/>
    <x v="0"/>
    <x v="0"/>
    <x v="3"/>
    <s v="2 - Poder Ejecutivo"/>
    <s v="0210 - MINISTERIO DE AGRICULTURA"/>
    <s v="0001 - MINISTERIO DE AGRICULTURA"/>
    <s v="2 - SERVICIOS ECONÓMICOS"/>
    <s v="2.2 - Agropecuaria, caza, pesca y silvicultura"/>
    <s v="2.2.01 - Agropecuaria"/>
    <s v="2.4 - TRANSFERENCIAS CORRIENTES"/>
    <s v="2.4.6 - SUBVENCIONES"/>
    <s v="N"/>
    <s v="00 - N/A"/>
    <s v="10 - FONDO GENERAL"/>
    <s v="99 - MULTIPROVINCIAL"/>
    <s v="(en blanco)"/>
    <n v="0"/>
    <n v="200000000"/>
    <n v="0"/>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4081524665"/>
    <n v="2816816428.2599988"/>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202600000"/>
    <n v="10622999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789000000"/>
    <n v="2755362615.1100006"/>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3576384343.6100001"/>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550140394.140000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175425652.030001"/>
    <n v="16175425651.320002"/>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9149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9982117.269999996"/>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7569198.620000001"/>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64104221"/>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66870550"/>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13408677.26999986"/>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2016018665.5"/>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61134833"/>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3870807.6399999997"/>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46947301.47000003"/>
    <n v="519320793.2000001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105749747.4300000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71314940.000000015"/>
  </r>
  <r>
    <s v="2026"/>
    <x v="0"/>
    <x v="0"/>
    <x v="0"/>
    <x v="4"/>
    <s v="2 - Poder Ejecutivo"/>
    <s v="0201 - PRESIDENCIA DE LA REPÚBLICA"/>
    <s v="0001 - MINISTERI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0"/>
    <n v="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44144664.53"/>
    <n v="112217054.69999999"/>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21278736"/>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17000000"/>
  </r>
  <r>
    <s v="2026"/>
    <x v="0"/>
    <x v="0"/>
    <x v="0"/>
    <x v="4"/>
    <s v="2 - Poder Ejecutivo"/>
    <s v="0201 - PRESIDENCIA DE LA REPÚBLICA"/>
    <s v="0001 - MINISTERI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0"/>
    <n v="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78133528.1000001"/>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84412147.00999996"/>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25200000"/>
    <n v="124615953"/>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309020838.72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4019191.48999989"/>
    <n v="664992298.69000018"/>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64098.67"/>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4490706.29999998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7012871.7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902975.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7721524.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4702125.930000011"/>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870114.100000000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72044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7208909.200000000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7695815.799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870114.19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3520784.21999999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5147967.0000000009"/>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21010119.9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66172168.04999995"/>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89999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863907696"/>
    <n v="27422185179.700001"/>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549182960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2677410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28305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799999993"/>
    <n v="5944012.2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7491757.110000003"/>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26070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106245645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914015771.32999992"/>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509440791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613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91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8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4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7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5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5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5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49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6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9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835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718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28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4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30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3441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5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40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698399645.71999991"/>
    <n v="583049784.67999995"/>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148097782.13999999"/>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82845882.319999993"/>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62244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3639728.16"/>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52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3140310.17"/>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3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59735137"/>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40538694.29999999"/>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783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758434"/>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7831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100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309843.7399999998"/>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8999996"/>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1345000"/>
    <n v="1343286.02"/>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259157.53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5404152.860000000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486440413"/>
    <n v="9692151286.3200092"/>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2306923836"/>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750758895"/>
    <n v="611295306.39999998"/>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35724440"/>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400000005"/>
    <n v="1292992.2399999998"/>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647000.9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9155447045.0900002"/>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41862196"/>
    <n v="1125596198.2900002"/>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2899792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28070530"/>
    <n v="1492557503.4199996"/>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91011268.51"/>
    <n v="1054278939.0499998"/>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7999999"/>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76181736"/>
    <n v="470882400.05000001"/>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840327"/>
    <n v="147350434.13999999"/>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60574419.6700001"/>
    <n v="1820661973.7800002"/>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803726885"/>
    <n v="767942651.28999996"/>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8999999"/>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62565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5193382.670000002"/>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12036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43773629"/>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9037265"/>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542939615.3499985"/>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3000007"/>
    <n v="551318733.5"/>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220062080.59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299999"/>
    <n v="4839690728.9300003"/>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4"/>
    <n v="3562683972.8199983"/>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7759700407.8000021"/>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427576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1076816482.21"/>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30005"/>
    <n v="77640981028.890015"/>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8938570.8499999996"/>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137560548"/>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118293090.33"/>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74106034"/>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285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30000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21225530"/>
    <n v="1423180686.75"/>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42119132.760000005"/>
    <n v="27000244.530000001"/>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884768"/>
    <n v="21883268.79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2272618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30096662.009999998"/>
    <n v="30096662.009999998"/>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510692626.64000016"/>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9009482"/>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726978152"/>
    <n v="2048004018.9299996"/>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214507727.79999995"/>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49999991"/>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964271489.3099999"/>
    <n v="1541454872.28"/>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18285471.30000003"/>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20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636088724.89999998"/>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75754590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316727240.24999994"/>
  </r>
  <r>
    <s v="2026"/>
    <x v="0"/>
    <x v="0"/>
    <x v="0"/>
    <x v="4"/>
    <s v="2 - Poder Ejecutivo"/>
    <s v="0211 - MINISTERIO DE OBRAS PÚBLICAS Y COMUNICACIONES"/>
    <s v="0001 - MINISTERIO DE OBRAS PUBLICAS Y COMUNICACIONES"/>
    <s v="4 - SERVICIOS SOCIALES"/>
    <s v="4.3 - Actividades deportivas, recreativas, culturales y religiosas"/>
    <s v="4.3.02 - Servicios recreativos y deportivos"/>
    <s v="2.4 - TRANSFERENCIAS CORRIENTES"/>
    <s v="2.4.1 - TRANSFERENCIAS CORRIENTES AL SECTOR PRIVADO"/>
    <s v="N"/>
    <s v="00 - N/A"/>
    <s v="20 - FONDOS CON DESTINO ESPECÍFICO"/>
    <s v="99 - MULTIPROVINCIAL"/>
    <s v="(en blanco)"/>
    <n v="0"/>
    <n v="150000"/>
    <n v="150000"/>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4 - TRANSFERENCIAS CORRIENTES"/>
    <s v="2.4.1 - TRANSFERENCIAS CORRIENTES AL SECTOR PRIVADO"/>
    <s v="N"/>
    <s v="00 - N/A"/>
    <s v="20 - FONDOS CON DESTINO ESPECÍFICO"/>
    <s v="99 - MULTIPROVINCIAL"/>
    <s v="(en blanco)"/>
    <n v="0"/>
    <n v="400000"/>
    <n v="40000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180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219497376.90000004"/>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5802073.5"/>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7762285.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11040270.2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25483566"/>
    <n v="9876906.620000001"/>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7830189.57"/>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247713363.3199995"/>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5999999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2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20 - FONDOS CON DESTINO ESPECÍFICO"/>
    <s v="99 - MULTIPROVINCIAL"/>
    <s v="(en blanco)"/>
    <n v="0"/>
    <n v="7729025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558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7500000"/>
    <n v="174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71188847"/>
    <n v="171188846.55999997"/>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81774674.030000016"/>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7458082"/>
    <n v="239194535"/>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2475309"/>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5468776"/>
    <n v="175462998.82999998"/>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82115451.31999987"/>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0000002"/>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94873650"/>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3272260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5 - DIRECCIÓN GENERAL DE BELLAS ART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190000"/>
    <n v="0"/>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39371338.86999995"/>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6300000"/>
    <n v="614000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49710636.07999998"/>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227652609.5"/>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40122499.62999991"/>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40603166.680000007"/>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43552416.69"/>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28278333.30000001"/>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881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7043309.849999994"/>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85222260"/>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00000001"/>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2130978782.5599992"/>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2095675581.04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53675342.96000016"/>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1258057.3799999999"/>
    <n v="12097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144976.81"/>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6"/>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125000"/>
    <n v="2812500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474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90000002"/>
    <n v="17984845.190000001"/>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66038461.499999993"/>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374999999.93999994"/>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89156.39"/>
    <n v="89156.39"/>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2846134627"/>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77008787814"/>
    <n v="76725161727.960007"/>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99292113.3200002"/>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39999"/>
    <n v="16510338803.720001"/>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230483514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2248"/>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351125160"/>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3910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501480.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666656"/>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91670"/>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6375000"/>
    <n v="9777292.3599999994"/>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8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399999.99999999994"/>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99"/>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799999997"/>
  </r>
  <r>
    <s v="2026"/>
    <x v="0"/>
    <x v="0"/>
    <x v="0"/>
    <x v="5"/>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0"/>
    <n v="2500000"/>
    <n v="0"/>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86768265"/>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3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265865.82"/>
    <n v="114453"/>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004714.180000007"/>
    <n v="38708666.920000002"/>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61375.1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3631822.950000001"/>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3233500.32"/>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8281273.5"/>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5000000009"/>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599999994"/>
    <n v="66172939"/>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7999999"/>
    <n v="110439789.6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09999999"/>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9"/>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426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808330.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7"/>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1"/>
    <n v="196958832.49000001"/>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49764746.54999998"/>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86623469.710000008"/>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49044554.810000002"/>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23830178.53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09999999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699999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33032953.7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9989289.93"/>
    <n v="49989289.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49872128"/>
    <n v="2187212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60000001"/>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292321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7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9122130.78000000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69867310"/>
    <n v="698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380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14277966.530000001"/>
    <n v="14270331.3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9119519.890000000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11479445.10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11433272.14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6867331.88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15128135.6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24284387.8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17320437.35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3468750.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1640321.4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17320426.39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15360660.7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15135049.3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17320274.01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11502386.5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27213604.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11485007.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17378857.32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22576846.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16416498.3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7092266.9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15192147.6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6225979.04"/>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15134491.6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17516034.44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7120177.559999999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3502075.1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11502410.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8842346.960000000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5468819"/>
    <n v="35467964.590000004"/>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39999998"/>
    <n v="2740821.3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6836335.1100000003"/>
    <n v="3921554.4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28376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74391489.75999999"/>
    <n v="65447979.57000000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5905473.33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5731398.169999999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4065749.7"/>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1440578.88"/>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3495546.29"/>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106500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14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2009771.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2031856.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1590148.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950033.4"/>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353500.8"/>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416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200000003"/>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41594942.59999999"/>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1037195.2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70000011"/>
    <n v="29566049.580000002"/>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70000001"/>
    <n v="599576.91999999993"/>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665169.32999999996"/>
    <n v="837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210875"/>
    <n v="93527.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3209823.1199999996"/>
    <n v="2474677.12"/>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2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375457.55"/>
    <n v="187766.55"/>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36337.4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
    <n v="10122152.1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
    <n v="918060.97000000009"/>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1000002"/>
    <n v="12362534.65"/>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733608.879999999"/>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26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807602"/>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225124.72"/>
    <n v="1034383.8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54352.59"/>
    <n v="30167.69000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2003452.34"/>
    <n v="178593.33"/>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2897540.699999999"/>
    <n v="9058707.179999999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61701735.700000003"/>
    <n v="17434329.01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3205039.14"/>
    <n v="2349338.710000000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989696.419999994"/>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36383.64"/>
    <n v="17611.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646680.09"/>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11316173.119999999"/>
    <n v="8957492.94999999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23550414"/>
    <n v="18250983.90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5969433.6200000001"/>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10149538.960000001"/>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8639249.720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0871229.8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6522549.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8999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7377649.87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323000.4199999999"/>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15311557.2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168545306.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5104568.2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14"/>
    <n v="211251170.1699999"/>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596342.27"/>
    <n v="596342.27"/>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2117666.72"/>
    <n v="51867181.119999997"/>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67738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52999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194478.2999999998"/>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7336636.0000000009"/>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112910.12"/>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010764401.51"/>
    <n v="537253551.98000002"/>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1060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63133.99999999997"/>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513879"/>
    <n v="4190378.4"/>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1111414"/>
    <n v="63453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1676500"/>
    <n v="1143367.1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5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548350"/>
    <n v="284270.79000000004"/>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82109.61"/>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5963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98815.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S"/>
    <s v="01 - NORMALIZACIÓN DE LOS PROCESADORES LÁCTEOS DE LA REPÚBLICA DOMINICANA"/>
    <s v="10 - FONDO GENERAL"/>
    <s v="99 - MULTIPROVINCIAL"/>
    <n v="16849"/>
    <n v="0"/>
    <n v="3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461910"/>
    <n v="1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331280482.04000002"/>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9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2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243000000"/>
    <n v="111637767.01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908093504.92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6900232.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1127701174.24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71701208.53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3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67000000"/>
    <n v="38752227.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124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9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99000000"/>
    <n v="98999999.77000001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774175730.02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8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514973271.93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8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439842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13968426.46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149000000"/>
    <n v="148806340.3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140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1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3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933065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311306207"/>
    <n v="1936555815.7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31359651.799999997"/>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11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619315.42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999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716596236"/>
    <n v="2513888126.35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1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20971214.4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8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293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4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1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68850695"/>
    <n v="66394258.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19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25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10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30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505207683"/>
    <n v="359012764.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7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7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6000000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9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7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13000000"/>
    <n v="211912501.95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2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1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1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5600000"/>
    <n v="33062007.8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6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30032573"/>
    <n v="29570984.3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152350000"/>
    <n v="149334134.03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32000000"/>
    <n v="31580035.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5704357.80000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86000187"/>
    <n v="86000186.1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78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4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8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273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516417936.78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138591091.4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206000000"/>
    <n v="175215410.8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1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3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173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550000000"/>
    <n v="371690833.06"/>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204832978.91"/>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87694360.20999998"/>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278224871"/>
    <n v="82005898.91999998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39766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4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2023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7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34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64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8300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7784880"/>
    <n v="76379818.62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18748916"/>
    <n v="18735056.7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11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11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2977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23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593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8105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13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4677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10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27857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70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45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15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49243408"/>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84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933118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28716"/>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6068669.5699999994"/>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62244431.16"/>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6000001"/>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500000"/>
    <n v="19622013.57"/>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933821.990000002"/>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6691461.57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1104958091.74"/>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42111888.63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65000000"/>
    <n v="407968644.930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84759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5"/>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0000003"/>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8"/>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21875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89999998"/>
    <n v="17960906.240000002"/>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93192933.600000009"/>
    <n v="84955832.970000014"/>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49999999"/>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46752199.40999997"/>
    <n v="139072593.4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2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26241197.27"/>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40000001"/>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1"/>
    <n v="31375913.47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37590704.519999996"/>
    <n v="37534645.670000002"/>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70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8935623.550000001"/>
    <n v="16576822.57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1"/>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4255043"/>
    <n v="20752787.87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0025008.13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59999998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69999998"/>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9"/>
    <n v="44581603.2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899999999"/>
    <n v="10410889.63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09999999"/>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1102854.849999994"/>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
    <n v="107858188.83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300000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50000000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0000001"/>
    <n v="8794785.1800000016"/>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39128529.460000001"/>
    <n v="25199580.46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89999999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399999996"/>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65964140.62"/>
    <n v="65966420.460000001"/>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19999997"/>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8969515"/>
    <n v="103910690.94"/>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1595567.329999998"/>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800000006"/>
    <n v="6499564.1800000006"/>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5"/>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2274061.33"/>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39999998"/>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0000000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6000000000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826750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42733430.22000003"/>
    <n v="267214697.91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4474401.09"/>
    <n v="176328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6926098.690000005"/>
    <n v="22208301.660000011"/>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400000012"/>
    <n v="1533635.83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1"/>
    <n v="555308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89999995"/>
    <n v="2235731.0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79.9999999995"/>
    <n v="393688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2"/>
    <n v="17006662.15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09"/>
    <n v="10636927.14000000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39"/>
    <n v="7439853.069999996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899999998"/>
    <n v="812212.6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599999999"/>
    <n v="587503.8299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
    <n v="478058.920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000000002"/>
    <n v="1897578.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499999997"/>
    <n v="997000.8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7999992"/>
    <n v="31909707.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85"/>
    <n v="15796036.549999997"/>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337821.85"/>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9"/>
    <n v="296686457.37"/>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6342927.619999999"/>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5013356.9899999993"/>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94255013.179999992"/>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5999999987"/>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2062510.9900000002"/>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19218681.379999999"/>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84943351.469999984"/>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48982999.99000001"/>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5"/>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80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306701.99999999994"/>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291626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2018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446823.0500000007"/>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97199469.670000002"/>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4762046.61999999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29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7599525.4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4000002"/>
    <n v="125791338.25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8956299.119999997"/>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039156.2299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2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400000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6191920"/>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5442997"/>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3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4149999.5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19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8999999996"/>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16051414.3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1465221.24"/>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16900"/>
    <n v="7679529.0899999999"/>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30975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62750"/>
    <n v="178654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2935857"/>
    <n v="1658172.67"/>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264520"/>
    <n v="499045.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70200"/>
    <n v="16413.8"/>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26500"/>
    <n v="0"/>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012749"/>
    <n v="723498.99"/>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6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550357.55000000005"/>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216400"/>
    <n v="124434.79"/>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353000"/>
    <n v="99946"/>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203000"/>
    <n v="19085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600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70967"/>
    <n v="79768"/>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39884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60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3463842.650000000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369951.8299999999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94973.57"/>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521833.11"/>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30318541.93"/>
    <n v="23056065.4499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852700"/>
    <n v="23004.6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2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939337865.27999997"/>
    <n v="939335583.609999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2054336.09"/>
    <n v="4024641.32"/>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751000"/>
    <n v="141015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96"/>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959877.310000002"/>
    <n v="17849422.309999999"/>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56891"/>
    <n v="1998742.410000000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8487"/>
    <n v="898886.17999999993"/>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3840515.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
    <n v="8729124.9000000004"/>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0848735.829999998"/>
    <n v="18063507.199999999"/>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4644854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1"/>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100"/>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2999997"/>
    <n v="79291149.839999989"/>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179124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1569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850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315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037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5118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333121.140000001"/>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01991.5599999996"/>
    <n v="1202070.5"/>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107852"/>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73381754.75"/>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50000001"/>
    <n v="10034618.85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5000000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1761920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17894370.73"/>
    <n v="1715578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09999999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17732804.109999999"/>
    <n v="16986486.9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
    <n v="12823471.42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6073227.630000000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15734764.260000002"/>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17221165.66"/>
    <n v="16482348.46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158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17874620.170000002"/>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13819209"/>
    <n v="13511771.76000000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17827062.66"/>
    <n v="17827062.65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2505755.1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3948913.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3875932.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3892217.2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1955648.4"/>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9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2825874.66"/>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2797637.97"/>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1554959.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3"/>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785388.7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878967.81"/>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871850.4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2399997.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543731.22"/>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36306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6128014.0999999996"/>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645692"/>
    <n v="86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8261825"/>
    <n v="8261821.3500000006"/>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4182898.1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653835"/>
    <n v="23399069.129999999"/>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10464331.100000001"/>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4184060"/>
    <n v="3384588.8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5"/>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5565111"/>
    <n v="5559868.649999999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69848.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439100"/>
    <n v="6046059.9699999997"/>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084346"/>
    <n v="23839227.00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85785063.439999983"/>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3812183.42"/>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19999999995"/>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39698849.71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7572072.4699999997"/>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29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4243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824826"/>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66851"/>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9502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397499"/>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91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698454.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800000001"/>
    <n v="2885363.2"/>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285384.5899999999"/>
    <n v="1016904.15"/>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61524.6600000001"/>
    <n v="477833.2"/>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80000004"/>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40000002"/>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99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400000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11888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765886"/>
    <n v="174312723.94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377538572.63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213816"/>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10438842.779999999"/>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11924997.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90000001"/>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1511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4 - VEHÍCULOS Y EQUIPO DE TRANSPORTE, TRACCIÓN Y ELEVACIÓN"/>
    <s v="N"/>
    <s v="00 - N/A"/>
    <s v="10 - FONDO GENERAL"/>
    <s v="99 - MULTIPROVINCIAL"/>
    <s v="(en blanco)"/>
    <n v="0"/>
    <n v="1239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0000000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627841"/>
    <n v="963316.29"/>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75326"/>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383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4"/>
    <n v="2533156.5700000003"/>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6"/>
    <n v="1393785.32"/>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688872"/>
    <n v="9530460.1999999993"/>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1595871.6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19999999"/>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09999999"/>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489080.21"/>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504279.93"/>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203681.3"/>
    <n v="902069.3"/>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236473.66"/>
    <n v="23647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413477.71"/>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12885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7320392.519999999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5918175.1799999997"/>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8697437.94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59999996"/>
    <n v="271735081.76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89635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478094411.8199999"/>
    <n v="901954581.1799999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716226.02999997"/>
    <n v="157263455.53"/>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606539.14"/>
    <n v="1037101.350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3.42"/>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393176.949999996"/>
    <n v="2485285.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988231.490000002"/>
    <n v="19881873.17000000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34"/>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65919573.250000007"/>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259323"/>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75766"/>
    <n v="0"/>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575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554866"/>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199999999"/>
    <n v="7045770.419999999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89999999997"/>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6051145.1500000004"/>
    <n v="4582208.110000000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8999999999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1999999"/>
    <n v="135124705.79999998"/>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4122230.8499999996"/>
    <n v="3555131.3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222079.95"/>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23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41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37072.7100000002"/>
    <n v="462248.71"/>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44752.5600000000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645427.6699999999"/>
    <n v="8007401.3900000006"/>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4419952.07"/>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20656632.399999999"/>
    <n v="17468917.129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5846304.1200000001"/>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0"/>
    <n v="8423929.1600000001"/>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3118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624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248769"/>
    <n v="6129731.5399999991"/>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4117322.8"/>
    <n v="3218342.8"/>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720023.52"/>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0693256.199999999"/>
    <n v="6531671.4700000016"/>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1727252.0399999991"/>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51624690.03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1 - SERVICIOS  GENERALES"/>
    <s v="1.3 - Defensa nacional"/>
    <s v="1.3.01 - Defensa militar"/>
    <s v="2.7 - OBRAS"/>
    <s v="2.7.1 - OBRAS EN EDIFICACIONES"/>
    <s v="S"/>
    <s v="07 - REPARACIÓN ÁREA DE COCINA Y COMEDOR PARA ALISTADOS EN LA BASE NAVAL LAS CALDERAS, MUNICIPIO BANÍ, PROVINCIA PERAVIA"/>
    <s v="10 - FONDO GENERAL"/>
    <s v="17 - PERAVIA"/>
    <n v="17448"/>
    <n v="0"/>
    <n v="4668199.88"/>
    <n v="0"/>
  </r>
  <r>
    <s v="2026"/>
    <x v="0"/>
    <x v="0"/>
    <x v="1"/>
    <x v="7"/>
    <s v="2 - Poder Ejecutivo"/>
    <s v="0203 - MINISTERIO DE DEFENSA"/>
    <s v="0001 - ARMADA DE LA REPUBLICA DOMINICANA"/>
    <s v="1 - SERVICIOS  GENERALES"/>
    <s v="1.3 - Defensa nacional"/>
    <s v="1.3.01 - Defensa militar"/>
    <s v="2.7 - OBRAS"/>
    <s v="2.7.1 - OBRAS EN EDIFICACIONES"/>
    <s v="S"/>
    <s v="12 - CONSTRUCCIÓN DE UNIDAD DE ODONTOLOGÍA EN LA BASE NAVAL 27 DE FEBRERO, MUNICIPIO SANTO DOMINGO ESTE, PROVINCIA SANTO DOMINGO"/>
    <s v="10 - FONDO GENERAL"/>
    <s v="32 - SANTO DOMINGO"/>
    <n v="17557"/>
    <n v="0"/>
    <n v="6427289.1600000001"/>
    <n v="0"/>
  </r>
  <r>
    <s v="2026"/>
    <x v="0"/>
    <x v="0"/>
    <x v="1"/>
    <x v="7"/>
    <s v="2 - Poder Ejecutivo"/>
    <s v="0203 - MINISTERIO DE DEFENSA"/>
    <s v="0001 - ARMADA DE LA REPUBLICA DOMINICANA"/>
    <s v="1 - SERVICIOS  GENERALES"/>
    <s v="1.3 - Defensa nacional"/>
    <s v="1.3.01 - Defensa militar"/>
    <s v="2.7 - OBRAS"/>
    <s v="2.7.1 - OBRAS EN EDIFICACIONES"/>
    <s v="S"/>
    <s v="11 - REPOSICIÓN DE IMPERMEABILIZACIÓN EN EDIFICACIONES DE LA BASE NAVAL 27 DE FEBRERO, MUNICIPIO SANTO DOMINGO ESTE, PROVINCIA SANTO DOMINGO."/>
    <s v="10 - FONDO GENERAL"/>
    <s v="32 - SANTO DOMINGO"/>
    <n v="17487"/>
    <n v="0"/>
    <n v="6443585.4000000004"/>
    <n v="0"/>
  </r>
  <r>
    <s v="2026"/>
    <x v="0"/>
    <x v="0"/>
    <x v="1"/>
    <x v="7"/>
    <s v="2 - Poder Ejecutivo"/>
    <s v="0203 - MINISTERIO DE DEFENSA"/>
    <s v="0001 - ARMADA DE LA REPUBLICA DOMINICANA"/>
    <s v="1 - SERVICIOS  GENERALES"/>
    <s v="1.3 - Defensa nacional"/>
    <s v="1.3.01 - Defensa militar"/>
    <s v="2.7 - OBRAS"/>
    <s v="2.7.1 - OBRAS EN EDIFICACIONES"/>
    <s v="S"/>
    <s v="14 - RECONSTRUCCIÓN  TALLER DE  MOTORES DIÉSEL EN LA INDUSTRIA NAVAL, MUNICIPIO SANTO DOMINGO ESTE, PROVINCIA SANTO DOMINGO"/>
    <s v="10 - FONDO GENERAL"/>
    <s v="32 - SANTO DOMINGO"/>
    <n v="17584"/>
    <n v="0"/>
    <n v="4221074.1100000003"/>
    <n v="0"/>
  </r>
  <r>
    <s v="2026"/>
    <x v="0"/>
    <x v="0"/>
    <x v="1"/>
    <x v="7"/>
    <s v="2 - Poder Ejecutivo"/>
    <s v="0203 - MINISTERIO DE DEFENSA"/>
    <s v="0001 - ARMADA DE LA REPUBLICA DOMINICANA"/>
    <s v="1 - SERVICIOS  GENERALES"/>
    <s v="1.3 - Defensa nacional"/>
    <s v="1.3.01 - Defensa militar"/>
    <s v="2.7 - OBRAS"/>
    <s v="2.7.1 - OBRAS EN EDIFICACIONES"/>
    <s v="S"/>
    <s v="05 - CONSTRUCCIÓN DE PISTA DE OBSTÁCULOS EN LA BASE DE INFANTERÍA DE MARINA VICEALMIRANTE MANUEL RAMÓN MONTES ARACHE, ARD."/>
    <s v="10 - FONDO GENERAL"/>
    <s v="32 - SANTO DOMINGO"/>
    <n v="17294"/>
    <n v="0"/>
    <n v="3907779.48"/>
    <n v="0"/>
  </r>
  <r>
    <s v="2026"/>
    <x v="0"/>
    <x v="0"/>
    <x v="1"/>
    <x v="7"/>
    <s v="2 - Poder Ejecutivo"/>
    <s v="0203 - MINISTERIO DE DEFENSA"/>
    <s v="0001 - ARMADA DE LA REPUBLICA DOMINICANA"/>
    <s v="1 - SERVICIOS  GENERALES"/>
    <s v="1.3 - Defensa nacional"/>
    <s v="1.3.01 - Defensa militar"/>
    <s v="2.7 - OBRAS"/>
    <s v="2.7.1 - OBRAS EN EDIFICACIONES"/>
    <s v="S"/>
    <s v="13 - CONSTRUCCIÓN NAVE INDUSTRIAL PARA LA DIRECCIÓN DE TRANSPORTACIÓN, MUNICIPIO SANTO DOMINGO ESTE, PROVINCIA_x000a_SANTO DOMINGO"/>
    <s v="10 - FONDO GENERAL"/>
    <s v="32 - SANTO DOMINGO"/>
    <n v="17562"/>
    <n v="0"/>
    <n v="17910106.93"/>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569951.67999999993"/>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26624299.93"/>
    <n v="22311105.529999997"/>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2000000002"/>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1485637.5"/>
    <n v="721682.1"/>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1450381"/>
    <n v="37229001.839999996"/>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2096309.74"/>
    <n v="8062667.259999999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4445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05"/>
    <n v="26836765.110000003"/>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59999999"/>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799999995"/>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979037.58999999985"/>
    <n v="930910.42"/>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692317"/>
    <n v="1025056.42"/>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8307875"/>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11776503.719999999"/>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33866092.580000006"/>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040000"/>
    <n v="409401"/>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8673028"/>
    <n v="6182489.2599999998"/>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45800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6369909"/>
    <n v="1918740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5999998"/>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6"/>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2571400"/>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79"/>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099999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1848526"/>
    <n v="37598731.629999995"/>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110891996"/>
    <n v="17189047.170000002"/>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57002769.33999991"/>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49370287.849999994"/>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0999998"/>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29999986"/>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34628806"/>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4017818"/>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11707161"/>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10993692"/>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3424874"/>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30839043"/>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36604201"/>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16590623"/>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406629.6199999999"/>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40000000002"/>
    <n v="327780.4000000000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783307.6"/>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20 - FONDOS CON DESTINO ESPECÍFICO"/>
    <s v="99 - MULTIPROVINCIAL"/>
    <s v="(en blanco)"/>
    <n v="0"/>
    <n v="40898.300000000003"/>
    <n v="0"/>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37181.70000000001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20 - FONDOS CON DESTINO ESPECÍFICO"/>
    <s v="99 - MULTIPROVINCIAL"/>
    <s v="(en blanco)"/>
    <n v="0"/>
    <n v="17192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528213.76"/>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555178.19999999995"/>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265620"/>
    <n v="2277698.7399999998"/>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6999999988"/>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51890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3449615"/>
    <n v="8594172.3200000003"/>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4"/>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668585"/>
    <n v="668582.10000000009"/>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9972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81695"/>
    <n v="332901.59999999998"/>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06084.92"/>
    <n v="306084.92000000004"/>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29399.7"/>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503339.38"/>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5789049.5099999998"/>
    <n v="5186936.8"/>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48358"/>
    <n v="5348347.93"/>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4665292.49"/>
    <n v="4665292.49"/>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563608.27"/>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23000"/>
    <n v="11558.57"/>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536865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899345"/>
    <n v="2719330.06"/>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3133225"/>
    <n v="24747449.870000001"/>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4447695"/>
    <n v="3195742.3800000004"/>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6 - EQUIPOS DE DEFENSA Y SEGURIDAD"/>
    <s v="N"/>
    <s v="00 - N/A"/>
    <s v="10 - FONDO GENERAL"/>
    <s v="99 - MULTIPROVINCIAL"/>
    <s v="(en blanco)"/>
    <n v="0"/>
    <n v="157600"/>
    <n v="0"/>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40000003"/>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4584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39667"/>
    <n v="12466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14111"/>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345800"/>
    <n v="93715.989999999991"/>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22650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6679000"/>
    <n v="2807104.250000000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418478.1"/>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3018104.46"/>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8 - BIENES INTANGIBLES"/>
    <s v="N"/>
    <s v="00 - N/A"/>
    <s v="10 - FONDO GENERAL"/>
    <s v="99 - MULTIPROVINCIAL"/>
    <s v="(en blanco)"/>
    <n v="0"/>
    <n v="88200"/>
    <n v="0"/>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85951.25"/>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9117.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298811"/>
    <n v="298810.21999999997"/>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643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690830"/>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82828"/>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940184.3000000003"/>
    <n v="2080382.49"/>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114869.21999999997"/>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524175.48000000004"/>
    <n v="2952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9527222.859999999"/>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11075259"/>
    <n v="1729548.4300000002"/>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219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34340430"/>
    <n v="1340140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68935789"/>
    <n v="5254638.359999999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17195000"/>
    <n v="221781"/>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4617187.75"/>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7992812.25"/>
    <n v="38772291.519999996"/>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621448"/>
    <n v="19797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817135"/>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716467.950000003"/>
    <n v="5805620.9600000009"/>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377074.389999999"/>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142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3000001"/>
    <n v="31491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4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6246917"/>
    <n v="8443779.0199999996"/>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6607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693833"/>
    <n v="38574871.350000001"/>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28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2150000"/>
    <n v="6806373.579999999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9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10659463.81999999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13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170000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2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70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592338.74"/>
    <n v="522338.73999999993"/>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978047.21000000008"/>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3000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627412.51"/>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343"/>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93059"/>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115000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887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1999999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24274.95999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7715561"/>
    <n v="1105428.56"/>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770554.7699999997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98922930"/>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1407000"/>
    <n v="1143492.1600000001"/>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48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4501050"/>
    <n v="1190079.1299999999"/>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472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843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3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01"/>
    <n v="212832678.9700000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7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61407.8600000003"/>
    <n v="1062345.8500000001"/>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2137899.9500000002"/>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000000012"/>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270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585515.440000001"/>
    <n v="16436304.5"/>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510500"/>
    <n v="931201.08000000007"/>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650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59114.1399999997"/>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3641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6307120"/>
    <n v="4373860.46"/>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14000"/>
    <n v="49267.61"/>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7547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896800"/>
    <n v="546233.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75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77353.02"/>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9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53810798"/>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168012869.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0"/>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3.5"/>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165021444.10000002"/>
    <n v="108732013.49000001"/>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16580448.539999999"/>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970769"/>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9.9999997764825821E-3"/>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41660"/>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280276500.94999999"/>
    <n v="259845501.16999999"/>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55360146.189999998"/>
    <n v="36630397.569999993"/>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27146725.210000001"/>
    <n v="16472214.509999998"/>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0"/>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470516197.36000007"/>
    <n v="309357580.09000003"/>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9.3132257461547852E-9"/>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4000430.8299999922"/>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60498064.229999974"/>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3.0267983675003052E-9"/>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3804701.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13731460.329999998"/>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1647257"/>
    <n v="6919623.9699999988"/>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43868872.37"/>
    <n v="12675693.560000001"/>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47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1966674"/>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78975"/>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399458647.23"/>
    <n v="1364663337.97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7770433.0099999998"/>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1385776.51"/>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49915"/>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28896397.130000006"/>
    <n v="10448705.200000001"/>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7101416.1400000006"/>
    <n v="2096912.04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6496824"/>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186859.03"/>
    <n v="921110.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2.0000457763671875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82043612.860000014"/>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27794712.91000001"/>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1299969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187600.7"/>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099999987"/>
    <n v="4454488.54"/>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17044400.73"/>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1"/>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463036.970000014"/>
    <n v="35835067.420000002"/>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3"/>
    <n v="2300477.98"/>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454049.969999999"/>
    <n v="10938243.889999997"/>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1999999996"/>
    <n v="395288.02000000008"/>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59.99999999942"/>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11645728.199999999"/>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21289822"/>
    <n v="8080526.139999999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27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77995620"/>
    <n v="30335786.329999998"/>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3801262.0199999996"/>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5603447.290000001"/>
    <n v="38524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48200050.009999998"/>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22105676.710000001"/>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41275.0999999996"/>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5050000"/>
    <n v="10029960.040000001"/>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7999999997"/>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1195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050000"/>
    <n v="2765356.4399999995"/>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58668.540000000008"/>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64710667.090000004"/>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6322604.3500000006"/>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1180977.0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447735"/>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2003934"/>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1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1558908"/>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96883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8271792"/>
    <n v="2150270.029999999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690581"/>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439670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2316875"/>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1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1651352.5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400000"/>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00"/>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400000"/>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406986.25"/>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1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4000000"/>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2824000"/>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00"/>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2804596.63"/>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156293.8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6032124.3300000001"/>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6084172.5499999998"/>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2404456.0499999998"/>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10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6048718.6699999999"/>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3649247.6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3391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4148000"/>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32187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53171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1266747.17"/>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261436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2083399.49"/>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890000"/>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4017434.63"/>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1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0850000"/>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1243646.5899999999"/>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3255726.2"/>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2951599.74"/>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7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199999999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00000006"/>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8649769"/>
    <n v="122715726.13999999"/>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1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29999994"/>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633656.56000000006"/>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265987.4600000000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820063"/>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325263.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7042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100000"/>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1000000"/>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10261985.71999999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7991"/>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34064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5538256.7799999993"/>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86656"/>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9087032.810000000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6231678"/>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167205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5251009"/>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6416428"/>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3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4450065"/>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5830821"/>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282309.24"/>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5736902.8899999997"/>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2822618.11"/>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4107030"/>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511753.21"/>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3990847"/>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387968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50721055"/>
    <n v="42703973.450000003"/>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0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6561771"/>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5158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5842356"/>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836160"/>
    <n v="836159.63"/>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378810"/>
    <n v="3777082.27"/>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00"/>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10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3259998"/>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2194000"/>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2871913"/>
    <n v="2871912.89"/>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10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4906018"/>
    <n v="4906017.34"/>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3918257.14"/>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1880013"/>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4209469"/>
    <n v="2837659.0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2348777"/>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476387"/>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4896443"/>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1148631"/>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58009681.59999999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7848537"/>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0000004"/>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40572185.559999995"/>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8700000"/>
    <n v="8611143.6500000004"/>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15458144"/>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1468072"/>
    <n v="50275559.299999997"/>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71714281"/>
    <n v="61569241.470000006"/>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100"/>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26305111"/>
    <n v="100021184.49000001"/>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7557880"/>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78234149.549999997"/>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30000003"/>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47725615.189999998"/>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7915771"/>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6999999"/>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19018367"/>
    <n v="19013238.399999999"/>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42653650"/>
    <n v="12457163.76"/>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1412700"/>
    <n v="77358640.050000012"/>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0302000"/>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14801337.609999999"/>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3268690"/>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40000001"/>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19670877"/>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7000001"/>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6244417.58"/>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2656137.520000001"/>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3578294.69"/>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2451281"/>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27790897"/>
    <n v="294400572.73999995"/>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248937285"/>
    <n v="219078564.10999998"/>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7321713"/>
    <n v="14895434.060000001"/>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6187160.46"/>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79999994"/>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1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9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3317376"/>
    <n v="43289033.260000005"/>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6164604190"/>
    <n v="5131024733.000001"/>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5500154.020000011"/>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2503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1720310.25"/>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29779912"/>
    <n v="11188706.36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5 - MAQUINARIA, OTROS EQUIPOS Y HERRAMIENTAS"/>
    <s v="N"/>
    <s v="00 - N/A"/>
    <s v="10 - FONDO GENERAL"/>
    <s v="99 - MULTIPROVINCIAL"/>
    <s v="(en blanco)"/>
    <n v="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93520844.07999998"/>
    <n v="17298708.180000003"/>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253225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28497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67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7443051"/>
    <n v="1652924.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262144.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7750157.3599999994"/>
    <n v="5290251.9000000004"/>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2973875"/>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314433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493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15865853.86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1483278.410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30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5000000"/>
    <n v="5782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50212"/>
    <n v="8400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0"/>
    <n v="45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2517838.75"/>
    <n v="664722.6399999999"/>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35362951.739999995"/>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9028656.9100000001"/>
    <n v="920862.61"/>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61171.199999999997"/>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587659.2700000005"/>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2"/>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217371.7199999999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156377.2800000000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8835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225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12487241"/>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1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3405000"/>
    <n v="208542.13000000003"/>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1845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40000021"/>
    <n v="12412061.92"/>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34368.389999997"/>
    <n v="22442639.65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3"/>
    <n v="3639533.6599999997"/>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119369.4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699999984"/>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217602"/>
    <n v="4148241.1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3"/>
    <n v="860087.35"/>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1999999996"/>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37316600"/>
    <n v="2409441.5700000003"/>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44033400"/>
    <n v="7528317.0599999996"/>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8393660"/>
    <n v="1727647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29999999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35755.369999999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6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50000"/>
    <n v="7084995.729999998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13490.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390497.4"/>
  </r>
  <r>
    <s v="2026"/>
    <x v="0"/>
    <x v="0"/>
    <x v="1"/>
    <x v="7"/>
    <s v="2 - Poder Ejecutivo"/>
    <s v="0210 - MINISTERIO DE AGRICULTURA"/>
    <s v="0001 - MINISTERIO DE AGRICULTURA"/>
    <s v="4 - SERVICIOS SOCIALES"/>
    <s v="4.6 - Equidad de género"/>
    <s v="4.6.01 - Acciones focalizada en mujeres"/>
    <s v="2.6 - BIENES MUEBLES, INMUEBLES E INTANGIBLES"/>
    <s v="2.6.5 - MAQUINARIA, OTROS EQUIPOS Y HERRAMIENTAS"/>
    <s v="N"/>
    <s v="00 - N/A"/>
    <s v="10 - FONDO GENERAL"/>
    <s v="99 - MULTIPROVINCIAL"/>
    <s v="(en blanco)"/>
    <n v="0"/>
    <n v="200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511333.41000000003"/>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2346782.0699999998"/>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71190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79215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48316.96"/>
    <n v="1360007.3900000004"/>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31544.4199999999"/>
    <n v="847192.4600000000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2735000"/>
    <n v="318921.56999999995"/>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1517500"/>
    <n v="5517632.2000000002"/>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599999998"/>
    <n v="3145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97719580.580000013"/>
    <n v="39604779.449999996"/>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5000005"/>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6000000"/>
    <n v="26468542.53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9800000"/>
    <n v="3544943.4100000006"/>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3400000"/>
    <n v="28230572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694705"/>
    <n v="49150451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261676.79999999999"/>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5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22514869.940000001"/>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68478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79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715089.3299999996"/>
    <n v="2167648.02"/>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8228132.950000003"/>
    <n v="26716853.0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31153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70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950000"/>
    <n v="3684066.2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3 - OFICINA PARA EL REORDENAMIENTO DEL TRANSPORTE"/>
    <s v="2 - SERVICIOS ECONÓMICOS"/>
    <s v="2.6 - Transporte"/>
    <s v="2.6.03 - Transporte por ferrocarril"/>
    <s v="2.7 - OBRAS"/>
    <s v="2.7.1 - OBRAS EN EDIFICACIONES"/>
    <s v="N"/>
    <s v="00 - N/A"/>
    <s v="10 - FONDO GENERAL"/>
    <s v="99 - MULTIPROVINCIAL"/>
    <s v="(en blanco)"/>
    <n v="0"/>
    <n v="40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610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11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6 - EQUIPOS DE DEFENSA Y SEGURIDAD"/>
    <s v="N"/>
    <s v="00 - N/A"/>
    <s v="10 - FONDO GENERAL"/>
    <s v="99 - MULTIPROVINCIAL"/>
    <s v="(en blanco)"/>
    <n v="0"/>
    <n v="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6789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863495.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548597.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435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14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870420"/>
    <n v="983001.0000000001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0"/>
    <n v="4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447205.13"/>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1039500.68"/>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202635.01"/>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1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39499.32"/>
    <n v="39499.3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836900.83"/>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728600.8800000008"/>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3678253.0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29056.4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6129429.66000000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53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69999999"/>
    <n v="11994321.62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6415095.46000000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5"/>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80000006"/>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180000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12212598.170000002"/>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850716.5500000007"/>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41242434"/>
    <n v="41242433.039999999"/>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46455000"/>
    <n v="46454999.359999999"/>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318987"/>
    <n v="460715.13"/>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106136"/>
    <n v="6136"/>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44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4883807"/>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341875"/>
    <n v="68038.8"/>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4780801"/>
    <n v="3551282.28"/>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300567"/>
    <n v="944521.85000000009"/>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13603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209012.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610969"/>
    <n v="157916.14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2619624"/>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243469.40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9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531467"/>
    <n v="385774.9599999999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1215768"/>
    <n v="479190.9"/>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94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38752250.06000000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596821"/>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403247"/>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9908991"/>
    <n v="4219433.41"/>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2281984.990000002"/>
    <n v="20978095.540000003"/>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1177791"/>
    <n v="137690.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803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1000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527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75803002.140000001"/>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500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43145102.15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84796.090000000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199999999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97162.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438439"/>
    <n v="13627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54000"/>
    <n v="10570.05"/>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597500"/>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2312258.3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733400"/>
    <n v="18941277.78999999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4000"/>
    <n v="1148356.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99999.95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922404"/>
    <n v="56814518.79999999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56590"/>
    <n v="3631704.98"/>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099999968"/>
    <n v="1489695.02"/>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00000000003"/>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50000000006"/>
    <n v="49000.32999999999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4999999.999999996"/>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599999959"/>
    <n v="6083435.0000000019"/>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46563.14"/>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29999983"/>
    <n v="10176809.200000001"/>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388393.81"/>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861666"/>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59454.899999999994"/>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1916658.7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790334"/>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295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9091301.059999999"/>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3006548.8999999994"/>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99"/>
    <n v="174949.87"/>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111018860.1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7999998"/>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8"/>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9874664.8300000001"/>
    <n v="2402191.52"/>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525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36000.92"/>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1724210"/>
    <n v="735540.67999999993"/>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166246"/>
    <n v="2639257.74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01 - DISTRITO NACIONAL"/>
    <s v="(en blanco)"/>
    <n v="0"/>
    <n v="1053893"/>
    <n v="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8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1351492"/>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27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7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60000007"/>
    <n v="37183947.43000000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62768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0000000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90000001"/>
    <n v="13139828.38999999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729848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0000007"/>
    <n v="58297753.210000001"/>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
    <n v="1495588.34"/>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2999999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100000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10494117.6"/>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4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499999"/>
    <n v="791107294.8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321215420.38"/>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357377524.17000002"/>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2"/>
    <n v="1123423290.2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17302523.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089"/>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500000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3999999"/>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29901413.580000002"/>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4827067.43"/>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3887128.03000000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191812601.98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52442909.3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600000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31806936.3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69664133.89999998"/>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5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12978813.5"/>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93"/>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1007605.0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60000001"/>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16374679.129999999"/>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4246641.06999999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4950000"/>
    <n v="452116.9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8480184"/>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3974439"/>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918938342"/>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76850"/>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785910"/>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792616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6046404.1199999992"/>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5315393.180000003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42355.2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59403.4299999999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329150.1599999998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729186.6799999997"/>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3024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9545732.449999997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3746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934117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5398076"/>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2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299999.99999999994"/>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5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777778"/>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
    <n v="201403.84"/>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2640.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39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9 - EDIFICIOS, ESTRUCTURAS, TIERRAS, TERRENOS Y OBJETOS DE VALOR"/>
    <s v="N"/>
    <s v="00 - N/A"/>
    <s v="10 - FONDO GENERAL"/>
    <s v="99 - MULTIPROVINCIAL"/>
    <s v="(en blanco)"/>
    <n v="0"/>
    <n v="5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72731"/>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9.9999997764825821E-3"/>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22320047.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1060545.06"/>
    <n v="320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879371854"/>
    <n v="872217160.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1703254"/>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5069555"/>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3158206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71815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45408295.15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26871074.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9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643441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80165975.800000012"/>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641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325171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50158.83"/>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7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414213.950000003"/>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162755568.84"/>
    <n v="125802168.42"/>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3635636.42999998"/>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294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35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2601548.389999986"/>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857750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2120516731.309999"/>
    <n v="7812861010.8900023"/>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4758983268.6900005"/>
    <n v="4758983268.690000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49721264"/>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
    <n v="1173883654.5200002"/>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2913722.49999994"/>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49999997"/>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57302217.6300006"/>
    <n v="2957302217.6299996"/>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5268923587"/>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101655831.68999998"/>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0363810"/>
    <n v="6435576060.01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833333333.3000002"/>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1735080828.1000001"/>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106977123.8"/>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1143410"/>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2501360.779999999"/>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439291876.8999996"/>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101685598.69"/>
    <n v="59486666.639999986"/>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8808785.0400002"/>
  </r>
  <r>
    <s v="2026"/>
    <x v="0"/>
    <x v="0"/>
    <x v="1"/>
    <x v="10"/>
    <s v="2 - Poder Ejecutivo"/>
    <s v="0210 - MINISTERIO DE AGRICULTURA"/>
    <s v="0001 - MINISTERIO DE AGRICULTURA"/>
    <s v="2 - SERVICIOS ECONÓMICOS"/>
    <s v="2.2 - Agropecuaria, caza, pesca y silvicultura"/>
    <s v="2.2.01 - Agropecuaria"/>
    <s v="2.5 - TRANSFERENCIAS DE CAPITAL"/>
    <s v="2.5.4 - TRANSFERENCIAS DE CAPITAL A SOCIEDADES PÚBLICAS NO FINANCIERAS"/>
    <s v="N"/>
    <s v="00 - N/A"/>
    <s v="10 - FONDO GENERAL"/>
    <s v="99 - MULTIPROVINCIAL"/>
    <s v="(en blanco)"/>
    <n v="0"/>
    <n v="25135598.690000001"/>
    <n v="25135598.690000001"/>
  </r>
  <r>
    <s v="2026"/>
    <x v="0"/>
    <x v="0"/>
    <x v="1"/>
    <x v="10"/>
    <s v="2 - Poder Ejecutivo"/>
    <s v="0210 - MINISTERIO DE AGRICULTURA"/>
    <s v="0001 - MINISTERIO DE AGRICULTURA"/>
    <s v="2 - SERVICIOS ECONÓMICOS"/>
    <s v="2.2 - Agropecuaria, caza, pesca y silvicultura"/>
    <s v="2.2.04 - Conservación, ampliación y explotación racionalizada de reservas forestales."/>
    <s v="2.5 - TRANSFERENCIAS DE CAPITAL"/>
    <s v="2.5.1 - TRANSFERENCIAS DE CAPITAL AL SECTOR PRIVADO"/>
    <s v="S"/>
    <s v="09 - GESTION DE LA PARTE ALTA Y MEDIA DE LA CUENCA DEL RÍO YAQUE DEL NORTE EN LA VERTIENTE NORTE DE LA CORDILLERA CENTRAL."/>
    <s v="60 - CREDITO EXTERNO"/>
    <s v="99 - MULTIPROVINCIAL"/>
    <n v="14132"/>
    <n v="0"/>
    <n v="94122138"/>
    <n v="0"/>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425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52701690.81000006"/>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30000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900124610.6599994"/>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40786149.76999998"/>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1916666.680000003"/>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60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20999999.969999999"/>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1"/>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526000000"/>
    <n v="15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78436291.0000003"/>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4 - PROCURADURÍA GENERAL DE LA REPÚBLICA"/>
    <s v="0001 - PROCURADURIA GENERAL DE LA REPUBLICA DOMINICANA"/>
    <s v="0 - N/A"/>
    <s v="0.0 - N/A"/>
    <s v="0.0.00 - N/A"/>
    <s v="4.2 - Disminución de pasivos"/>
    <s v="4.2.1 - Disminución de pasivos corrientes"/>
    <s v="N"/>
    <s v="00 - N/A"/>
    <s v="20 - FONDOS CON DESTINO ESPECÍFICO"/>
    <s v="99 - MULTIPROVINCI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903878891.179998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8680054418.1000004"/>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4677859744.52002"/>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481029245.7600002"/>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116925240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2BE8150-C5AF-4936-BF79-D430DAD86845}" name="TablaDinámica1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293E1-1593-48A5-83A1-7226D3ABA4D7}">
  <dimension ref="A1:F243"/>
  <sheetViews>
    <sheetView showGridLines="0" zoomScale="80" zoomScaleNormal="80" workbookViewId="0">
      <selection activeCell="A44" sqref="A44"/>
    </sheetView>
  </sheetViews>
  <sheetFormatPr baseColWidth="10" defaultColWidth="11.5703125" defaultRowHeight="15"/>
  <cols>
    <col min="1" max="1" width="89.140625" style="11" bestFit="1" customWidth="1"/>
    <col min="2" max="2" width="27" style="11" bestFit="1" customWidth="1"/>
    <col min="3" max="3" width="30.28515625" style="11" bestFit="1" customWidth="1"/>
    <col min="4" max="4" width="33.4257812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6" t="s">
        <v>601</v>
      </c>
      <c r="B1" s="176"/>
      <c r="C1" s="176"/>
      <c r="D1" s="176"/>
      <c r="E1" s="176"/>
      <c r="F1" s="176"/>
    </row>
    <row r="2" spans="1:6" ht="20.25">
      <c r="A2" s="177" t="s">
        <v>0</v>
      </c>
      <c r="B2" s="177"/>
      <c r="C2" s="177"/>
      <c r="D2" s="177"/>
      <c r="E2" s="177"/>
      <c r="F2" s="177"/>
    </row>
    <row r="3" spans="1:6">
      <c r="A3" s="189" t="s">
        <v>1</v>
      </c>
      <c r="B3" s="189"/>
      <c r="C3" s="189"/>
      <c r="D3" s="189"/>
      <c r="E3" s="189"/>
      <c r="F3" s="189"/>
    </row>
    <row r="5" spans="1:6" ht="18.75">
      <c r="A5" s="190" t="s">
        <v>22</v>
      </c>
      <c r="B5" s="190"/>
      <c r="C5" s="190"/>
      <c r="D5" s="190"/>
      <c r="E5" s="190"/>
      <c r="F5" s="190"/>
    </row>
    <row r="6" spans="1:6" ht="18.75">
      <c r="A6" s="190" t="s">
        <v>691</v>
      </c>
      <c r="B6" s="190"/>
      <c r="C6" s="190"/>
      <c r="D6" s="190"/>
      <c r="E6" s="190"/>
      <c r="F6" s="190"/>
    </row>
    <row r="7" spans="1:6">
      <c r="A7" s="187" t="s">
        <v>2428</v>
      </c>
      <c r="B7" s="187"/>
      <c r="C7" s="187"/>
      <c r="D7" s="187"/>
      <c r="E7" s="187"/>
      <c r="F7" s="187"/>
    </row>
    <row r="8" spans="1:6">
      <c r="A8" s="187" t="s">
        <v>2429</v>
      </c>
      <c r="B8" s="187"/>
      <c r="C8" s="187"/>
      <c r="D8" s="187"/>
      <c r="E8" s="187"/>
      <c r="F8" s="187"/>
    </row>
    <row r="9" spans="1:6" ht="15.75">
      <c r="A9" s="188" t="s">
        <v>690</v>
      </c>
      <c r="B9" s="188"/>
      <c r="C9" s="188"/>
      <c r="D9" s="188"/>
      <c r="E9" s="188"/>
      <c r="F9" s="188"/>
    </row>
    <row r="11" spans="1:6">
      <c r="A11"/>
      <c r="B11"/>
    </row>
    <row r="13" spans="1:6">
      <c r="A13" s="159" t="s">
        <v>2081</v>
      </c>
      <c r="B13" s="159" t="s">
        <v>2382</v>
      </c>
      <c r="C13" s="159" t="s">
        <v>2383</v>
      </c>
      <c r="D13" s="159" t="s">
        <v>2384</v>
      </c>
    </row>
    <row r="14" spans="1:6">
      <c r="A14" s="160" t="s">
        <v>2385</v>
      </c>
      <c r="B14" s="161">
        <v>1744025968276</v>
      </c>
      <c r="C14" s="161">
        <v>1790821084937.9497</v>
      </c>
      <c r="D14" s="161">
        <v>1378027489839.0391</v>
      </c>
    </row>
    <row r="15" spans="1:6">
      <c r="A15" s="162" t="s">
        <v>10</v>
      </c>
      <c r="B15" s="161">
        <v>1622833406287</v>
      </c>
      <c r="C15" s="161">
        <v>1669628522948.9497</v>
      </c>
      <c r="D15" s="161">
        <v>1297705695510.2791</v>
      </c>
    </row>
    <row r="16" spans="1:6">
      <c r="A16" s="163" t="s">
        <v>11</v>
      </c>
      <c r="B16" s="161">
        <v>1407548685832</v>
      </c>
      <c r="C16" s="161">
        <v>1448014470146.7698</v>
      </c>
      <c r="D16" s="161">
        <v>1147947351758.7087</v>
      </c>
    </row>
    <row r="17" spans="1:4">
      <c r="A17" s="164" t="s">
        <v>24</v>
      </c>
      <c r="B17" s="161">
        <v>542875526448</v>
      </c>
      <c r="C17" s="161">
        <v>562201572732.93982</v>
      </c>
      <c r="D17" s="161">
        <v>416037644952.61859</v>
      </c>
    </row>
    <row r="18" spans="1:4">
      <c r="A18" s="164" t="s">
        <v>25</v>
      </c>
      <c r="B18" s="161">
        <v>101897864549</v>
      </c>
      <c r="C18" s="161">
        <v>88959783897.889999</v>
      </c>
      <c r="D18" s="161">
        <v>73095927126.090012</v>
      </c>
    </row>
    <row r="19" spans="1:4">
      <c r="A19" s="164" t="s">
        <v>12</v>
      </c>
      <c r="B19" s="161">
        <v>324257115564</v>
      </c>
      <c r="C19" s="161">
        <v>311003416933</v>
      </c>
      <c r="D19" s="161">
        <v>250940253605.42004</v>
      </c>
    </row>
    <row r="20" spans="1:4">
      <c r="A20" s="164" t="s">
        <v>26</v>
      </c>
      <c r="B20" s="161">
        <v>13786016885</v>
      </c>
      <c r="C20" s="161">
        <v>43668252013.029999</v>
      </c>
      <c r="D20" s="161">
        <v>40200060914.810005</v>
      </c>
    </row>
    <row r="21" spans="1:4">
      <c r="A21" s="164" t="s">
        <v>27</v>
      </c>
      <c r="B21" s="161">
        <v>424672198458</v>
      </c>
      <c r="C21" s="161">
        <v>442020713735.19</v>
      </c>
      <c r="D21" s="161">
        <v>367516647182.58002</v>
      </c>
    </row>
    <row r="22" spans="1:4">
      <c r="A22" s="164" t="s">
        <v>28</v>
      </c>
      <c r="B22" s="161">
        <v>59963928</v>
      </c>
      <c r="C22" s="161">
        <v>160730834.72</v>
      </c>
      <c r="D22" s="161">
        <v>156817977.19</v>
      </c>
    </row>
    <row r="23" spans="1:4">
      <c r="A23" s="163" t="s">
        <v>13</v>
      </c>
      <c r="B23" s="161">
        <v>215284720455</v>
      </c>
      <c r="C23" s="161">
        <v>221614052802.18005</v>
      </c>
      <c r="D23" s="161">
        <v>149758343751.56998</v>
      </c>
    </row>
    <row r="24" spans="1:4">
      <c r="A24" s="164" t="s">
        <v>29</v>
      </c>
      <c r="B24" s="161">
        <v>65675086633</v>
      </c>
      <c r="C24" s="161">
        <v>72723539521.470016</v>
      </c>
      <c r="D24" s="161">
        <v>51248741666.549973</v>
      </c>
    </row>
    <row r="25" spans="1:4">
      <c r="A25" s="164" t="s">
        <v>30</v>
      </c>
      <c r="B25" s="161">
        <v>71387716208</v>
      </c>
      <c r="C25" s="161">
        <v>63894018202.620003</v>
      </c>
      <c r="D25" s="161">
        <v>38824244413.870003</v>
      </c>
    </row>
    <row r="26" spans="1:4">
      <c r="A26" s="164" t="s">
        <v>31</v>
      </c>
      <c r="B26" s="161">
        <v>16448771</v>
      </c>
      <c r="C26" s="161">
        <v>38194137.050000004</v>
      </c>
      <c r="D26" s="161">
        <v>7366303.8100000005</v>
      </c>
    </row>
    <row r="27" spans="1:4">
      <c r="A27" s="164" t="s">
        <v>32</v>
      </c>
      <c r="B27" s="161">
        <v>2770222220</v>
      </c>
      <c r="C27" s="161">
        <v>5158105802.8999996</v>
      </c>
      <c r="D27" s="161">
        <v>4048539540.02</v>
      </c>
    </row>
    <row r="28" spans="1:4">
      <c r="A28" s="164" t="s">
        <v>33</v>
      </c>
      <c r="B28" s="161">
        <v>72988962348</v>
      </c>
      <c r="C28" s="161">
        <v>79621758847.140015</v>
      </c>
      <c r="D28" s="161">
        <v>55629451827.32</v>
      </c>
    </row>
    <row r="29" spans="1:4">
      <c r="A29" s="164" t="s">
        <v>34</v>
      </c>
      <c r="B29" s="161">
        <v>2446284275</v>
      </c>
      <c r="C29" s="161">
        <v>178436291.0000003</v>
      </c>
      <c r="D29" s="161">
        <v>0</v>
      </c>
    </row>
    <row r="30" spans="1:4">
      <c r="A30" s="162" t="s">
        <v>2386</v>
      </c>
      <c r="B30" s="161">
        <v>121192561989</v>
      </c>
      <c r="C30" s="161">
        <v>121192561989</v>
      </c>
      <c r="D30" s="161">
        <v>80321794328.76001</v>
      </c>
    </row>
    <row r="31" spans="1:4">
      <c r="A31" s="163" t="s">
        <v>21</v>
      </c>
      <c r="B31" s="161">
        <v>121192561989</v>
      </c>
      <c r="C31" s="161">
        <v>121192561989</v>
      </c>
      <c r="D31" s="161">
        <v>80321794328.76001</v>
      </c>
    </row>
    <row r="32" spans="1:4">
      <c r="A32" s="164" t="s">
        <v>36</v>
      </c>
      <c r="B32" s="161">
        <v>5117721882</v>
      </c>
      <c r="C32" s="161">
        <v>5117721882</v>
      </c>
      <c r="D32" s="161">
        <v>372310342.19999999</v>
      </c>
    </row>
    <row r="33" spans="1:4">
      <c r="A33" s="164" t="s">
        <v>37</v>
      </c>
      <c r="B33" s="161">
        <v>116074840107</v>
      </c>
      <c r="C33" s="161">
        <v>116036840107</v>
      </c>
      <c r="D33" s="161">
        <v>79912074699.560013</v>
      </c>
    </row>
    <row r="34" spans="1:4">
      <c r="A34" s="164" t="s">
        <v>2387</v>
      </c>
      <c r="B34" s="161">
        <v>0</v>
      </c>
      <c r="C34" s="161">
        <v>0</v>
      </c>
      <c r="D34" s="161">
        <v>0</v>
      </c>
    </row>
    <row r="35" spans="1:4">
      <c r="A35" s="164" t="s">
        <v>2388</v>
      </c>
      <c r="B35" s="161">
        <v>0</v>
      </c>
      <c r="C35" s="161">
        <v>38000000</v>
      </c>
      <c r="D35" s="161">
        <v>37409287</v>
      </c>
    </row>
    <row r="36" spans="1:4">
      <c r="A36" s="160" t="s">
        <v>331</v>
      </c>
      <c r="B36" s="161">
        <v>1744025968276</v>
      </c>
      <c r="C36" s="161">
        <v>1790821084937.9497</v>
      </c>
      <c r="D36" s="161">
        <v>1378027489839.0391</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I29" sqref="I29"/>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5.71093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6" t="s">
        <v>601</v>
      </c>
      <c r="B1" s="176"/>
      <c r="C1" s="176"/>
      <c r="D1" s="176"/>
      <c r="E1" s="176"/>
      <c r="F1" s="176"/>
      <c r="G1" s="176"/>
      <c r="H1" s="176"/>
      <c r="I1" s="176"/>
      <c r="J1" s="176"/>
    </row>
    <row r="2" spans="1:15" ht="21" customHeight="1">
      <c r="A2" s="177" t="s">
        <v>0</v>
      </c>
      <c r="B2" s="177"/>
      <c r="C2" s="177"/>
      <c r="D2" s="177"/>
      <c r="E2" s="177"/>
      <c r="F2" s="177"/>
      <c r="G2" s="177"/>
      <c r="H2" s="177"/>
      <c r="I2" s="177"/>
      <c r="J2" s="177"/>
    </row>
    <row r="3" spans="1:15" s="12" customFormat="1" ht="28.5" customHeight="1">
      <c r="A3" s="178" t="s">
        <v>1</v>
      </c>
      <c r="B3" s="178"/>
      <c r="C3" s="178"/>
      <c r="D3" s="178"/>
      <c r="E3" s="178"/>
      <c r="F3" s="178"/>
      <c r="G3" s="178"/>
      <c r="H3" s="178"/>
      <c r="I3" s="178"/>
      <c r="J3" s="178"/>
      <c r="O3" s="13"/>
    </row>
    <row r="4" spans="1:15" s="12" customFormat="1">
      <c r="A4" s="110"/>
      <c r="B4" s="110"/>
      <c r="C4" s="110"/>
      <c r="D4" s="110"/>
      <c r="E4" s="110"/>
      <c r="F4" s="110"/>
      <c r="G4" s="110"/>
      <c r="H4" s="110"/>
      <c r="I4" s="110"/>
      <c r="J4" s="110"/>
      <c r="O4" s="13"/>
    </row>
    <row r="5" spans="1:15" ht="18.75" customHeight="1">
      <c r="A5" s="179" t="s">
        <v>2</v>
      </c>
      <c r="B5" s="179"/>
      <c r="C5" s="179"/>
      <c r="D5" s="179"/>
      <c r="E5" s="179"/>
      <c r="F5" s="179"/>
      <c r="G5" s="179"/>
      <c r="H5" s="179"/>
      <c r="I5" s="179"/>
      <c r="J5" s="179"/>
    </row>
    <row r="6" spans="1:15" ht="18.75" customHeight="1">
      <c r="A6" s="179" t="s">
        <v>3</v>
      </c>
      <c r="B6" s="179"/>
      <c r="C6" s="179"/>
      <c r="D6" s="179"/>
      <c r="E6" s="179"/>
      <c r="F6" s="179"/>
      <c r="G6" s="179"/>
      <c r="H6" s="179"/>
      <c r="I6" s="179"/>
      <c r="J6" s="179"/>
    </row>
    <row r="7" spans="1:15" ht="18.75">
      <c r="A7" s="180" t="s">
        <v>2425</v>
      </c>
      <c r="B7" s="180"/>
      <c r="C7" s="180"/>
      <c r="D7" s="180"/>
      <c r="E7" s="180"/>
      <c r="F7" s="180"/>
      <c r="G7" s="180"/>
      <c r="H7" s="180"/>
      <c r="I7" s="180"/>
      <c r="J7" s="180"/>
    </row>
    <row r="8" spans="1:15" ht="18.75">
      <c r="A8" s="175" t="s">
        <v>600</v>
      </c>
      <c r="B8" s="175"/>
      <c r="C8" s="175"/>
      <c r="D8" s="175"/>
      <c r="E8" s="175"/>
      <c r="F8" s="175"/>
      <c r="G8" s="175"/>
      <c r="H8" s="175"/>
      <c r="I8" s="175"/>
      <c r="J8" s="175"/>
    </row>
    <row r="9" spans="1:15" ht="15.75">
      <c r="A9" s="174" t="s">
        <v>4</v>
      </c>
      <c r="B9" s="174"/>
      <c r="C9" s="174"/>
      <c r="D9" s="174"/>
      <c r="E9" s="174"/>
      <c r="F9" s="174"/>
      <c r="G9" s="174"/>
      <c r="H9" s="174"/>
      <c r="I9" s="174"/>
      <c r="J9" s="174"/>
    </row>
    <row r="10" spans="1:15" ht="15.75">
      <c r="A10" s="14"/>
      <c r="B10" s="14"/>
      <c r="C10" s="14"/>
      <c r="D10" s="14"/>
      <c r="E10" s="14"/>
      <c r="F10" s="14"/>
      <c r="G10" s="14"/>
    </row>
    <row r="11" spans="1:15" ht="15" customHeight="1">
      <c r="C11" s="184" t="s">
        <v>5</v>
      </c>
      <c r="D11" s="115" t="s">
        <v>768</v>
      </c>
      <c r="E11" s="185" t="s">
        <v>2243</v>
      </c>
      <c r="F11" s="185" t="s">
        <v>688</v>
      </c>
      <c r="G11" s="185" t="s">
        <v>689</v>
      </c>
      <c r="H11" s="182" t="s">
        <v>503</v>
      </c>
    </row>
    <row r="12" spans="1:15" ht="15.75" thickBot="1">
      <c r="C12" s="184"/>
      <c r="D12" s="116" t="s">
        <v>600</v>
      </c>
      <c r="E12" s="186"/>
      <c r="F12" s="186"/>
      <c r="G12" s="186"/>
      <c r="H12" s="183"/>
    </row>
    <row r="13" spans="1:15">
      <c r="C13" s="184"/>
      <c r="D13" s="16">
        <v>1</v>
      </c>
      <c r="E13" s="16">
        <v>2</v>
      </c>
      <c r="F13" s="16">
        <v>3</v>
      </c>
      <c r="G13" s="16" t="s">
        <v>2431</v>
      </c>
      <c r="H13" s="16" t="s">
        <v>2430</v>
      </c>
    </row>
    <row r="14" spans="1:15" ht="15.75" thickBot="1">
      <c r="C14" s="17" t="s">
        <v>6</v>
      </c>
      <c r="D14" s="140">
        <f>D15+D17</f>
        <v>1342258153546</v>
      </c>
      <c r="E14" s="140">
        <f>E15+E17</f>
        <v>1384701744608.8298</v>
      </c>
      <c r="F14" s="18">
        <f>F15+F17</f>
        <v>1095408</v>
      </c>
      <c r="G14" s="117">
        <f>IFERROR((F14*1000000)/E14,"-")</f>
        <v>0.79107865954877266</v>
      </c>
      <c r="H14" s="19">
        <f>1000000*F14/$D$34</f>
        <v>0.12557181617316468</v>
      </c>
      <c r="I14" s="156"/>
      <c r="J14" s="20"/>
      <c r="K14" s="42"/>
      <c r="M14" s="11" t="s">
        <v>504</v>
      </c>
    </row>
    <row r="15" spans="1:15">
      <c r="C15" s="21" t="s">
        <v>7</v>
      </c>
      <c r="D15" s="141">
        <v>1340556923171</v>
      </c>
      <c r="E15" s="141">
        <v>1381842051719.1499</v>
      </c>
      <c r="F15" s="22">
        <v>1094825</v>
      </c>
      <c r="G15" s="118">
        <f>IFERROR((F15*1000000)/E15,"-")</f>
        <v>0.79229387949073349</v>
      </c>
      <c r="H15" s="23">
        <f t="shared" ref="H15:H18" si="0">1000000*F15/$D$34</f>
        <v>0.1255049841171372</v>
      </c>
      <c r="I15" s="25"/>
      <c r="J15" s="9"/>
      <c r="K15" s="42"/>
    </row>
    <row r="16" spans="1:15">
      <c r="C16" s="24" t="s">
        <v>8</v>
      </c>
      <c r="D16" s="141">
        <v>432436385</v>
      </c>
      <c r="E16" s="141">
        <v>679794691.76999998</v>
      </c>
      <c r="F16" s="22">
        <v>1046</v>
      </c>
      <c r="G16" s="118">
        <f>IFERROR((F16*1000000)/E16,"-")</f>
        <v>1.5386998643318341</v>
      </c>
      <c r="H16" s="23">
        <f>1000000*F16/$D$34</f>
        <v>1.1990794271826593E-4</v>
      </c>
      <c r="I16" s="25"/>
      <c r="J16" s="9"/>
      <c r="K16" s="42"/>
    </row>
    <row r="17" spans="3:12">
      <c r="C17" s="21" t="s">
        <v>9</v>
      </c>
      <c r="D17" s="141">
        <v>1701230375</v>
      </c>
      <c r="E17" s="141">
        <v>2859692889.6800003</v>
      </c>
      <c r="F17" s="22">
        <v>583</v>
      </c>
      <c r="G17" s="118">
        <f t="shared" ref="G17:G18" si="1">IFERROR((F17*1000000)/E17,"-")</f>
        <v>0.20386804544778853</v>
      </c>
      <c r="H17" s="23">
        <f t="shared" si="0"/>
        <v>6.6832056027484735E-5</v>
      </c>
      <c r="I17" s="25"/>
      <c r="J17" s="9"/>
      <c r="K17" s="9"/>
    </row>
    <row r="18" spans="3:12">
      <c r="C18" s="24" t="s">
        <v>602</v>
      </c>
      <c r="D18" s="141">
        <v>1701230375</v>
      </c>
      <c r="E18" s="141">
        <v>1775413116.6800001</v>
      </c>
      <c r="F18" s="22">
        <v>424</v>
      </c>
      <c r="G18" s="118">
        <f t="shared" si="1"/>
        <v>0.23881765658737197</v>
      </c>
      <c r="H18" s="23">
        <f t="shared" si="0"/>
        <v>4.8605131656352541E-5</v>
      </c>
      <c r="I18" s="25"/>
      <c r="K18" s="9"/>
    </row>
    <row r="19" spans="3:12">
      <c r="C19" s="17" t="s">
        <v>10</v>
      </c>
      <c r="D19" s="140">
        <f>D20+D22</f>
        <v>1622833406287</v>
      </c>
      <c r="E19" s="140">
        <f>E20+E22</f>
        <v>1669628522948.9502</v>
      </c>
      <c r="F19" s="140">
        <f>F20+F22</f>
        <v>1297705695510.2788</v>
      </c>
      <c r="G19" s="119">
        <f>IFERROR(F19/E19,"-")</f>
        <v>0.77724216954453462</v>
      </c>
      <c r="H19" s="19">
        <f t="shared" ref="H19:H22" si="2">F19/$D$34</f>
        <v>0.14876216080536708</v>
      </c>
      <c r="J19" s="9"/>
      <c r="K19" s="42"/>
    </row>
    <row r="20" spans="3:12">
      <c r="C20" s="21" t="s">
        <v>11</v>
      </c>
      <c r="D20" s="141">
        <v>1407548685832</v>
      </c>
      <c r="E20" s="141">
        <f>Económica!D15</f>
        <v>1448014470146.7703</v>
      </c>
      <c r="F20" s="141">
        <f>Económica!E15</f>
        <v>1147947351758.7087</v>
      </c>
      <c r="G20" s="118">
        <f>IFERROR(F20/E20,"-")</f>
        <v>0.79277339793597035</v>
      </c>
      <c r="H20" s="23">
        <f>F20/$D$34</f>
        <v>0.13159465133677659</v>
      </c>
      <c r="I20" s="25"/>
      <c r="J20" s="9"/>
      <c r="K20" s="42"/>
    </row>
    <row r="21" spans="3:12">
      <c r="C21" s="24" t="s">
        <v>12</v>
      </c>
      <c r="D21" s="141">
        <v>324257115564</v>
      </c>
      <c r="E21" s="141">
        <f>Económica!D18</f>
        <v>311003416933</v>
      </c>
      <c r="F21" s="141">
        <f>Económica!E18</f>
        <v>250940253605.42004</v>
      </c>
      <c r="G21" s="118">
        <f t="shared" ref="G21:G22" si="3">IFERROR(F21/E21,"-")</f>
        <v>0.80687297933926083</v>
      </c>
      <c r="H21" s="23">
        <f t="shared" si="2"/>
        <v>2.8766471849929094E-2</v>
      </c>
      <c r="J21" s="9"/>
      <c r="K21" s="42"/>
    </row>
    <row r="22" spans="3:12">
      <c r="C22" s="21" t="s">
        <v>13</v>
      </c>
      <c r="D22" s="141">
        <v>215284720455</v>
      </c>
      <c r="E22" s="141">
        <f>+Económica!D22</f>
        <v>221614052802.18002</v>
      </c>
      <c r="F22" s="141">
        <f>+Económica!E22</f>
        <v>149758343751.57007</v>
      </c>
      <c r="G22" s="118">
        <f t="shared" si="3"/>
        <v>0.67576194676268697</v>
      </c>
      <c r="H22" s="23">
        <f t="shared" si="2"/>
        <v>1.716750946859048E-2</v>
      </c>
      <c r="J22" s="9"/>
      <c r="K22" s="42"/>
      <c r="L22" s="146"/>
    </row>
    <row r="23" spans="3:12">
      <c r="C23" s="26" t="s">
        <v>14</v>
      </c>
      <c r="D23" s="142"/>
      <c r="E23" s="142"/>
      <c r="F23" s="142"/>
      <c r="G23" s="120"/>
      <c r="H23" s="27"/>
      <c r="K23" s="42"/>
    </row>
    <row r="24" spans="3:12">
      <c r="C24" s="28" t="s">
        <v>15</v>
      </c>
      <c r="D24" s="145">
        <f>D15-D20</f>
        <v>-66991762661</v>
      </c>
      <c r="E24" s="145">
        <f>E15-E20</f>
        <v>-66172418427.620361</v>
      </c>
      <c r="F24" s="145">
        <f>1000000*F15-F20</f>
        <v>-53122351758.70874</v>
      </c>
      <c r="G24" s="118">
        <f>IFERROR(F24/E24,"-")</f>
        <v>0.80278691667910196</v>
      </c>
      <c r="H24" s="88">
        <f>F24/$D$34</f>
        <v>-6.0896672196394082E-3</v>
      </c>
      <c r="K24" s="42"/>
    </row>
    <row r="25" spans="3:12">
      <c r="C25" s="28" t="s">
        <v>16</v>
      </c>
      <c r="D25" s="145">
        <f>D17-D22</f>
        <v>-213583490080</v>
      </c>
      <c r="E25" s="145">
        <f>E17-E22</f>
        <v>-218754359912.50003</v>
      </c>
      <c r="F25" s="145">
        <f>1000000*F17-F22</f>
        <v>-149175343751.57007</v>
      </c>
      <c r="G25" s="118">
        <f t="shared" ref="G25:G27" si="4">IFERROR(F25/E25,"-")</f>
        <v>0.68193083699561008</v>
      </c>
      <c r="H25" s="88">
        <f>F25/$D$34</f>
        <v>-1.7100677412562996E-2</v>
      </c>
      <c r="K25" s="42"/>
    </row>
    <row r="26" spans="3:12">
      <c r="C26" s="28" t="s">
        <v>17</v>
      </c>
      <c r="D26" s="145">
        <f>(D14-(D19-D21))</f>
        <v>43681862823</v>
      </c>
      <c r="E26" s="145">
        <f>(E14-(E19-E21))</f>
        <v>26076638592.879639</v>
      </c>
      <c r="F26" s="145">
        <f>((1000000*F14)-(F19-F21))</f>
        <v>48642558095.141235</v>
      </c>
      <c r="G26" s="118">
        <f t="shared" si="4"/>
        <v>1.8653691855983054</v>
      </c>
      <c r="H26" s="88">
        <f>F26/$D$34</f>
        <v>5.5761272177266901E-3</v>
      </c>
      <c r="I26" s="148"/>
      <c r="K26" s="42"/>
    </row>
    <row r="27" spans="3:12">
      <c r="C27" s="28" t="s">
        <v>18</v>
      </c>
      <c r="D27" s="145">
        <f>D14-D19</f>
        <v>-280575252741</v>
      </c>
      <c r="E27" s="145">
        <f>E14-E19</f>
        <v>-284926778340.12036</v>
      </c>
      <c r="F27" s="145">
        <f>1000000*F14-F19</f>
        <v>-202297695510.27881</v>
      </c>
      <c r="G27" s="118">
        <f t="shared" si="4"/>
        <v>0.70999888704316072</v>
      </c>
      <c r="H27" s="88">
        <f>F27/$D$34</f>
        <v>-2.3190344632202403E-2</v>
      </c>
      <c r="K27" s="42"/>
    </row>
    <row r="28" spans="3:12">
      <c r="C28" s="26" t="s">
        <v>19</v>
      </c>
      <c r="D28" s="142">
        <f>D30-D32</f>
        <v>280575252741</v>
      </c>
      <c r="E28" s="142">
        <f>E30-E32</f>
        <v>285400298910.12</v>
      </c>
      <c r="F28" s="142">
        <f>+F30-F32</f>
        <v>342114205671.23999</v>
      </c>
      <c r="G28" s="121">
        <f>+F28/E28</f>
        <v>1.1987170545290167</v>
      </c>
      <c r="H28" s="89">
        <f>F28/$D$34</f>
        <v>3.9218174547545025E-2</v>
      </c>
      <c r="K28" s="42"/>
    </row>
    <row r="29" spans="3:12">
      <c r="C29" s="29"/>
      <c r="D29" s="143"/>
      <c r="E29" s="143"/>
      <c r="F29" s="143"/>
      <c r="G29" s="122"/>
      <c r="H29" s="88"/>
      <c r="K29" s="42"/>
    </row>
    <row r="30" spans="3:12" ht="17.25" customHeight="1">
      <c r="C30" s="30" t="s">
        <v>20</v>
      </c>
      <c r="D30" s="136">
        <v>401767814730</v>
      </c>
      <c r="E30" s="136">
        <v>406592860899.12</v>
      </c>
      <c r="F30" s="136">
        <f>422436*1000000</f>
        <v>422436000000</v>
      </c>
      <c r="G30" s="123">
        <f>IFERROR(F30/E30,"-")</f>
        <v>1.038965610625443</v>
      </c>
      <c r="H30" s="90">
        <f>F30/$D$34</f>
        <v>4.8425842915997504E-2</v>
      </c>
    </row>
    <row r="31" spans="3:12">
      <c r="C31" s="31"/>
      <c r="D31" s="144"/>
      <c r="E31" s="144"/>
      <c r="F31" s="144"/>
      <c r="G31" s="124"/>
      <c r="H31" s="88"/>
    </row>
    <row r="32" spans="3:12">
      <c r="C32" s="17" t="s">
        <v>21</v>
      </c>
      <c r="D32" s="136">
        <v>121192561989</v>
      </c>
      <c r="E32" s="136">
        <f>Económica!D29</f>
        <v>121192561989</v>
      </c>
      <c r="F32" s="136">
        <f>Económica!E29</f>
        <v>80321794328.759995</v>
      </c>
      <c r="G32" s="123">
        <f>IFERROR(F32/E32,"-")</f>
        <v>0.66276174882787253</v>
      </c>
      <c r="H32" s="91">
        <f>F32/$D$34</f>
        <v>9.2076683684524773E-3</v>
      </c>
    </row>
    <row r="33" spans="3:10" ht="19.149999999999999" customHeight="1" thickBot="1">
      <c r="J33" s="149"/>
    </row>
    <row r="34" spans="3:10" ht="15.75" thickBot="1">
      <c r="C34" s="103" t="s">
        <v>494</v>
      </c>
      <c r="D34" s="147">
        <v>8723358739109.2793</v>
      </c>
      <c r="E34" s="137"/>
    </row>
    <row r="36" spans="3:10">
      <c r="C36" s="125" t="s">
        <v>708</v>
      </c>
      <c r="F36" s="111"/>
      <c r="G36" s="111"/>
      <c r="H36" s="32"/>
      <c r="I36" s="102"/>
    </row>
    <row r="37" spans="3:10" ht="24" customHeight="1">
      <c r="C37" s="50" t="s">
        <v>2256</v>
      </c>
    </row>
    <row r="38" spans="3:10">
      <c r="C38" s="181" t="s">
        <v>2268</v>
      </c>
      <c r="D38" s="181"/>
      <c r="E38" s="181"/>
      <c r="F38" s="181"/>
      <c r="G38" s="181"/>
      <c r="H38" s="181"/>
    </row>
    <row r="39" spans="3:10" ht="30" customHeight="1">
      <c r="C39" s="181" t="s">
        <v>2426</v>
      </c>
      <c r="D39" s="181"/>
      <c r="E39" s="181"/>
      <c r="F39" s="181"/>
      <c r="G39" s="181"/>
      <c r="H39" s="181"/>
      <c r="I39" s="181"/>
    </row>
    <row r="40" spans="3:10">
      <c r="C40" s="50" t="s">
        <v>2253</v>
      </c>
      <c r="D40" s="114"/>
      <c r="E40" s="114"/>
      <c r="F40" s="114"/>
      <c r="G40" s="114"/>
      <c r="H40" s="114"/>
    </row>
    <row r="41" spans="3:10" ht="35.450000000000003" customHeight="1">
      <c r="C41" s="181" t="s">
        <v>2254</v>
      </c>
      <c r="D41" s="181"/>
      <c r="E41" s="181"/>
      <c r="F41" s="181"/>
      <c r="G41" s="181"/>
      <c r="H41" s="181"/>
    </row>
    <row r="42" spans="3:10" ht="32.25" customHeight="1">
      <c r="C42" s="181" t="s">
        <v>2255</v>
      </c>
      <c r="D42" s="181"/>
      <c r="E42" s="181"/>
      <c r="F42" s="181"/>
      <c r="G42" s="181"/>
      <c r="H42" s="181"/>
    </row>
    <row r="43" spans="3:10">
      <c r="C43" s="181" t="s">
        <v>709</v>
      </c>
      <c r="D43" s="181"/>
    </row>
  </sheetData>
  <mergeCells count="18">
    <mergeCell ref="C43:D43"/>
    <mergeCell ref="C38:H38"/>
    <mergeCell ref="H11:H12"/>
    <mergeCell ref="C11:C13"/>
    <mergeCell ref="C39:I39"/>
    <mergeCell ref="F11:F12"/>
    <mergeCell ref="G11:G12"/>
    <mergeCell ref="E11:E12"/>
    <mergeCell ref="C41:H41"/>
    <mergeCell ref="C42:H42"/>
    <mergeCell ref="A9:J9"/>
    <mergeCell ref="A8:J8"/>
    <mergeCell ref="A1:J1"/>
    <mergeCell ref="A2:J2"/>
    <mergeCell ref="A3:J3"/>
    <mergeCell ref="A5:J5"/>
    <mergeCell ref="A6:J6"/>
    <mergeCell ref="A7:J7"/>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topLeftCell="A5" zoomScale="101" zoomScaleNormal="100" workbookViewId="0">
      <selection activeCell="F25" sqref="F25"/>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6" t="s">
        <v>601</v>
      </c>
      <c r="B1" s="176"/>
      <c r="C1" s="176"/>
      <c r="D1" s="176"/>
      <c r="E1" s="176"/>
      <c r="F1" s="176"/>
      <c r="G1" s="33"/>
    </row>
    <row r="2" spans="1:9" ht="21" customHeight="1">
      <c r="A2" s="177" t="s">
        <v>0</v>
      </c>
      <c r="B2" s="177"/>
      <c r="C2" s="177"/>
      <c r="D2" s="177"/>
      <c r="E2" s="177"/>
      <c r="F2" s="177"/>
      <c r="G2" s="34"/>
    </row>
    <row r="3" spans="1:9" ht="15" customHeight="1">
      <c r="A3" s="189" t="s">
        <v>1</v>
      </c>
      <c r="B3" s="189"/>
      <c r="C3" s="189"/>
      <c r="D3" s="189"/>
      <c r="E3" s="189"/>
      <c r="F3" s="189"/>
      <c r="G3" s="35"/>
    </row>
    <row r="4" spans="1:9" ht="15" customHeight="1">
      <c r="A4" s="112"/>
      <c r="B4" s="112"/>
      <c r="C4" s="112"/>
      <c r="D4" s="112"/>
      <c r="E4" s="112"/>
      <c r="F4" s="112"/>
      <c r="G4" s="35"/>
    </row>
    <row r="5" spans="1:9" ht="18.75">
      <c r="A5" s="195" t="s">
        <v>22</v>
      </c>
      <c r="B5" s="195"/>
      <c r="C5" s="195"/>
      <c r="D5" s="195"/>
      <c r="E5" s="195"/>
      <c r="F5" s="195"/>
      <c r="G5" s="37"/>
    </row>
    <row r="6" spans="1:9" ht="18.75" customHeight="1">
      <c r="A6" s="190" t="s">
        <v>23</v>
      </c>
      <c r="B6" s="190"/>
      <c r="C6" s="190"/>
      <c r="D6" s="190"/>
      <c r="E6" s="190"/>
      <c r="F6" s="190"/>
      <c r="G6" s="36"/>
    </row>
    <row r="7" spans="1:9" ht="18.75">
      <c r="A7" s="194" t="s">
        <v>2425</v>
      </c>
      <c r="B7" s="194"/>
      <c r="C7" s="194"/>
      <c r="D7" s="194"/>
      <c r="E7" s="194"/>
      <c r="F7" s="194"/>
      <c r="G7" s="38"/>
    </row>
    <row r="8" spans="1:9" ht="18.75">
      <c r="A8" s="175" t="s">
        <v>600</v>
      </c>
      <c r="B8" s="175"/>
      <c r="C8" s="175"/>
      <c r="D8" s="175"/>
      <c r="E8" s="175"/>
      <c r="F8" s="175"/>
      <c r="G8" s="39"/>
      <c r="H8" s="39"/>
      <c r="I8" s="39"/>
    </row>
    <row r="9" spans="1:9" ht="15.75">
      <c r="A9" s="188" t="s">
        <v>4</v>
      </c>
      <c r="B9" s="188"/>
      <c r="C9" s="188"/>
      <c r="D9" s="188"/>
      <c r="E9" s="188"/>
      <c r="F9" s="188"/>
      <c r="G9" s="40"/>
    </row>
    <row r="10" spans="1:9">
      <c r="F10" s="9"/>
    </row>
    <row r="11" spans="1:9">
      <c r="F11" s="9"/>
      <c r="G11" s="9"/>
    </row>
    <row r="12" spans="1:9" ht="15" customHeight="1">
      <c r="B12" s="191" t="s">
        <v>5</v>
      </c>
      <c r="C12" s="104" t="s">
        <v>768</v>
      </c>
      <c r="D12" s="185" t="s">
        <v>2243</v>
      </c>
      <c r="E12" s="192" t="s">
        <v>688</v>
      </c>
      <c r="F12" s="9"/>
    </row>
    <row r="13" spans="1:9" ht="15" customHeight="1" thickBot="1">
      <c r="B13" s="191"/>
      <c r="C13" s="15" t="s">
        <v>600</v>
      </c>
      <c r="D13" s="186"/>
      <c r="E13" s="192"/>
      <c r="F13" s="9"/>
      <c r="G13" s="9"/>
      <c r="H13" s="9"/>
    </row>
    <row r="14" spans="1:9">
      <c r="B14" s="105" t="s">
        <v>10</v>
      </c>
      <c r="C14" s="126">
        <f>+C15+C22</f>
        <v>1622833406287</v>
      </c>
      <c r="D14" s="126">
        <f>+D15+D22</f>
        <v>1669628522948.9502</v>
      </c>
      <c r="E14" s="126">
        <f>+E15+E22</f>
        <v>1297705695510.2788</v>
      </c>
      <c r="F14" s="9"/>
      <c r="G14" s="9"/>
      <c r="H14" s="9"/>
    </row>
    <row r="15" spans="1:9">
      <c r="B15" s="106" t="s">
        <v>11</v>
      </c>
      <c r="C15" s="127">
        <f>SUM(C16:C21)</f>
        <v>1407548685832</v>
      </c>
      <c r="D15" s="127">
        <f t="shared" ref="D15:E15" si="0">SUM(D16:D21)</f>
        <v>1448014470146.7703</v>
      </c>
      <c r="E15" s="127">
        <f t="shared" si="0"/>
        <v>1147947351758.7087</v>
      </c>
      <c r="F15" s="9"/>
      <c r="H15" s="9"/>
    </row>
    <row r="16" spans="1:9" ht="12.75" customHeight="1">
      <c r="B16" s="107" t="s">
        <v>24</v>
      </c>
      <c r="C16" s="128">
        <v>542875526448</v>
      </c>
      <c r="D16" s="128">
        <v>562201572732.94019</v>
      </c>
      <c r="E16" s="128">
        <v>416037644952.61871</v>
      </c>
      <c r="F16" s="9"/>
      <c r="H16" s="9"/>
    </row>
    <row r="17" spans="2:9">
      <c r="B17" s="107" t="s">
        <v>25</v>
      </c>
      <c r="C17" s="128">
        <v>101897864549</v>
      </c>
      <c r="D17" s="128">
        <v>88959783897.889999</v>
      </c>
      <c r="E17" s="128">
        <v>73095927126.089996</v>
      </c>
      <c r="F17" s="9"/>
    </row>
    <row r="18" spans="2:9">
      <c r="B18" s="107" t="s">
        <v>12</v>
      </c>
      <c r="C18" s="128">
        <v>324257115564</v>
      </c>
      <c r="D18" s="128">
        <v>311003416933</v>
      </c>
      <c r="E18" s="128">
        <v>250940253605.42004</v>
      </c>
      <c r="F18" s="9"/>
    </row>
    <row r="19" spans="2:9">
      <c r="B19" s="107" t="s">
        <v>26</v>
      </c>
      <c r="C19" s="129">
        <v>13786016885</v>
      </c>
      <c r="D19" s="129">
        <v>43668252013.029999</v>
      </c>
      <c r="E19" s="129">
        <v>40200060914.810005</v>
      </c>
      <c r="F19" s="9"/>
    </row>
    <row r="20" spans="2:9">
      <c r="B20" s="107" t="s">
        <v>27</v>
      </c>
      <c r="C20" s="128">
        <v>424672198458</v>
      </c>
      <c r="D20" s="128">
        <v>442020713735.18994</v>
      </c>
      <c r="E20" s="128">
        <v>367516647182.5799</v>
      </c>
      <c r="F20" s="9"/>
    </row>
    <row r="21" spans="2:9">
      <c r="B21" s="107" t="s">
        <v>28</v>
      </c>
      <c r="C21" s="128">
        <v>59963928</v>
      </c>
      <c r="D21" s="128">
        <v>160730834.72</v>
      </c>
      <c r="E21" s="128">
        <v>156817977.19</v>
      </c>
      <c r="F21" s="9"/>
      <c r="I21" s="9"/>
    </row>
    <row r="22" spans="2:9">
      <c r="B22" s="106" t="s">
        <v>13</v>
      </c>
      <c r="C22" s="127">
        <f>SUM(C23:C28)</f>
        <v>215284720455</v>
      </c>
      <c r="D22" s="127">
        <f t="shared" ref="D22:E22" si="1">SUM(D23:D28)</f>
        <v>221614052802.18002</v>
      </c>
      <c r="E22" s="127">
        <f t="shared" si="1"/>
        <v>149758343751.57007</v>
      </c>
      <c r="F22" s="9"/>
      <c r="G22" s="9"/>
      <c r="H22" s="9"/>
    </row>
    <row r="23" spans="2:9">
      <c r="B23" s="107" t="s">
        <v>29</v>
      </c>
      <c r="C23" s="128">
        <v>65675086633</v>
      </c>
      <c r="D23" s="128">
        <v>72723539521.469955</v>
      </c>
      <c r="E23" s="128">
        <v>51248741666.550079</v>
      </c>
      <c r="F23" s="9"/>
      <c r="G23" s="9"/>
      <c r="H23" s="42"/>
    </row>
    <row r="24" spans="2:9">
      <c r="B24" s="107" t="s">
        <v>30</v>
      </c>
      <c r="C24" s="128">
        <v>71387716208</v>
      </c>
      <c r="D24" s="128">
        <v>63894018202.620064</v>
      </c>
      <c r="E24" s="128">
        <v>38824244413.869987</v>
      </c>
      <c r="F24" s="9"/>
      <c r="G24" s="9"/>
    </row>
    <row r="25" spans="2:9">
      <c r="B25" s="107" t="s">
        <v>31</v>
      </c>
      <c r="C25" s="128">
        <v>16448771</v>
      </c>
      <c r="D25" s="128">
        <v>38194137.050000004</v>
      </c>
      <c r="E25" s="128">
        <v>7366303.8100000005</v>
      </c>
      <c r="F25" s="9"/>
      <c r="G25" s="9"/>
    </row>
    <row r="26" spans="2:9">
      <c r="B26" s="107" t="s">
        <v>32</v>
      </c>
      <c r="C26" s="128">
        <v>2770222220</v>
      </c>
      <c r="D26" s="128">
        <v>5158105802.8999996</v>
      </c>
      <c r="E26" s="128">
        <v>4048539540.02</v>
      </c>
      <c r="F26" s="9"/>
      <c r="G26" s="9"/>
    </row>
    <row r="27" spans="2:9">
      <c r="B27" s="107" t="s">
        <v>33</v>
      </c>
      <c r="C27" s="128">
        <v>72988962348</v>
      </c>
      <c r="D27" s="128">
        <v>79621758847.139984</v>
      </c>
      <c r="E27" s="128">
        <v>55629451827.319977</v>
      </c>
      <c r="F27" s="9"/>
      <c r="G27" s="9"/>
    </row>
    <row r="28" spans="2:9">
      <c r="B28" s="107" t="s">
        <v>34</v>
      </c>
      <c r="C28" s="128">
        <v>2446284275</v>
      </c>
      <c r="D28" s="128">
        <v>178436291</v>
      </c>
      <c r="E28" s="128">
        <v>0</v>
      </c>
      <c r="F28" s="9"/>
      <c r="G28" s="9"/>
    </row>
    <row r="29" spans="2:9">
      <c r="B29" s="105" t="s">
        <v>35</v>
      </c>
      <c r="C29" s="126">
        <f>C30</f>
        <v>121192561989</v>
      </c>
      <c r="D29" s="126">
        <f t="shared" ref="D29:E29" si="2">D30</f>
        <v>121192561989</v>
      </c>
      <c r="E29" s="126">
        <f t="shared" si="2"/>
        <v>80321794328.759995</v>
      </c>
      <c r="F29" s="9"/>
      <c r="G29" s="9"/>
    </row>
    <row r="30" spans="2:9">
      <c r="B30" s="106" t="s">
        <v>2084</v>
      </c>
      <c r="C30" s="127">
        <f>SUM(C31:C33)</f>
        <v>121192561989</v>
      </c>
      <c r="D30" s="127">
        <f t="shared" ref="D30:E30" si="3">SUM(D31:D33)</f>
        <v>121192561989</v>
      </c>
      <c r="E30" s="127">
        <f t="shared" si="3"/>
        <v>80321794328.759995</v>
      </c>
      <c r="F30" s="9"/>
      <c r="G30" s="9"/>
    </row>
    <row r="31" spans="2:9">
      <c r="B31" s="107" t="s">
        <v>36</v>
      </c>
      <c r="C31" s="128">
        <v>5117721882</v>
      </c>
      <c r="D31" s="128">
        <v>5117721882</v>
      </c>
      <c r="E31" s="128">
        <v>372310342.19999999</v>
      </c>
      <c r="F31" s="9"/>
      <c r="G31" s="9"/>
    </row>
    <row r="32" spans="2:9">
      <c r="B32" s="107" t="s">
        <v>37</v>
      </c>
      <c r="C32" s="128">
        <v>116074840107</v>
      </c>
      <c r="D32" s="128">
        <v>116036840107</v>
      </c>
      <c r="E32" s="128">
        <v>79912074699.559998</v>
      </c>
      <c r="F32" s="9"/>
      <c r="G32" s="9"/>
    </row>
    <row r="33" spans="2:19">
      <c r="B33" s="107" t="s">
        <v>2271</v>
      </c>
      <c r="C33" s="128">
        <v>0</v>
      </c>
      <c r="D33" s="128">
        <v>38000000</v>
      </c>
      <c r="E33" s="128">
        <v>37409287</v>
      </c>
      <c r="F33" s="9"/>
      <c r="G33" s="9"/>
    </row>
    <row r="34" spans="2:19" ht="15" customHeight="1">
      <c r="B34" s="43" t="s">
        <v>38</v>
      </c>
      <c r="C34" s="49">
        <f>C14+C29</f>
        <v>1744025968276</v>
      </c>
      <c r="D34" s="49">
        <f>D14+D29</f>
        <v>1790821084937.9502</v>
      </c>
      <c r="E34" s="49">
        <f>E14+E29</f>
        <v>1378027489839.0388</v>
      </c>
      <c r="G34" s="9"/>
      <c r="H34" s="44"/>
      <c r="I34" s="44"/>
      <c r="J34" s="44"/>
      <c r="K34" s="44"/>
      <c r="L34" s="44"/>
      <c r="M34" s="44"/>
      <c r="N34" s="44"/>
    </row>
    <row r="35" spans="2:19" ht="19.149999999999999" customHeight="1">
      <c r="B35" s="125" t="s">
        <v>708</v>
      </c>
      <c r="E35" s="44"/>
      <c r="G35" s="44"/>
      <c r="H35" s="44"/>
      <c r="I35" s="44"/>
      <c r="J35" s="44"/>
      <c r="K35" s="44"/>
      <c r="L35" s="44"/>
      <c r="M35" s="44"/>
      <c r="N35" s="44"/>
      <c r="O35" s="44"/>
      <c r="P35" s="44"/>
      <c r="Q35" s="44"/>
      <c r="R35" s="44"/>
      <c r="S35" s="44"/>
    </row>
    <row r="36" spans="2:19">
      <c r="B36" s="113" t="s">
        <v>2256</v>
      </c>
      <c r="C36" s="113"/>
      <c r="D36" s="113"/>
      <c r="E36" s="113"/>
      <c r="F36" s="113"/>
      <c r="G36" s="113"/>
      <c r="H36" s="113"/>
    </row>
    <row r="37" spans="2:19" ht="23.45" customHeight="1">
      <c r="B37" s="193" t="s">
        <v>2427</v>
      </c>
      <c r="C37" s="193"/>
      <c r="D37" s="193"/>
      <c r="E37" s="193"/>
      <c r="F37" s="113"/>
      <c r="G37" s="113"/>
      <c r="H37" s="113"/>
    </row>
    <row r="38" spans="2:19" ht="46.5" customHeight="1">
      <c r="B38" s="181" t="s">
        <v>2257</v>
      </c>
      <c r="C38" s="181"/>
      <c r="D38" s="181"/>
      <c r="E38" s="181"/>
      <c r="F38" s="32"/>
      <c r="G38" s="32"/>
    </row>
    <row r="39" spans="2:19" ht="14.45" customHeight="1">
      <c r="B39" s="181" t="s">
        <v>709</v>
      </c>
      <c r="C39" s="181"/>
    </row>
    <row r="42" spans="2:19">
      <c r="B42" s="9"/>
    </row>
  </sheetData>
  <mergeCells count="14">
    <mergeCell ref="A7:F7"/>
    <mergeCell ref="A8:F8"/>
    <mergeCell ref="A9:F9"/>
    <mergeCell ref="D12:D13"/>
    <mergeCell ref="A1:F1"/>
    <mergeCell ref="A2:F2"/>
    <mergeCell ref="A3:F3"/>
    <mergeCell ref="A5:F5"/>
    <mergeCell ref="A6:F6"/>
    <mergeCell ref="B39:C39"/>
    <mergeCell ref="B12:B13"/>
    <mergeCell ref="E12:E13"/>
    <mergeCell ref="B37:E37"/>
    <mergeCell ref="B38:E38"/>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K59" sqref="K59"/>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6" t="s">
        <v>601</v>
      </c>
      <c r="B1" s="176"/>
      <c r="C1" s="176"/>
      <c r="D1" s="176"/>
      <c r="E1" s="176"/>
      <c r="F1" s="176"/>
    </row>
    <row r="2" spans="1:8" ht="21" customHeight="1">
      <c r="A2" s="177" t="s">
        <v>0</v>
      </c>
      <c r="B2" s="177"/>
      <c r="C2" s="177"/>
      <c r="D2" s="177"/>
      <c r="E2" s="177"/>
      <c r="F2" s="177"/>
    </row>
    <row r="3" spans="1:8" ht="15" customHeight="1">
      <c r="A3" s="189" t="s">
        <v>1</v>
      </c>
      <c r="B3" s="189"/>
      <c r="C3" s="189"/>
      <c r="D3" s="189"/>
      <c r="E3" s="189"/>
      <c r="F3" s="189"/>
    </row>
    <row r="4" spans="1:8" ht="15" customHeight="1">
      <c r="A4" s="112"/>
      <c r="B4" s="112"/>
      <c r="C4" s="112"/>
      <c r="D4" s="112"/>
      <c r="E4" s="112"/>
      <c r="F4" s="112"/>
    </row>
    <row r="5" spans="1:8" ht="18.75" customHeight="1">
      <c r="A5" s="190" t="s">
        <v>22</v>
      </c>
      <c r="B5" s="190"/>
      <c r="C5" s="190"/>
      <c r="D5" s="190"/>
      <c r="E5" s="190"/>
      <c r="F5" s="190"/>
    </row>
    <row r="6" spans="1:8" ht="18.75" customHeight="1">
      <c r="A6" s="190" t="s">
        <v>39</v>
      </c>
      <c r="B6" s="190"/>
      <c r="C6" s="190"/>
      <c r="D6" s="190"/>
      <c r="E6" s="190"/>
      <c r="F6" s="190"/>
    </row>
    <row r="7" spans="1:8" ht="18.75">
      <c r="A7" s="180" t="s">
        <v>2425</v>
      </c>
      <c r="B7" s="180"/>
      <c r="C7" s="180"/>
      <c r="D7" s="180"/>
      <c r="E7" s="180"/>
      <c r="F7" s="180"/>
    </row>
    <row r="8" spans="1:8" ht="18.75">
      <c r="A8" s="175" t="s">
        <v>600</v>
      </c>
      <c r="B8" s="175"/>
      <c r="C8" s="175"/>
      <c r="D8" s="175"/>
      <c r="E8" s="175"/>
      <c r="F8" s="175"/>
    </row>
    <row r="9" spans="1:8" ht="15.75">
      <c r="A9" s="188" t="s">
        <v>4</v>
      </c>
      <c r="B9" s="188"/>
      <c r="C9" s="188"/>
      <c r="D9" s="188"/>
      <c r="E9" s="188"/>
      <c r="F9" s="188"/>
    </row>
    <row r="11" spans="1:8">
      <c r="G11" s="42"/>
    </row>
    <row r="12" spans="1:8" ht="15" customHeight="1">
      <c r="B12" s="196" t="s">
        <v>5</v>
      </c>
      <c r="C12" s="51" t="s">
        <v>768</v>
      </c>
      <c r="D12" s="185" t="s">
        <v>2243</v>
      </c>
      <c r="E12" s="196" t="s">
        <v>688</v>
      </c>
    </row>
    <row r="13" spans="1:8" ht="15.75" thickBot="1">
      <c r="B13" s="196"/>
      <c r="C13" s="52" t="s">
        <v>600</v>
      </c>
      <c r="D13" s="186"/>
      <c r="E13" s="196"/>
    </row>
    <row r="14" spans="1:8">
      <c r="B14" s="53" t="s">
        <v>10</v>
      </c>
      <c r="C14" s="130">
        <f>C15+C18+C44+C46+C48+C50+C52+C54+C56</f>
        <v>1622833406287</v>
      </c>
      <c r="D14" s="130">
        <f>D15+D18+D44+D46+D48+D50+D52+D54+D56</f>
        <v>1669628522948.9507</v>
      </c>
      <c r="E14" s="130">
        <f>E15+E18+E44+E46+E48+E50+E52+E54+E56</f>
        <v>1297705695510.2791</v>
      </c>
      <c r="G14" s="9"/>
      <c r="H14" s="45"/>
    </row>
    <row r="15" spans="1:8">
      <c r="B15" s="54" t="s">
        <v>40</v>
      </c>
      <c r="C15" s="95">
        <f>SUM(C16:C17)</f>
        <v>8907795183</v>
      </c>
      <c r="D15" s="95">
        <f>SUM(D16:D17)</f>
        <v>8907795183</v>
      </c>
      <c r="E15" s="95">
        <f>SUM(E16:E17)</f>
        <v>7471793623.4099998</v>
      </c>
      <c r="G15" s="9"/>
    </row>
    <row r="16" spans="1:8">
      <c r="B16" s="55" t="s">
        <v>41</v>
      </c>
      <c r="C16" s="131">
        <v>3010779124</v>
      </c>
      <c r="D16" s="131">
        <v>3010779124</v>
      </c>
      <c r="E16" s="131">
        <v>2557697336</v>
      </c>
      <c r="G16" s="9"/>
    </row>
    <row r="17" spans="2:9">
      <c r="B17" s="55" t="s">
        <v>42</v>
      </c>
      <c r="C17" s="131">
        <v>5897016059</v>
      </c>
      <c r="D17" s="131">
        <v>5897016059</v>
      </c>
      <c r="E17" s="131">
        <v>4914096287.4099998</v>
      </c>
      <c r="G17" s="9"/>
    </row>
    <row r="18" spans="2:9">
      <c r="B18" s="54" t="s">
        <v>43</v>
      </c>
      <c r="C18" s="95">
        <f>SUM(C19:C43)</f>
        <v>1584338836059</v>
      </c>
      <c r="D18" s="95">
        <f>SUM(D19:D43)</f>
        <v>1629765417292.9507</v>
      </c>
      <c r="E18" s="95">
        <f>SUM(E19:E43)</f>
        <v>1264560313108.3994</v>
      </c>
    </row>
    <row r="19" spans="2:9">
      <c r="B19" s="55" t="s">
        <v>44</v>
      </c>
      <c r="C19" s="131">
        <v>130289851958</v>
      </c>
      <c r="D19" s="131">
        <v>132186960919.04021</v>
      </c>
      <c r="E19" s="131">
        <v>91240067633.269989</v>
      </c>
    </row>
    <row r="20" spans="2:9">
      <c r="B20" s="55" t="s">
        <v>769</v>
      </c>
      <c r="C20" s="131">
        <v>81924855519</v>
      </c>
      <c r="D20" s="131">
        <v>83993134617.290115</v>
      </c>
      <c r="E20" s="131">
        <v>63524392374.119987</v>
      </c>
    </row>
    <row r="21" spans="2:9">
      <c r="B21" s="55" t="s">
        <v>45</v>
      </c>
      <c r="C21" s="131">
        <v>68686619634</v>
      </c>
      <c r="D21" s="131">
        <v>69484457934.170029</v>
      </c>
      <c r="E21" s="131">
        <v>51769555019.319977</v>
      </c>
    </row>
    <row r="22" spans="2:9">
      <c r="B22" s="55" t="s">
        <v>46</v>
      </c>
      <c r="C22" s="131">
        <v>15186213375</v>
      </c>
      <c r="D22" s="131">
        <v>15600084915.350002</v>
      </c>
      <c r="E22" s="131">
        <v>10590016748.069996</v>
      </c>
    </row>
    <row r="23" spans="2:9">
      <c r="B23" s="55" t="s">
        <v>608</v>
      </c>
      <c r="C23" s="131">
        <v>26273533371</v>
      </c>
      <c r="D23" s="131">
        <v>29771690561.12001</v>
      </c>
      <c r="E23" s="131">
        <v>20555193228.770008</v>
      </c>
    </row>
    <row r="24" spans="2:9">
      <c r="B24" s="55" t="s">
        <v>47</v>
      </c>
      <c r="C24" s="132">
        <v>332030596342</v>
      </c>
      <c r="D24" s="132">
        <v>330030596342.00037</v>
      </c>
      <c r="E24" s="131">
        <v>257922728977.19955</v>
      </c>
    </row>
    <row r="25" spans="2:9">
      <c r="B25" s="55" t="s">
        <v>48</v>
      </c>
      <c r="C25" s="132">
        <v>180686724982</v>
      </c>
      <c r="D25" s="132">
        <v>184117963505.54004</v>
      </c>
      <c r="E25" s="131">
        <v>138395817374.84</v>
      </c>
    </row>
    <row r="26" spans="2:9">
      <c r="B26" s="56" t="s">
        <v>49</v>
      </c>
      <c r="C26" s="132">
        <v>8634933410</v>
      </c>
      <c r="D26" s="132">
        <v>8634933410.0000019</v>
      </c>
      <c r="E26" s="131">
        <v>6334261724.7700043</v>
      </c>
    </row>
    <row r="27" spans="2:9">
      <c r="B27" s="56" t="s">
        <v>50</v>
      </c>
      <c r="C27" s="132">
        <v>2899510003</v>
      </c>
      <c r="D27" s="132">
        <v>2980229278.000001</v>
      </c>
      <c r="E27" s="131">
        <v>1988522563.24</v>
      </c>
      <c r="I27" s="46"/>
    </row>
    <row r="28" spans="2:9">
      <c r="B28" s="56" t="s">
        <v>51</v>
      </c>
      <c r="C28" s="132">
        <v>18697509949</v>
      </c>
      <c r="D28" s="132">
        <v>23381903505.699993</v>
      </c>
      <c r="E28" s="131">
        <v>15871121023.949993</v>
      </c>
    </row>
    <row r="29" spans="2:9">
      <c r="B29" s="56" t="s">
        <v>52</v>
      </c>
      <c r="C29" s="132">
        <v>73881683104</v>
      </c>
      <c r="D29" s="132">
        <v>85909112996.000015</v>
      </c>
      <c r="E29" s="131">
        <v>65866263183.620041</v>
      </c>
    </row>
    <row r="30" spans="2:9">
      <c r="B30" s="56" t="s">
        <v>53</v>
      </c>
      <c r="C30" s="132">
        <v>21390709235</v>
      </c>
      <c r="D30" s="132">
        <v>23900418674</v>
      </c>
      <c r="E30" s="131">
        <v>19068380683.259998</v>
      </c>
    </row>
    <row r="31" spans="2:9">
      <c r="B31" s="56" t="s">
        <v>54</v>
      </c>
      <c r="C31" s="132">
        <v>10990734117</v>
      </c>
      <c r="D31" s="132">
        <v>10732674782.999998</v>
      </c>
      <c r="E31" s="131">
        <v>5513932118.0100002</v>
      </c>
    </row>
    <row r="32" spans="2:9">
      <c r="B32" s="56" t="s">
        <v>55</v>
      </c>
      <c r="C32" s="132">
        <v>9308306981</v>
      </c>
      <c r="D32" s="132">
        <v>9606115456.75</v>
      </c>
      <c r="E32" s="131">
        <v>8872178041.5600014</v>
      </c>
    </row>
    <row r="33" spans="2:7">
      <c r="B33" s="56" t="s">
        <v>56</v>
      </c>
      <c r="C33" s="132">
        <v>1258285151</v>
      </c>
      <c r="D33" s="132">
        <v>1306631596.3600001</v>
      </c>
      <c r="E33" s="131">
        <v>891887021.42999995</v>
      </c>
    </row>
    <row r="34" spans="2:7">
      <c r="B34" s="56" t="s">
        <v>57</v>
      </c>
      <c r="C34" s="132">
        <v>4419749461</v>
      </c>
      <c r="D34" s="132">
        <v>4605084766.8699999</v>
      </c>
      <c r="E34" s="131">
        <v>3248260630.7199974</v>
      </c>
    </row>
    <row r="35" spans="2:7">
      <c r="B35" s="56" t="s">
        <v>58</v>
      </c>
      <c r="C35" s="132">
        <v>758355375</v>
      </c>
      <c r="D35" s="132">
        <v>868726012</v>
      </c>
      <c r="E35" s="131">
        <v>537635217.21999979</v>
      </c>
    </row>
    <row r="36" spans="2:7">
      <c r="B36" s="56" t="s">
        <v>59</v>
      </c>
      <c r="C36" s="132">
        <v>16250725153</v>
      </c>
      <c r="D36" s="132">
        <v>16946775283.460014</v>
      </c>
      <c r="E36" s="131">
        <v>10038534308.63999</v>
      </c>
    </row>
    <row r="37" spans="2:7">
      <c r="B37" s="56" t="s">
        <v>60</v>
      </c>
      <c r="C37" s="132">
        <v>23276233658</v>
      </c>
      <c r="D37" s="132">
        <v>23596242796.300003</v>
      </c>
      <c r="E37" s="131">
        <v>17581960945.469997</v>
      </c>
    </row>
    <row r="38" spans="2:7">
      <c r="B38" s="56" t="s">
        <v>61</v>
      </c>
      <c r="C38" s="132">
        <v>2886533263</v>
      </c>
      <c r="D38" s="132">
        <v>3650543419</v>
      </c>
      <c r="E38" s="131">
        <v>2339806375.7099996</v>
      </c>
    </row>
    <row r="39" spans="2:7">
      <c r="B39" s="56" t="s">
        <v>62</v>
      </c>
      <c r="C39" s="132">
        <v>10596192158</v>
      </c>
      <c r="D39" s="132">
        <v>10511058139</v>
      </c>
      <c r="E39" s="131">
        <v>4245953609.4399991</v>
      </c>
    </row>
    <row r="40" spans="2:7">
      <c r="B40" s="56" t="s">
        <v>63</v>
      </c>
      <c r="C40" s="132">
        <v>25212748733</v>
      </c>
      <c r="D40" s="132">
        <v>29531198149</v>
      </c>
      <c r="E40" s="131">
        <v>15961193805.209991</v>
      </c>
    </row>
    <row r="41" spans="2:7">
      <c r="B41" s="56" t="s">
        <v>609</v>
      </c>
      <c r="C41" s="132">
        <v>4175726215</v>
      </c>
      <c r="D41" s="132">
        <v>4821726215</v>
      </c>
      <c r="E41" s="131">
        <v>3668189288.3699999</v>
      </c>
    </row>
    <row r="42" spans="2:7">
      <c r="B42" s="56" t="s">
        <v>64</v>
      </c>
      <c r="C42" s="132">
        <v>362550018434</v>
      </c>
      <c r="D42" s="132">
        <v>349950018434</v>
      </c>
      <c r="E42" s="131">
        <v>282940253605.42004</v>
      </c>
    </row>
    <row r="43" spans="2:7">
      <c r="B43" s="56" t="s">
        <v>65</v>
      </c>
      <c r="C43" s="132">
        <v>152072486478</v>
      </c>
      <c r="D43" s="132">
        <v>173647135584</v>
      </c>
      <c r="E43" s="131">
        <v>165594207606.76999</v>
      </c>
    </row>
    <row r="44" spans="2:7">
      <c r="B44" s="54" t="s">
        <v>66</v>
      </c>
      <c r="C44" s="95">
        <f>C45</f>
        <v>12921593863</v>
      </c>
      <c r="D44" s="95">
        <f>D45</f>
        <v>14121593863</v>
      </c>
      <c r="E44" s="95">
        <f>E45</f>
        <v>11665168306</v>
      </c>
    </row>
    <row r="45" spans="2:7">
      <c r="B45" s="55" t="s">
        <v>67</v>
      </c>
      <c r="C45" s="131">
        <v>12921593863</v>
      </c>
      <c r="D45" s="131">
        <v>14121593863</v>
      </c>
      <c r="E45" s="131">
        <v>11665168306</v>
      </c>
    </row>
    <row r="46" spans="2:7">
      <c r="B46" s="54" t="s">
        <v>68</v>
      </c>
      <c r="C46" s="95">
        <f>C47</f>
        <v>10870891737</v>
      </c>
      <c r="D46" s="95">
        <f>D47</f>
        <v>10870891737</v>
      </c>
      <c r="E46" s="95">
        <f>E47</f>
        <v>9259076365</v>
      </c>
    </row>
    <row r="47" spans="2:7">
      <c r="B47" s="55" t="s">
        <v>69</v>
      </c>
      <c r="C47" s="131">
        <v>10870891737</v>
      </c>
      <c r="D47" s="131">
        <v>10870891737</v>
      </c>
      <c r="E47" s="131">
        <v>9259076365</v>
      </c>
      <c r="G47" s="46"/>
    </row>
    <row r="48" spans="2:7">
      <c r="B48" s="54" t="s">
        <v>70</v>
      </c>
      <c r="C48" s="95">
        <f>C49</f>
        <v>1524248087</v>
      </c>
      <c r="D48" s="95">
        <f>D49</f>
        <v>1524248087</v>
      </c>
      <c r="E48" s="95">
        <f>E49</f>
        <v>1270206608.9700003</v>
      </c>
    </row>
    <row r="49" spans="2:7">
      <c r="B49" s="55" t="s">
        <v>71</v>
      </c>
      <c r="C49" s="131">
        <v>1524248087</v>
      </c>
      <c r="D49" s="131">
        <v>1524248087</v>
      </c>
      <c r="E49" s="131">
        <v>1270206608.9700003</v>
      </c>
    </row>
    <row r="50" spans="2:7">
      <c r="B50" s="54" t="s">
        <v>72</v>
      </c>
      <c r="C50" s="95">
        <f>C51</f>
        <v>1975371875</v>
      </c>
      <c r="D50" s="95">
        <f>D51</f>
        <v>1975371875</v>
      </c>
      <c r="E50" s="95">
        <f>E51</f>
        <v>1645903133</v>
      </c>
      <c r="F50" s="46"/>
      <c r="G50" s="46"/>
    </row>
    <row r="51" spans="2:7">
      <c r="B51" s="55" t="s">
        <v>73</v>
      </c>
      <c r="C51" s="131">
        <v>1975371875</v>
      </c>
      <c r="D51" s="131">
        <v>1975371875</v>
      </c>
      <c r="E51" s="99">
        <v>1645903133</v>
      </c>
      <c r="F51" s="46"/>
    </row>
    <row r="52" spans="2:7">
      <c r="B52" s="54" t="s">
        <v>74</v>
      </c>
      <c r="C52" s="95">
        <f>C53</f>
        <v>400000000</v>
      </c>
      <c r="D52" s="95">
        <f>D53</f>
        <v>460041065.00000006</v>
      </c>
      <c r="E52" s="95">
        <f>E53</f>
        <v>331522895.63</v>
      </c>
    </row>
    <row r="53" spans="2:7">
      <c r="B53" s="55" t="s">
        <v>75</v>
      </c>
      <c r="C53" s="131">
        <v>400000000</v>
      </c>
      <c r="D53" s="131">
        <v>460041065.00000006</v>
      </c>
      <c r="E53" s="99">
        <v>331522895.63</v>
      </c>
    </row>
    <row r="54" spans="2:7">
      <c r="B54" s="54" t="s">
        <v>76</v>
      </c>
      <c r="C54" s="95">
        <f>C55</f>
        <v>1008000000</v>
      </c>
      <c r="D54" s="95">
        <f>D55</f>
        <v>1008000000</v>
      </c>
      <c r="E54" s="95">
        <f>E55</f>
        <v>839999887.66000009</v>
      </c>
    </row>
    <row r="55" spans="2:7">
      <c r="B55" s="55" t="s">
        <v>603</v>
      </c>
      <c r="C55" s="131">
        <v>1008000000</v>
      </c>
      <c r="D55" s="131">
        <v>1008000000</v>
      </c>
      <c r="E55" s="99">
        <v>839999887.66000009</v>
      </c>
      <c r="G55" s="46"/>
    </row>
    <row r="56" spans="2:7">
      <c r="B56" s="57" t="s">
        <v>77</v>
      </c>
      <c r="C56" s="95">
        <f>C57</f>
        <v>886669483</v>
      </c>
      <c r="D56" s="95">
        <f>D57</f>
        <v>995163846</v>
      </c>
      <c r="E56" s="95">
        <f>E57</f>
        <v>661711582.21000004</v>
      </c>
    </row>
    <row r="57" spans="2:7">
      <c r="B57" s="55" t="s">
        <v>721</v>
      </c>
      <c r="C57" s="131">
        <v>886669483</v>
      </c>
      <c r="D57" s="131">
        <v>995163846</v>
      </c>
      <c r="E57" s="99">
        <v>661711582.21000004</v>
      </c>
    </row>
    <row r="58" spans="2:7">
      <c r="B58" s="58" t="s">
        <v>35</v>
      </c>
      <c r="C58" s="130">
        <f>C59</f>
        <v>121192561989</v>
      </c>
      <c r="D58" s="130">
        <f>D59</f>
        <v>121192561989</v>
      </c>
      <c r="E58" s="130">
        <f>E59</f>
        <v>80321794328.759995</v>
      </c>
    </row>
    <row r="59" spans="2:7">
      <c r="B59" s="54" t="s">
        <v>43</v>
      </c>
      <c r="C59" s="95">
        <f>SUM(C60:C62)</f>
        <v>121192561989</v>
      </c>
      <c r="D59" s="95">
        <f t="shared" ref="D59:E59" si="0">SUM(D60:D62)</f>
        <v>121192561989</v>
      </c>
      <c r="E59" s="95">
        <f t="shared" si="0"/>
        <v>80321794328.759995</v>
      </c>
      <c r="G59" s="46"/>
    </row>
    <row r="60" spans="2:7">
      <c r="B60" s="55" t="s">
        <v>47</v>
      </c>
      <c r="C60" s="131">
        <v>0</v>
      </c>
      <c r="D60" s="131">
        <v>2000000000</v>
      </c>
      <c r="E60" s="131">
        <v>0</v>
      </c>
      <c r="G60" s="46"/>
    </row>
    <row r="61" spans="2:7">
      <c r="B61" s="55" t="s">
        <v>64</v>
      </c>
      <c r="C61" s="131">
        <v>101192561989</v>
      </c>
      <c r="D61" s="131">
        <v>98443555272</v>
      </c>
      <c r="E61" s="131">
        <v>72671512683</v>
      </c>
    </row>
    <row r="62" spans="2:7">
      <c r="B62" s="55" t="s">
        <v>65</v>
      </c>
      <c r="C62" s="131">
        <v>20000000000</v>
      </c>
      <c r="D62" s="131">
        <v>20749006717</v>
      </c>
      <c r="E62" s="131">
        <v>7650281645.7600002</v>
      </c>
    </row>
    <row r="63" spans="2:7">
      <c r="B63" s="59" t="s">
        <v>78</v>
      </c>
      <c r="C63" s="101">
        <f>C14+C58</f>
        <v>1744025968276</v>
      </c>
      <c r="D63" s="101">
        <f>D14+D58</f>
        <v>1790821084937.9507</v>
      </c>
      <c r="E63" s="101">
        <f>E14+E58</f>
        <v>1378027489839.0391</v>
      </c>
      <c r="F63" s="45"/>
    </row>
    <row r="64" spans="2:7">
      <c r="B64" s="125" t="s">
        <v>708</v>
      </c>
      <c r="E64" s="44"/>
      <c r="G64" s="44"/>
    </row>
    <row r="65" spans="2:7" ht="15.6" customHeight="1">
      <c r="B65" s="113" t="s">
        <v>2256</v>
      </c>
      <c r="C65" s="113"/>
      <c r="D65" s="113"/>
      <c r="E65" s="113"/>
      <c r="F65" s="113"/>
      <c r="G65" s="113"/>
    </row>
    <row r="66" spans="2:7" ht="33.6" customHeight="1">
      <c r="B66" s="193" t="s">
        <v>2427</v>
      </c>
      <c r="C66" s="193"/>
      <c r="D66" s="193"/>
      <c r="E66" s="193"/>
      <c r="F66" s="113"/>
      <c r="G66" s="113"/>
    </row>
    <row r="67" spans="2:7" ht="45" customHeight="1">
      <c r="B67" s="181" t="s">
        <v>2257</v>
      </c>
      <c r="C67" s="181"/>
      <c r="D67" s="181"/>
      <c r="E67" s="181"/>
      <c r="F67" s="32"/>
      <c r="G67" s="32"/>
    </row>
    <row r="68" spans="2:7">
      <c r="B68" s="181" t="s">
        <v>2258</v>
      </c>
      <c r="C68" s="181"/>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B34" sqref="B34"/>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6" t="s">
        <v>601</v>
      </c>
      <c r="B1" s="176"/>
      <c r="C1" s="176"/>
      <c r="D1" s="176"/>
      <c r="E1" s="176"/>
      <c r="F1" s="176"/>
    </row>
    <row r="2" spans="1:6" ht="21" customHeight="1">
      <c r="A2" s="177" t="s">
        <v>0</v>
      </c>
      <c r="B2" s="177"/>
      <c r="C2" s="177"/>
      <c r="D2" s="177"/>
      <c r="E2" s="177"/>
      <c r="F2" s="177"/>
    </row>
    <row r="3" spans="1:6" ht="14.45" customHeight="1">
      <c r="A3" s="189" t="s">
        <v>1</v>
      </c>
      <c r="B3" s="189"/>
      <c r="C3" s="189"/>
      <c r="D3" s="189"/>
      <c r="E3" s="189"/>
      <c r="F3" s="189"/>
    </row>
    <row r="5" spans="1:6" ht="18" customHeight="1">
      <c r="A5" s="190" t="s">
        <v>22</v>
      </c>
      <c r="B5" s="190"/>
      <c r="C5" s="190"/>
      <c r="D5" s="190"/>
      <c r="E5" s="190"/>
      <c r="F5" s="190"/>
    </row>
    <row r="6" spans="1:6" ht="18" customHeight="1">
      <c r="A6" s="190" t="s">
        <v>79</v>
      </c>
      <c r="B6" s="190"/>
      <c r="C6" s="190"/>
      <c r="D6" s="190"/>
      <c r="E6" s="190"/>
      <c r="F6" s="190"/>
    </row>
    <row r="7" spans="1:6" ht="18.75">
      <c r="A7" s="194" t="s">
        <v>2425</v>
      </c>
      <c r="B7" s="194"/>
      <c r="C7" s="194"/>
      <c r="D7" s="194"/>
      <c r="E7" s="194"/>
      <c r="F7" s="194"/>
    </row>
    <row r="8" spans="1:6" ht="18.75">
      <c r="A8" s="175" t="s">
        <v>600</v>
      </c>
      <c r="B8" s="175"/>
      <c r="C8" s="175"/>
      <c r="D8" s="175"/>
      <c r="E8" s="175"/>
      <c r="F8" s="175"/>
    </row>
    <row r="9" spans="1:6" ht="15.75">
      <c r="A9" s="188" t="s">
        <v>4</v>
      </c>
      <c r="B9" s="188"/>
      <c r="C9" s="188"/>
      <c r="D9" s="188"/>
      <c r="E9" s="188"/>
      <c r="F9" s="188"/>
    </row>
    <row r="13" spans="1:6">
      <c r="B13" s="191" t="s">
        <v>5</v>
      </c>
      <c r="C13" s="41" t="s">
        <v>768</v>
      </c>
      <c r="D13" s="185" t="s">
        <v>2243</v>
      </c>
      <c r="E13" s="191" t="s">
        <v>688</v>
      </c>
    </row>
    <row r="14" spans="1:6" ht="15.75" thickBot="1">
      <c r="B14" s="191"/>
      <c r="C14" s="15" t="s">
        <v>600</v>
      </c>
      <c r="D14" s="186"/>
      <c r="E14" s="191"/>
    </row>
    <row r="15" spans="1:6">
      <c r="B15" s="48" t="s">
        <v>237</v>
      </c>
      <c r="C15" s="133">
        <f>C16+C40+C75+C104+C149</f>
        <v>1622833406287</v>
      </c>
      <c r="D15" s="133">
        <f>D16+D40+D75+D104+D149</f>
        <v>1669628522948.9497</v>
      </c>
      <c r="E15" s="133">
        <f>E16+E40+E75+E104+E149</f>
        <v>1297705695510.2803</v>
      </c>
    </row>
    <row r="16" spans="1:6">
      <c r="B16" s="92" t="s">
        <v>604</v>
      </c>
      <c r="C16" s="134">
        <f>C17+C23+C26+C32</f>
        <v>256969074361</v>
      </c>
      <c r="D16" s="134">
        <f t="shared" ref="D16:E16" si="0">D17+D23+D26+D32</f>
        <v>271005122046.15997</v>
      </c>
      <c r="E16" s="134">
        <f t="shared" si="0"/>
        <v>204100986266.65002</v>
      </c>
    </row>
    <row r="17" spans="2:5">
      <c r="B17" s="93" t="s">
        <v>80</v>
      </c>
      <c r="C17" s="134">
        <f>SUM(C18:C22)</f>
        <v>102151484178</v>
      </c>
      <c r="D17" s="134">
        <f t="shared" ref="D17:E17" si="1">SUM(D18:D22)</f>
        <v>107361774414.66998</v>
      </c>
      <c r="E17" s="134">
        <f t="shared" si="1"/>
        <v>80932050608.89003</v>
      </c>
    </row>
    <row r="18" spans="2:5">
      <c r="B18" s="47" t="s">
        <v>81</v>
      </c>
      <c r="C18" s="135">
        <v>8027164129</v>
      </c>
      <c r="D18" s="135">
        <v>8164628513</v>
      </c>
      <c r="E18" s="131">
        <v>6885410688.079999</v>
      </c>
    </row>
    <row r="19" spans="2:5">
      <c r="B19" s="47" t="s">
        <v>82</v>
      </c>
      <c r="C19" s="135">
        <v>52957815438</v>
      </c>
      <c r="D19" s="135">
        <v>55372617681.050003</v>
      </c>
      <c r="E19" s="135">
        <v>37515786287.000046</v>
      </c>
    </row>
    <row r="20" spans="2:5">
      <c r="B20" s="47" t="s">
        <v>83</v>
      </c>
      <c r="C20" s="135">
        <v>29452658980</v>
      </c>
      <c r="D20" s="135">
        <v>32117173724.159977</v>
      </c>
      <c r="E20" s="135">
        <v>26702282500.459976</v>
      </c>
    </row>
    <row r="21" spans="2:5">
      <c r="B21" s="47" t="s">
        <v>84</v>
      </c>
      <c r="C21" s="135">
        <v>10858756737</v>
      </c>
      <c r="D21" s="135">
        <v>10858756737</v>
      </c>
      <c r="E21" s="135">
        <v>9248963875</v>
      </c>
    </row>
    <row r="22" spans="2:5">
      <c r="B22" s="47" t="s">
        <v>85</v>
      </c>
      <c r="C22" s="135">
        <v>855088894</v>
      </c>
      <c r="D22" s="135">
        <v>848597759.46000004</v>
      </c>
      <c r="E22" s="135">
        <v>579607258.35000026</v>
      </c>
    </row>
    <row r="23" spans="2:5">
      <c r="B23" s="93" t="s">
        <v>86</v>
      </c>
      <c r="C23" s="134">
        <f>SUM(C24:C25)</f>
        <v>15009549215</v>
      </c>
      <c r="D23" s="134">
        <f t="shared" ref="D23:E23" si="2">SUM(D24:D25)</f>
        <v>15407650437.420002</v>
      </c>
      <c r="E23" s="134">
        <f t="shared" si="2"/>
        <v>10467085949.630001</v>
      </c>
    </row>
    <row r="24" spans="2:5">
      <c r="B24" s="47" t="s">
        <v>87</v>
      </c>
      <c r="C24" s="135">
        <v>5102968644</v>
      </c>
      <c r="D24" s="135">
        <v>5056991311.1500006</v>
      </c>
      <c r="E24" s="135">
        <v>2736182308.7700009</v>
      </c>
    </row>
    <row r="25" spans="2:5">
      <c r="B25" s="47" t="s">
        <v>88</v>
      </c>
      <c r="C25" s="135">
        <v>9906580571</v>
      </c>
      <c r="D25" s="135">
        <v>10350659126.27</v>
      </c>
      <c r="E25" s="135">
        <v>7730903640.8599997</v>
      </c>
    </row>
    <row r="26" spans="2:5">
      <c r="B26" s="93" t="s">
        <v>89</v>
      </c>
      <c r="C26" s="134">
        <f>SUM(C27:C31)</f>
        <v>55750231755</v>
      </c>
      <c r="D26" s="134">
        <f t="shared" ref="D26:E26" si="3">SUM(D27:D31)</f>
        <v>58727229980.620018</v>
      </c>
      <c r="E26" s="134">
        <f t="shared" si="3"/>
        <v>43896637803.019989</v>
      </c>
    </row>
    <row r="27" spans="2:5">
      <c r="B27" s="47" t="s">
        <v>90</v>
      </c>
      <c r="C27" s="135">
        <v>51534148443</v>
      </c>
      <c r="D27" s="135">
        <v>53871853199.620018</v>
      </c>
      <c r="E27" s="135">
        <v>40057177445.949982</v>
      </c>
    </row>
    <row r="28" spans="2:5">
      <c r="B28" s="47" t="s">
        <v>91</v>
      </c>
      <c r="C28" s="135">
        <v>3838533234</v>
      </c>
      <c r="D28" s="135">
        <v>4433712798</v>
      </c>
      <c r="E28" s="135">
        <v>3541370683.6600013</v>
      </c>
    </row>
    <row r="29" spans="2:5">
      <c r="B29" s="47" t="s">
        <v>455</v>
      </c>
      <c r="C29" s="135">
        <v>296441158</v>
      </c>
      <c r="D29" s="135">
        <v>312368527</v>
      </c>
      <c r="E29" s="135">
        <v>225633671.15000001</v>
      </c>
    </row>
    <row r="30" spans="2:5">
      <c r="B30" s="47" t="s">
        <v>2303</v>
      </c>
      <c r="C30" s="135">
        <v>0</v>
      </c>
      <c r="D30" s="135">
        <v>27386667</v>
      </c>
      <c r="E30" s="135">
        <v>9862000</v>
      </c>
    </row>
    <row r="31" spans="2:5">
      <c r="B31" s="47" t="s">
        <v>92</v>
      </c>
      <c r="C31" s="135">
        <v>81108920</v>
      </c>
      <c r="D31" s="135">
        <v>81908789</v>
      </c>
      <c r="E31" s="135">
        <v>62594002.259999998</v>
      </c>
    </row>
    <row r="32" spans="2:5">
      <c r="B32" s="93" t="s">
        <v>93</v>
      </c>
      <c r="C32" s="134">
        <f>SUM(C33:C39)</f>
        <v>84057809213</v>
      </c>
      <c r="D32" s="134">
        <f t="shared" ref="D32:E32" si="4">SUM(D33:D39)</f>
        <v>89508467213.449982</v>
      </c>
      <c r="E32" s="134">
        <f t="shared" si="4"/>
        <v>68805211905.110001</v>
      </c>
    </row>
    <row r="33" spans="2:5">
      <c r="B33" s="47" t="s">
        <v>94</v>
      </c>
      <c r="C33" s="135">
        <v>39543819862</v>
      </c>
      <c r="D33" s="135">
        <v>39606786552.889984</v>
      </c>
      <c r="E33" s="135">
        <v>28914307090.120003</v>
      </c>
    </row>
    <row r="34" spans="2:5">
      <c r="B34" s="47" t="s">
        <v>95</v>
      </c>
      <c r="C34" s="135">
        <v>1394684725</v>
      </c>
      <c r="D34" s="135">
        <v>1225409510.5300002</v>
      </c>
      <c r="E34" s="135">
        <v>859548101.68999994</v>
      </c>
    </row>
    <row r="35" spans="2:5">
      <c r="B35" s="47" t="s">
        <v>96</v>
      </c>
      <c r="C35" s="135">
        <v>29123951403</v>
      </c>
      <c r="D35" s="135">
        <v>30176023325.750004</v>
      </c>
      <c r="E35" s="135">
        <v>24746131598.000015</v>
      </c>
    </row>
    <row r="36" spans="2:5">
      <c r="B36" s="47" t="s">
        <v>97</v>
      </c>
      <c r="C36" s="135">
        <v>3220295124</v>
      </c>
      <c r="D36" s="135">
        <v>7169915272.5</v>
      </c>
      <c r="E36" s="135">
        <v>5871005176.6999998</v>
      </c>
    </row>
    <row r="37" spans="2:5">
      <c r="B37" s="47" t="s">
        <v>98</v>
      </c>
      <c r="C37" s="135">
        <v>5672580954</v>
      </c>
      <c r="D37" s="135">
        <v>5743063167.2799978</v>
      </c>
      <c r="E37" s="135">
        <v>4185262233.6299996</v>
      </c>
    </row>
    <row r="38" spans="2:5">
      <c r="B38" s="47" t="s">
        <v>99</v>
      </c>
      <c r="C38" s="135">
        <v>68949757</v>
      </c>
      <c r="D38" s="135">
        <v>68949757</v>
      </c>
      <c r="E38" s="135">
        <v>57458130</v>
      </c>
    </row>
    <row r="39" spans="2:5">
      <c r="B39" s="47" t="s">
        <v>100</v>
      </c>
      <c r="C39" s="135">
        <v>5033527388</v>
      </c>
      <c r="D39" s="135">
        <v>5518319627.5</v>
      </c>
      <c r="E39" s="135">
        <v>4171499574.9699998</v>
      </c>
    </row>
    <row r="40" spans="2:5">
      <c r="B40" s="92" t="s">
        <v>489</v>
      </c>
      <c r="C40" s="134">
        <f>C41+C45+C51+C53+C59+C62+C68+C70+C72</f>
        <v>249200443837</v>
      </c>
      <c r="D40" s="134">
        <f t="shared" ref="D40:E40" si="5">D41+D45+D51+D53+D59+D62+D68+D70+D72</f>
        <v>304857023514.32996</v>
      </c>
      <c r="E40" s="134">
        <f t="shared" si="5"/>
        <v>251951817297.15002</v>
      </c>
    </row>
    <row r="41" spans="2:5">
      <c r="B41" s="93" t="s">
        <v>101</v>
      </c>
      <c r="C41" s="134">
        <f>SUM(C42:C44)</f>
        <v>22840302147</v>
      </c>
      <c r="D41" s="134">
        <f t="shared" ref="D41:E41" si="6">SUM(D42:D44)</f>
        <v>48740646335.470001</v>
      </c>
      <c r="E41" s="134">
        <f t="shared" si="6"/>
        <v>43438952854.780006</v>
      </c>
    </row>
    <row r="42" spans="2:5">
      <c r="B42" s="47" t="s">
        <v>102</v>
      </c>
      <c r="C42" s="135">
        <v>20922831438</v>
      </c>
      <c r="D42" s="135">
        <v>46787358126.029999</v>
      </c>
      <c r="E42" s="135">
        <v>42131500008.620003</v>
      </c>
    </row>
    <row r="43" spans="2:5">
      <c r="B43" s="47" t="s">
        <v>103</v>
      </c>
      <c r="C43" s="135">
        <v>1670312352</v>
      </c>
      <c r="D43" s="135">
        <v>1675419808.0799999</v>
      </c>
      <c r="E43" s="135">
        <v>1132820217.8700001</v>
      </c>
    </row>
    <row r="44" spans="2:5">
      <c r="B44" s="47" t="s">
        <v>104</v>
      </c>
      <c r="C44" s="135">
        <v>247158357</v>
      </c>
      <c r="D44" s="135">
        <v>277868401.36000001</v>
      </c>
      <c r="E44" s="135">
        <v>174632628.28999993</v>
      </c>
    </row>
    <row r="45" spans="2:5">
      <c r="B45" s="93" t="s">
        <v>105</v>
      </c>
      <c r="C45" s="134">
        <f>SUM(C46:C50)</f>
        <v>19229327493</v>
      </c>
      <c r="D45" s="134">
        <f t="shared" ref="D45:E45" si="7">SUM(D46:D50)</f>
        <v>24198066255.940002</v>
      </c>
      <c r="E45" s="134">
        <f t="shared" si="7"/>
        <v>16359694466.630001</v>
      </c>
    </row>
    <row r="46" spans="2:5">
      <c r="B46" s="47" t="s">
        <v>106</v>
      </c>
      <c r="C46" s="135">
        <v>10225165399</v>
      </c>
      <c r="D46" s="135">
        <v>12067996556.700001</v>
      </c>
      <c r="E46" s="135">
        <v>8316120125.3099995</v>
      </c>
    </row>
    <row r="47" spans="2:5">
      <c r="B47" s="47" t="s">
        <v>107</v>
      </c>
      <c r="C47" s="135">
        <v>144925000</v>
      </c>
      <c r="D47" s="135">
        <v>199925000</v>
      </c>
      <c r="E47" s="135">
        <v>144754013.82999998</v>
      </c>
    </row>
    <row r="48" spans="2:5">
      <c r="B48" s="47" t="s">
        <v>456</v>
      </c>
      <c r="C48" s="135">
        <v>100000000</v>
      </c>
      <c r="D48" s="135">
        <v>94122138</v>
      </c>
      <c r="E48" s="135">
        <v>0</v>
      </c>
    </row>
    <row r="49" spans="2:5">
      <c r="B49" s="47" t="s">
        <v>108</v>
      </c>
      <c r="C49" s="135">
        <v>977523771</v>
      </c>
      <c r="D49" s="135">
        <v>1061484878.24</v>
      </c>
      <c r="E49" s="135">
        <v>579394269.09000003</v>
      </c>
    </row>
    <row r="50" spans="2:5">
      <c r="B50" s="47" t="s">
        <v>109</v>
      </c>
      <c r="C50" s="135">
        <v>7781713323</v>
      </c>
      <c r="D50" s="135">
        <v>10774537683</v>
      </c>
      <c r="E50" s="135">
        <v>7319426058.4000015</v>
      </c>
    </row>
    <row r="51" spans="2:5">
      <c r="B51" s="93" t="s">
        <v>110</v>
      </c>
      <c r="C51" s="134">
        <f>SUM(C52)</f>
        <v>6975321990</v>
      </c>
      <c r="D51" s="134">
        <f t="shared" ref="D51:E51" si="8">SUM(D52)</f>
        <v>7396514560</v>
      </c>
      <c r="E51" s="134">
        <f t="shared" si="8"/>
        <v>4508022080.7300005</v>
      </c>
    </row>
    <row r="52" spans="2:5">
      <c r="B52" s="47" t="s">
        <v>111</v>
      </c>
      <c r="C52" s="135">
        <v>6975321990</v>
      </c>
      <c r="D52" s="135">
        <v>7396514560</v>
      </c>
      <c r="E52" s="135">
        <v>4508022080.7300005</v>
      </c>
    </row>
    <row r="53" spans="2:5">
      <c r="B53" s="93" t="s">
        <v>112</v>
      </c>
      <c r="C53" s="134">
        <f>SUM(C54:C58)</f>
        <v>95599385504</v>
      </c>
      <c r="D53" s="134">
        <f t="shared" ref="D53:E53" si="9">SUM(D54:D58)</f>
        <v>107091895979.94</v>
      </c>
      <c r="E53" s="134">
        <f t="shared" si="9"/>
        <v>100012699072.2</v>
      </c>
    </row>
    <row r="54" spans="2:5">
      <c r="B54" s="47" t="s">
        <v>113</v>
      </c>
      <c r="C54" s="135">
        <v>581376265</v>
      </c>
      <c r="D54" s="135">
        <v>616289907</v>
      </c>
      <c r="E54" s="135">
        <v>413233383.29999995</v>
      </c>
    </row>
    <row r="55" spans="2:5">
      <c r="B55" s="47" t="s">
        <v>114</v>
      </c>
      <c r="C55" s="135">
        <v>92475769241</v>
      </c>
      <c r="D55" s="135">
        <v>103984417898.94</v>
      </c>
      <c r="E55" s="135">
        <v>98132761328.649994</v>
      </c>
    </row>
    <row r="56" spans="2:5">
      <c r="B56" s="47" t="s">
        <v>607</v>
      </c>
      <c r="C56" s="135">
        <v>288905038</v>
      </c>
      <c r="D56" s="135">
        <v>288905038</v>
      </c>
      <c r="E56" s="135">
        <v>0</v>
      </c>
    </row>
    <row r="57" spans="2:5">
      <c r="B57" s="47" t="s">
        <v>115</v>
      </c>
      <c r="C57" s="135">
        <v>19334653</v>
      </c>
      <c r="D57" s="135">
        <v>45483553</v>
      </c>
      <c r="E57" s="135">
        <v>19837638.059999999</v>
      </c>
    </row>
    <row r="58" spans="2:5">
      <c r="B58" s="47" t="s">
        <v>116</v>
      </c>
      <c r="C58" s="135">
        <v>2234000307</v>
      </c>
      <c r="D58" s="135">
        <v>2156799582.9999995</v>
      </c>
      <c r="E58" s="135">
        <v>1446866722.1900005</v>
      </c>
    </row>
    <row r="59" spans="2:5">
      <c r="B59" s="93" t="s">
        <v>117</v>
      </c>
      <c r="C59" s="134">
        <f>SUM(C60:C61)</f>
        <v>984650259</v>
      </c>
      <c r="D59" s="134">
        <f t="shared" ref="D59:E59" si="10">SUM(D60:D61)</f>
        <v>991537509</v>
      </c>
      <c r="E59" s="134">
        <f t="shared" si="10"/>
        <v>769793407.29999995</v>
      </c>
    </row>
    <row r="60" spans="2:5">
      <c r="B60" s="47" t="s">
        <v>118</v>
      </c>
      <c r="C60" s="135">
        <v>983650259</v>
      </c>
      <c r="D60" s="135">
        <v>990537509</v>
      </c>
      <c r="E60" s="135">
        <v>769793407.29999995</v>
      </c>
    </row>
    <row r="61" spans="2:5">
      <c r="B61" s="47" t="s">
        <v>370</v>
      </c>
      <c r="C61" s="135">
        <v>1000000</v>
      </c>
      <c r="D61" s="135">
        <v>1000000</v>
      </c>
      <c r="E61" s="135">
        <v>0</v>
      </c>
    </row>
    <row r="62" spans="2:5">
      <c r="B62" s="93" t="s">
        <v>119</v>
      </c>
      <c r="C62" s="134">
        <f>SUM(C63:C67)</f>
        <v>89860675127</v>
      </c>
      <c r="D62" s="134">
        <f t="shared" ref="D62:E62" si="11">SUM(D63:D67)</f>
        <v>102403788796.25</v>
      </c>
      <c r="E62" s="134">
        <f t="shared" si="11"/>
        <v>79818322151.280075</v>
      </c>
    </row>
    <row r="63" spans="2:5">
      <c r="B63" s="47" t="s">
        <v>120</v>
      </c>
      <c r="C63" s="135">
        <v>48883353511</v>
      </c>
      <c r="D63" s="135">
        <v>56961050101.889999</v>
      </c>
      <c r="E63" s="135">
        <v>45867571030.270073</v>
      </c>
    </row>
    <row r="64" spans="2:5">
      <c r="B64" s="47" t="s">
        <v>121</v>
      </c>
      <c r="C64" s="135">
        <v>7846034</v>
      </c>
      <c r="D64" s="135">
        <v>233837964.99000001</v>
      </c>
      <c r="E64" s="135">
        <v>230914626.56999999</v>
      </c>
    </row>
    <row r="65" spans="2:5">
      <c r="B65" s="47" t="s">
        <v>122</v>
      </c>
      <c r="C65" s="135">
        <v>35043058783</v>
      </c>
      <c r="D65" s="135">
        <v>28275340426.310005</v>
      </c>
      <c r="E65" s="135">
        <v>19399283196.190006</v>
      </c>
    </row>
    <row r="66" spans="2:5">
      <c r="B66" s="47" t="s">
        <v>123</v>
      </c>
      <c r="C66" s="135">
        <v>1250000000</v>
      </c>
      <c r="D66" s="135">
        <v>6849599715.6900005</v>
      </c>
      <c r="E66" s="135">
        <v>5699216647.7700014</v>
      </c>
    </row>
    <row r="67" spans="2:5">
      <c r="B67" s="47" t="s">
        <v>124</v>
      </c>
      <c r="C67" s="135">
        <v>4676416799</v>
      </c>
      <c r="D67" s="135">
        <v>10083960587.370001</v>
      </c>
      <c r="E67" s="135">
        <v>8621336650.4799995</v>
      </c>
    </row>
    <row r="68" spans="2:5">
      <c r="B68" s="93" t="s">
        <v>125</v>
      </c>
      <c r="C68" s="134">
        <f>C69</f>
        <v>4386380395</v>
      </c>
      <c r="D68" s="134">
        <f t="shared" ref="D68:E68" si="12">D69</f>
        <v>5257399277</v>
      </c>
      <c r="E68" s="134">
        <f t="shared" si="12"/>
        <v>2250846925.4299998</v>
      </c>
    </row>
    <row r="69" spans="2:5">
      <c r="B69" s="47" t="s">
        <v>126</v>
      </c>
      <c r="C69" s="135">
        <v>4386380395</v>
      </c>
      <c r="D69" s="135">
        <v>5257399277</v>
      </c>
      <c r="E69" s="135">
        <v>2250846925.4299998</v>
      </c>
    </row>
    <row r="70" spans="2:5">
      <c r="B70" s="93" t="s">
        <v>127</v>
      </c>
      <c r="C70" s="134">
        <f>C71</f>
        <v>149703020</v>
      </c>
      <c r="D70" s="134">
        <f t="shared" ref="D70:E70" si="13">D71</f>
        <v>0</v>
      </c>
      <c r="E70" s="134">
        <f t="shared" si="13"/>
        <v>0</v>
      </c>
    </row>
    <row r="71" spans="2:5">
      <c r="B71" s="47" t="s">
        <v>128</v>
      </c>
      <c r="C71" s="135">
        <v>149703020</v>
      </c>
      <c r="D71" s="135">
        <v>0</v>
      </c>
      <c r="E71" s="135">
        <v>0</v>
      </c>
    </row>
    <row r="72" spans="2:5">
      <c r="B72" s="93" t="s">
        <v>129</v>
      </c>
      <c r="C72" s="134">
        <f>SUM(C73:C74)</f>
        <v>9174697902</v>
      </c>
      <c r="D72" s="134">
        <f t="shared" ref="D72:E72" si="14">SUM(D73:D74)</f>
        <v>8777174800.7300053</v>
      </c>
      <c r="E72" s="134">
        <f t="shared" si="14"/>
        <v>4793486338.8000011</v>
      </c>
    </row>
    <row r="73" spans="2:5">
      <c r="B73" s="47" t="s">
        <v>334</v>
      </c>
      <c r="C73" s="135">
        <v>28275430</v>
      </c>
      <c r="D73" s="135">
        <v>28275430</v>
      </c>
      <c r="E73" s="135">
        <v>27275091.829999998</v>
      </c>
    </row>
    <row r="74" spans="2:5">
      <c r="B74" s="47" t="s">
        <v>130</v>
      </c>
      <c r="C74" s="135">
        <v>9146422472</v>
      </c>
      <c r="D74" s="135">
        <v>8748899370.7300053</v>
      </c>
      <c r="E74" s="135">
        <v>4766211246.9700012</v>
      </c>
    </row>
    <row r="75" spans="2:5">
      <c r="B75" s="92" t="s">
        <v>495</v>
      </c>
      <c r="C75" s="134">
        <f>C76+C81+C95</f>
        <v>15653220062</v>
      </c>
      <c r="D75" s="134">
        <f t="shared" ref="D75:E75" si="15">D76+D81+D95</f>
        <v>13132196662.450001</v>
      </c>
      <c r="E75" s="134">
        <f t="shared" si="15"/>
        <v>7524102522.8699999</v>
      </c>
    </row>
    <row r="76" spans="2:5">
      <c r="B76" s="93" t="s">
        <v>131</v>
      </c>
      <c r="C76" s="134">
        <f>SUM(C77:C80)</f>
        <v>1159849100</v>
      </c>
      <c r="D76" s="134">
        <f t="shared" ref="D76:E76" si="16">SUM(D77:D80)</f>
        <v>1127727523.8</v>
      </c>
      <c r="E76" s="134">
        <f t="shared" si="16"/>
        <v>690113702.86999989</v>
      </c>
    </row>
    <row r="77" spans="2:5">
      <c r="B77" s="47" t="s">
        <v>132</v>
      </c>
      <c r="C77" s="135">
        <v>228885000</v>
      </c>
      <c r="D77" s="135">
        <v>235790193.80000001</v>
      </c>
      <c r="E77" s="135">
        <v>184330859.31</v>
      </c>
    </row>
    <row r="78" spans="2:5">
      <c r="B78" s="47" t="s">
        <v>133</v>
      </c>
      <c r="C78" s="135">
        <v>583707266</v>
      </c>
      <c r="D78" s="135">
        <v>551200896</v>
      </c>
      <c r="E78" s="135">
        <v>283016361.90999997</v>
      </c>
    </row>
    <row r="79" spans="2:5">
      <c r="B79" s="47" t="s">
        <v>426</v>
      </c>
      <c r="C79" s="135">
        <v>14083521</v>
      </c>
      <c r="D79" s="135">
        <v>14183521</v>
      </c>
      <c r="E79" s="135">
        <v>6660764.1400000006</v>
      </c>
    </row>
    <row r="80" spans="2:5">
      <c r="B80" s="47" t="s">
        <v>134</v>
      </c>
      <c r="C80" s="135">
        <v>333173313</v>
      </c>
      <c r="D80" s="135">
        <v>326552913</v>
      </c>
      <c r="E80" s="135">
        <v>216105717.50999999</v>
      </c>
    </row>
    <row r="81" spans="2:5">
      <c r="B81" s="93" t="s">
        <v>135</v>
      </c>
      <c r="C81" s="134">
        <f>SUM(C82:C94)</f>
        <v>8167588808</v>
      </c>
      <c r="D81" s="134">
        <f t="shared" ref="D81:E81" si="17">SUM(D82:D94)</f>
        <v>8069859364.6900005</v>
      </c>
      <c r="E81" s="134">
        <f t="shared" si="17"/>
        <v>4405255964.8199997</v>
      </c>
    </row>
    <row r="82" spans="2:5">
      <c r="B82" s="47" t="s">
        <v>136</v>
      </c>
      <c r="C82" s="135">
        <v>1430788520</v>
      </c>
      <c r="D82" s="135">
        <v>1314859443.9999998</v>
      </c>
      <c r="E82" s="135">
        <v>101840158.98999999</v>
      </c>
    </row>
    <row r="83" spans="2:5">
      <c r="B83" s="47" t="s">
        <v>137</v>
      </c>
      <c r="C83" s="135">
        <v>402894786</v>
      </c>
      <c r="D83" s="135">
        <v>422614786</v>
      </c>
      <c r="E83" s="135">
        <v>243764839.17000002</v>
      </c>
    </row>
    <row r="84" spans="2:5">
      <c r="B84" s="47" t="s">
        <v>138</v>
      </c>
      <c r="C84" s="135">
        <v>10000000</v>
      </c>
      <c r="D84" s="135">
        <v>9123390</v>
      </c>
      <c r="E84" s="135">
        <v>7419561.4199999999</v>
      </c>
    </row>
    <row r="85" spans="2:5">
      <c r="B85" s="47" t="s">
        <v>139</v>
      </c>
      <c r="C85" s="135">
        <v>5800000</v>
      </c>
      <c r="D85" s="135">
        <v>11726703.699999999</v>
      </c>
      <c r="E85" s="135">
        <v>7616856.3700000001</v>
      </c>
    </row>
    <row r="86" spans="2:5">
      <c r="B86" s="47" t="s">
        <v>140</v>
      </c>
      <c r="C86" s="135">
        <v>166300000</v>
      </c>
      <c r="D86" s="135">
        <v>166300000</v>
      </c>
      <c r="E86" s="135">
        <v>134278333.30000001</v>
      </c>
    </row>
    <row r="87" spans="2:5">
      <c r="B87" s="47" t="s">
        <v>457</v>
      </c>
      <c r="C87" s="135">
        <v>99295178</v>
      </c>
      <c r="D87" s="135">
        <v>97934772</v>
      </c>
      <c r="E87" s="135">
        <v>68835605.849999994</v>
      </c>
    </row>
    <row r="88" spans="2:5">
      <c r="B88" s="47" t="s">
        <v>141</v>
      </c>
      <c r="C88" s="135">
        <v>1341832252</v>
      </c>
      <c r="D88" s="135">
        <v>1417709271.2000003</v>
      </c>
      <c r="E88" s="135">
        <v>930125372.83000004</v>
      </c>
    </row>
    <row r="89" spans="2:5">
      <c r="B89" s="47" t="s">
        <v>142</v>
      </c>
      <c r="C89" s="135">
        <v>1205895920</v>
      </c>
      <c r="D89" s="135">
        <v>1196319126.0000005</v>
      </c>
      <c r="E89" s="135">
        <v>594775321.32000053</v>
      </c>
    </row>
    <row r="90" spans="2:5">
      <c r="B90" s="47" t="s">
        <v>143</v>
      </c>
      <c r="C90" s="135">
        <v>96423204</v>
      </c>
      <c r="D90" s="135">
        <v>96423204</v>
      </c>
      <c r="E90" s="135">
        <v>62203909.289999999</v>
      </c>
    </row>
    <row r="91" spans="2:5">
      <c r="B91" s="47" t="s">
        <v>144</v>
      </c>
      <c r="C91" s="135">
        <v>1300000</v>
      </c>
      <c r="D91" s="135">
        <v>1300000</v>
      </c>
      <c r="E91" s="135">
        <v>489400.78</v>
      </c>
    </row>
    <row r="92" spans="2:5">
      <c r="B92" s="47" t="s">
        <v>458</v>
      </c>
      <c r="C92" s="135">
        <v>48847564</v>
      </c>
      <c r="D92" s="135">
        <v>78853414</v>
      </c>
      <c r="E92" s="135">
        <v>32995120.669999994</v>
      </c>
    </row>
    <row r="93" spans="2:5">
      <c r="B93" s="47" t="s">
        <v>605</v>
      </c>
      <c r="C93" s="135">
        <v>21670500</v>
      </c>
      <c r="D93" s="135">
        <v>16096980</v>
      </c>
      <c r="E93" s="135">
        <v>16044577.6</v>
      </c>
    </row>
    <row r="94" spans="2:5">
      <c r="B94" s="47" t="s">
        <v>145</v>
      </c>
      <c r="C94" s="135">
        <v>3336540884</v>
      </c>
      <c r="D94" s="135">
        <v>3240598273.79</v>
      </c>
      <c r="E94" s="135">
        <v>2204866907.2299995</v>
      </c>
    </row>
    <row r="95" spans="2:5">
      <c r="B95" s="93" t="s">
        <v>146</v>
      </c>
      <c r="C95" s="134">
        <f>SUM(C96:C103)</f>
        <v>6325782154</v>
      </c>
      <c r="D95" s="134">
        <f t="shared" ref="D95:E95" si="18">SUM(D96:D103)</f>
        <v>3934609773.96</v>
      </c>
      <c r="E95" s="134">
        <f t="shared" si="18"/>
        <v>2428732855.1800003</v>
      </c>
    </row>
    <row r="96" spans="2:5">
      <c r="B96" s="47" t="s">
        <v>147</v>
      </c>
      <c r="C96" s="135">
        <v>353570167</v>
      </c>
      <c r="D96" s="135">
        <v>409180115</v>
      </c>
      <c r="E96" s="135">
        <v>259791066.97999993</v>
      </c>
    </row>
    <row r="97" spans="2:5">
      <c r="B97" s="47" t="s">
        <v>148</v>
      </c>
      <c r="C97" s="135">
        <v>5549769</v>
      </c>
      <c r="D97" s="135">
        <v>5549769</v>
      </c>
      <c r="E97" s="135">
        <v>3632479.38</v>
      </c>
    </row>
    <row r="98" spans="2:5">
      <c r="B98" s="47" t="s">
        <v>149</v>
      </c>
      <c r="C98" s="135">
        <v>147468421</v>
      </c>
      <c r="D98" s="135">
        <v>156955009.41999999</v>
      </c>
      <c r="E98" s="135">
        <v>96189513.25000003</v>
      </c>
    </row>
    <row r="99" spans="2:5">
      <c r="B99" s="47" t="s">
        <v>150</v>
      </c>
      <c r="C99" s="135">
        <v>31680000</v>
      </c>
      <c r="D99" s="135">
        <v>31680000</v>
      </c>
      <c r="E99" s="135">
        <v>16750515.970000001</v>
      </c>
    </row>
    <row r="100" spans="2:5">
      <c r="B100" s="47" t="s">
        <v>459</v>
      </c>
      <c r="C100" s="135">
        <v>5262147142</v>
      </c>
      <c r="D100" s="135">
        <v>2606293737.3499999</v>
      </c>
      <c r="E100" s="135">
        <v>1681280872.8000004</v>
      </c>
    </row>
    <row r="101" spans="2:5">
      <c r="B101" s="47" t="s">
        <v>460</v>
      </c>
      <c r="C101" s="135">
        <v>330078958</v>
      </c>
      <c r="D101" s="135">
        <v>444011939</v>
      </c>
      <c r="E101" s="135">
        <v>234715487.16</v>
      </c>
    </row>
    <row r="102" spans="2:5">
      <c r="B102" s="47" t="s">
        <v>151</v>
      </c>
      <c r="C102" s="135">
        <v>4539681</v>
      </c>
      <c r="D102" s="135">
        <v>4954725</v>
      </c>
      <c r="E102" s="135">
        <v>3309505.98</v>
      </c>
    </row>
    <row r="103" spans="2:5">
      <c r="B103" s="47" t="s">
        <v>152</v>
      </c>
      <c r="C103" s="135">
        <v>190748016</v>
      </c>
      <c r="D103" s="135">
        <v>275984479.19</v>
      </c>
      <c r="E103" s="135">
        <v>133063413.66</v>
      </c>
    </row>
    <row r="104" spans="2:5">
      <c r="B104" s="92" t="s">
        <v>490</v>
      </c>
      <c r="C104" s="134">
        <f>C105+C109+C116+C123+C135+C144</f>
        <v>738460649593</v>
      </c>
      <c r="D104" s="134">
        <f t="shared" ref="D104:E104" si="19">D105+D109+D116+D123+D135+D144</f>
        <v>730684162292.00989</v>
      </c>
      <c r="E104" s="134">
        <f t="shared" si="19"/>
        <v>551188535818.19006</v>
      </c>
    </row>
    <row r="105" spans="2:5">
      <c r="B105" s="93" t="s">
        <v>153</v>
      </c>
      <c r="C105" s="134">
        <f>SUM(C106:C108)</f>
        <v>31370841423</v>
      </c>
      <c r="D105" s="134">
        <f t="shared" ref="D105:E105" si="20">SUM(D106:D108)</f>
        <v>31238779168.080002</v>
      </c>
      <c r="E105" s="134">
        <f t="shared" si="20"/>
        <v>21898704897.529999</v>
      </c>
    </row>
    <row r="106" spans="2:5">
      <c r="B106" s="47" t="s">
        <v>154</v>
      </c>
      <c r="C106" s="135">
        <v>4317176505</v>
      </c>
      <c r="D106" s="135">
        <v>5418540356.1199999</v>
      </c>
      <c r="E106" s="135">
        <v>3317624944.48</v>
      </c>
    </row>
    <row r="107" spans="2:5">
      <c r="B107" s="47" t="s">
        <v>155</v>
      </c>
      <c r="C107" s="135">
        <v>817412450</v>
      </c>
      <c r="D107" s="135">
        <v>1153860153.96</v>
      </c>
      <c r="E107" s="135">
        <v>375535192.88999993</v>
      </c>
    </row>
    <row r="108" spans="2:5">
      <c r="B108" s="47" t="s">
        <v>156</v>
      </c>
      <c r="C108" s="135">
        <v>26236252468</v>
      </c>
      <c r="D108" s="135">
        <v>24666378658</v>
      </c>
      <c r="E108" s="135">
        <v>18205544760.16</v>
      </c>
    </row>
    <row r="109" spans="2:5">
      <c r="B109" s="93" t="s">
        <v>157</v>
      </c>
      <c r="C109" s="134">
        <f>SUM(C110:C115)</f>
        <v>168782842806</v>
      </c>
      <c r="D109" s="134">
        <f t="shared" ref="D109:E109" si="21">SUM(D110:D115)</f>
        <v>171626317446.52002</v>
      </c>
      <c r="E109" s="134">
        <f t="shared" si="21"/>
        <v>127728437320.13998</v>
      </c>
    </row>
    <row r="110" spans="2:5">
      <c r="B110" s="47" t="s">
        <v>461</v>
      </c>
      <c r="C110" s="135">
        <v>284169222</v>
      </c>
      <c r="D110" s="135">
        <v>284169222</v>
      </c>
      <c r="E110" s="135">
        <v>220062080.59999999</v>
      </c>
    </row>
    <row r="111" spans="2:5">
      <c r="B111" s="47" t="s">
        <v>158</v>
      </c>
      <c r="C111" s="135">
        <v>18541245058</v>
      </c>
      <c r="D111" s="135">
        <v>17511169152</v>
      </c>
      <c r="E111" s="135">
        <v>12630707481.209999</v>
      </c>
    </row>
    <row r="112" spans="2:5">
      <c r="B112" s="47" t="s">
        <v>159</v>
      </c>
      <c r="C112" s="135">
        <v>16622756919</v>
      </c>
      <c r="D112" s="135">
        <v>15659845036.889997</v>
      </c>
      <c r="E112" s="135">
        <v>10581737268.190001</v>
      </c>
    </row>
    <row r="113" spans="2:5">
      <c r="B113" s="47" t="s">
        <v>160</v>
      </c>
      <c r="C113" s="135">
        <v>26513048</v>
      </c>
      <c r="D113" s="135">
        <v>27211488</v>
      </c>
      <c r="E113" s="135">
        <v>6011793.0700000003</v>
      </c>
    </row>
    <row r="114" spans="2:5">
      <c r="B114" s="47" t="s">
        <v>161</v>
      </c>
      <c r="C114" s="135">
        <v>104221716</v>
      </c>
      <c r="D114" s="135">
        <v>114688641</v>
      </c>
      <c r="E114" s="135">
        <v>84184507.819999993</v>
      </c>
    </row>
    <row r="115" spans="2:5">
      <c r="B115" s="47" t="s">
        <v>162</v>
      </c>
      <c r="C115" s="135">
        <v>133203936843</v>
      </c>
      <c r="D115" s="135">
        <v>138029233906.63</v>
      </c>
      <c r="E115" s="135">
        <v>104205734189.24998</v>
      </c>
    </row>
    <row r="116" spans="2:5">
      <c r="B116" s="93" t="s">
        <v>163</v>
      </c>
      <c r="C116" s="134">
        <f>SUM(C117:C122)</f>
        <v>16923613014</v>
      </c>
      <c r="D116" s="134">
        <f t="shared" ref="D116:E116" si="22">SUM(D117:D122)</f>
        <v>20513086584.300003</v>
      </c>
      <c r="E116" s="134">
        <f t="shared" si="22"/>
        <v>14855523225.649998</v>
      </c>
    </row>
    <row r="117" spans="2:5">
      <c r="B117" s="47" t="s">
        <v>164</v>
      </c>
      <c r="C117" s="135">
        <v>5590763341</v>
      </c>
      <c r="D117" s="135">
        <v>4460913007.6700001</v>
      </c>
      <c r="E117" s="135">
        <v>4095002923.73</v>
      </c>
    </row>
    <row r="118" spans="2:5">
      <c r="B118" s="47" t="s">
        <v>165</v>
      </c>
      <c r="C118" s="135">
        <v>3732043759</v>
      </c>
      <c r="D118" s="135">
        <v>7563362342.8000031</v>
      </c>
      <c r="E118" s="135">
        <v>4904673546.3499994</v>
      </c>
    </row>
    <row r="119" spans="2:5">
      <c r="B119" s="47" t="s">
        <v>166</v>
      </c>
      <c r="C119" s="135">
        <v>4583392499</v>
      </c>
      <c r="D119" s="135">
        <v>4866428342.1199999</v>
      </c>
      <c r="E119" s="135">
        <v>3418321657.1999965</v>
      </c>
    </row>
    <row r="120" spans="2:5">
      <c r="B120" s="47" t="s">
        <v>333</v>
      </c>
      <c r="C120" s="135">
        <v>2338581</v>
      </c>
      <c r="D120" s="135">
        <v>2738581</v>
      </c>
      <c r="E120" s="135">
        <v>400000</v>
      </c>
    </row>
    <row r="121" spans="2:5">
      <c r="B121" s="47" t="s">
        <v>167</v>
      </c>
      <c r="C121" s="135">
        <v>320504954</v>
      </c>
      <c r="D121" s="135">
        <v>1148919953.1599998</v>
      </c>
      <c r="E121" s="135">
        <v>885173877.12</v>
      </c>
    </row>
    <row r="122" spans="2:5">
      <c r="B122" s="47" t="s">
        <v>168</v>
      </c>
      <c r="C122" s="135">
        <v>2694569880</v>
      </c>
      <c r="D122" s="135">
        <v>2470724357.5499997</v>
      </c>
      <c r="E122" s="135">
        <v>1551951221.2499998</v>
      </c>
    </row>
    <row r="123" spans="2:5">
      <c r="B123" s="93" t="s">
        <v>561</v>
      </c>
      <c r="C123" s="134">
        <f>SUM(C124:C134)</f>
        <v>328145067506</v>
      </c>
      <c r="D123" s="134">
        <f t="shared" ref="D123:E123" si="23">SUM(D124:D134)</f>
        <v>326861801445.39984</v>
      </c>
      <c r="E123" s="134">
        <f t="shared" si="23"/>
        <v>255043180666.06015</v>
      </c>
    </row>
    <row r="124" spans="2:5">
      <c r="B124" s="47" t="s">
        <v>169</v>
      </c>
      <c r="C124" s="135">
        <v>18249523531</v>
      </c>
      <c r="D124" s="135">
        <v>16945329242.699999</v>
      </c>
      <c r="E124" s="135">
        <v>13221344407.650009</v>
      </c>
    </row>
    <row r="125" spans="2:5">
      <c r="B125" s="47" t="s">
        <v>371</v>
      </c>
      <c r="C125" s="135">
        <v>114193390419</v>
      </c>
      <c r="D125" s="135">
        <v>121451563234.64995</v>
      </c>
      <c r="E125" s="135">
        <v>95634882935.660095</v>
      </c>
    </row>
    <row r="126" spans="2:5">
      <c r="B126" s="47" t="s">
        <v>372</v>
      </c>
      <c r="C126" s="135">
        <v>32063116830</v>
      </c>
      <c r="D126" s="135">
        <v>31998057293.150002</v>
      </c>
      <c r="E126" s="135">
        <v>25205443783.020004</v>
      </c>
    </row>
    <row r="127" spans="2:5">
      <c r="B127" s="47" t="s">
        <v>170</v>
      </c>
      <c r="C127" s="135">
        <v>28055242863</v>
      </c>
      <c r="D127" s="135">
        <v>27887677826.790009</v>
      </c>
      <c r="E127" s="135">
        <v>20186204615.529995</v>
      </c>
    </row>
    <row r="128" spans="2:5">
      <c r="B128" s="47" t="s">
        <v>171</v>
      </c>
      <c r="C128" s="135">
        <v>3512042323</v>
      </c>
      <c r="D128" s="135">
        <v>3830091971.8099999</v>
      </c>
      <c r="E128" s="135">
        <v>2936691305.73</v>
      </c>
    </row>
    <row r="129" spans="2:5">
      <c r="B129" s="47" t="s">
        <v>172</v>
      </c>
      <c r="C129" s="135">
        <v>13019392840</v>
      </c>
      <c r="D129" s="135">
        <v>14861776080.009998</v>
      </c>
      <c r="E129" s="135">
        <v>11294506079.079996</v>
      </c>
    </row>
    <row r="130" spans="2:5">
      <c r="B130" s="47" t="s">
        <v>173</v>
      </c>
      <c r="C130" s="135">
        <v>1695003508</v>
      </c>
      <c r="D130" s="135">
        <v>1769579196.7199998</v>
      </c>
      <c r="E130" s="135">
        <v>1133780058.4200001</v>
      </c>
    </row>
    <row r="131" spans="2:5">
      <c r="B131" s="47" t="s">
        <v>174</v>
      </c>
      <c r="C131" s="135">
        <v>646540838</v>
      </c>
      <c r="D131" s="135">
        <v>739370779.52999997</v>
      </c>
      <c r="E131" s="135">
        <v>543110225.63</v>
      </c>
    </row>
    <row r="132" spans="2:5">
      <c r="B132" s="47" t="s">
        <v>175</v>
      </c>
      <c r="C132" s="135">
        <v>563130187</v>
      </c>
      <c r="D132" s="135">
        <v>528913156.79999989</v>
      </c>
      <c r="E132" s="135">
        <v>349466309.41999972</v>
      </c>
    </row>
    <row r="133" spans="2:5">
      <c r="B133" s="47" t="s">
        <v>176</v>
      </c>
      <c r="C133" s="135">
        <v>1179299646</v>
      </c>
      <c r="D133" s="135">
        <v>1497210705.3300002</v>
      </c>
      <c r="E133" s="135">
        <v>1082323592.6299996</v>
      </c>
    </row>
    <row r="134" spans="2:5">
      <c r="B134" s="47" t="s">
        <v>177</v>
      </c>
      <c r="C134" s="135">
        <v>114968384521</v>
      </c>
      <c r="D134" s="135">
        <v>105352231957.9099</v>
      </c>
      <c r="E134" s="135">
        <v>83455427353.290009</v>
      </c>
    </row>
    <row r="135" spans="2:5">
      <c r="B135" s="93" t="s">
        <v>491</v>
      </c>
      <c r="C135" s="134">
        <f>SUM(C136:C143)</f>
        <v>191985997254</v>
      </c>
      <c r="D135" s="134">
        <f t="shared" ref="D135:E135" si="24">SUM(D136:D143)</f>
        <v>179148003236.29004</v>
      </c>
      <c r="E135" s="134">
        <f t="shared" si="24"/>
        <v>130902041308.11995</v>
      </c>
    </row>
    <row r="136" spans="2:5">
      <c r="B136" s="47" t="s">
        <v>178</v>
      </c>
      <c r="C136" s="135">
        <v>103220714561</v>
      </c>
      <c r="D136" s="135">
        <v>90733790915.190002</v>
      </c>
      <c r="E136" s="135">
        <v>74466662556.720001</v>
      </c>
    </row>
    <row r="137" spans="2:5">
      <c r="B137" s="47" t="s">
        <v>423</v>
      </c>
      <c r="C137" s="135">
        <v>6033490</v>
      </c>
      <c r="D137" s="135">
        <v>6033490</v>
      </c>
      <c r="E137" s="135">
        <v>0</v>
      </c>
    </row>
    <row r="138" spans="2:5">
      <c r="B138" s="47" t="s">
        <v>179</v>
      </c>
      <c r="C138" s="135">
        <v>200000000</v>
      </c>
      <c r="D138" s="135">
        <v>280719275</v>
      </c>
      <c r="E138" s="135">
        <v>98060086.399999991</v>
      </c>
    </row>
    <row r="139" spans="2:5">
      <c r="B139" s="47" t="s">
        <v>180</v>
      </c>
      <c r="C139" s="135">
        <v>8781348035</v>
      </c>
      <c r="D139" s="135">
        <v>7764185091.5500002</v>
      </c>
      <c r="E139" s="135">
        <v>2233227128.539999</v>
      </c>
    </row>
    <row r="140" spans="2:5">
      <c r="B140" s="47" t="s">
        <v>181</v>
      </c>
      <c r="C140" s="135">
        <v>1576472756</v>
      </c>
      <c r="D140" s="135">
        <v>1685176302.9999998</v>
      </c>
      <c r="E140" s="135">
        <v>1054461565.7399999</v>
      </c>
    </row>
    <row r="141" spans="2:5">
      <c r="B141" s="47" t="s">
        <v>182</v>
      </c>
      <c r="C141" s="135">
        <v>74140062258</v>
      </c>
      <c r="D141" s="135">
        <v>74647536717.550018</v>
      </c>
      <c r="E141" s="135">
        <v>49868163489.849945</v>
      </c>
    </row>
    <row r="142" spans="2:5">
      <c r="B142" s="47" t="s">
        <v>462</v>
      </c>
      <c r="C142" s="135">
        <v>1600000</v>
      </c>
      <c r="D142" s="135">
        <v>1600000</v>
      </c>
      <c r="E142" s="135">
        <v>389999.99</v>
      </c>
    </row>
    <row r="143" spans="2:5">
      <c r="B143" s="47" t="s">
        <v>183</v>
      </c>
      <c r="C143" s="135">
        <v>4059766154</v>
      </c>
      <c r="D143" s="135">
        <v>4028961444</v>
      </c>
      <c r="E143" s="135">
        <v>3181076480.8800001</v>
      </c>
    </row>
    <row r="144" spans="2:5">
      <c r="B144" s="93" t="s">
        <v>184</v>
      </c>
      <c r="C144" s="134">
        <f>SUM(C145:C148)</f>
        <v>1252287590</v>
      </c>
      <c r="D144" s="134">
        <f t="shared" ref="D144:E144" si="25">SUM(D145:D148)</f>
        <v>1296174411.4200001</v>
      </c>
      <c r="E144" s="134">
        <f t="shared" si="25"/>
        <v>760648400.69000006</v>
      </c>
    </row>
    <row r="145" spans="2:7">
      <c r="B145" s="47" t="s">
        <v>185</v>
      </c>
      <c r="C145" s="135">
        <v>298552955</v>
      </c>
      <c r="D145" s="135">
        <v>284252955</v>
      </c>
      <c r="E145" s="135">
        <v>168219434.17999998</v>
      </c>
    </row>
    <row r="146" spans="2:7">
      <c r="B146" s="47" t="s">
        <v>463</v>
      </c>
      <c r="C146" s="135">
        <v>112471764</v>
      </c>
      <c r="D146" s="135">
        <v>106052577.56999999</v>
      </c>
      <c r="E146" s="135">
        <v>18461958.649999999</v>
      </c>
    </row>
    <row r="147" spans="2:7">
      <c r="B147" s="47" t="s">
        <v>186</v>
      </c>
      <c r="C147" s="135">
        <v>314754182</v>
      </c>
      <c r="D147" s="135">
        <v>336424294.85000002</v>
      </c>
      <c r="E147" s="135">
        <v>135789158.15000004</v>
      </c>
    </row>
    <row r="148" spans="2:7">
      <c r="B148" s="47" t="s">
        <v>187</v>
      </c>
      <c r="C148" s="135">
        <v>526508689</v>
      </c>
      <c r="D148" s="135">
        <v>569444584</v>
      </c>
      <c r="E148" s="135">
        <v>438177849.70999998</v>
      </c>
    </row>
    <row r="149" spans="2:7">
      <c r="B149" s="92" t="s">
        <v>562</v>
      </c>
      <c r="C149" s="134">
        <f t="shared" ref="C149:E150" si="26">C150</f>
        <v>362550018434</v>
      </c>
      <c r="D149" s="134">
        <f t="shared" si="26"/>
        <v>349950018434</v>
      </c>
      <c r="E149" s="134">
        <f t="shared" si="26"/>
        <v>282940253605.42004</v>
      </c>
    </row>
    <row r="150" spans="2:7">
      <c r="B150" s="93" t="s">
        <v>563</v>
      </c>
      <c r="C150" s="134">
        <f t="shared" si="26"/>
        <v>362550018434</v>
      </c>
      <c r="D150" s="134">
        <f t="shared" si="26"/>
        <v>349950018434</v>
      </c>
      <c r="E150" s="134">
        <f t="shared" si="26"/>
        <v>282940253605.42004</v>
      </c>
    </row>
    <row r="151" spans="2:7">
      <c r="B151" s="47" t="s">
        <v>564</v>
      </c>
      <c r="C151" s="135">
        <v>362550018434</v>
      </c>
      <c r="D151" s="135">
        <v>349950018434</v>
      </c>
      <c r="E151" s="135">
        <v>282940253605.42004</v>
      </c>
    </row>
    <row r="152" spans="2:7">
      <c r="B152" s="48" t="s">
        <v>332</v>
      </c>
      <c r="C152" s="133">
        <f t="shared" ref="C152:E154" si="27">C153</f>
        <v>121192561989</v>
      </c>
      <c r="D152" s="133">
        <f t="shared" si="27"/>
        <v>121192561989</v>
      </c>
      <c r="E152" s="133">
        <f t="shared" si="27"/>
        <v>80321794328.759995</v>
      </c>
    </row>
    <row r="153" spans="2:7">
      <c r="B153" s="92" t="s">
        <v>565</v>
      </c>
      <c r="C153" s="134">
        <f t="shared" si="27"/>
        <v>121192561989</v>
      </c>
      <c r="D153" s="134">
        <f t="shared" si="27"/>
        <v>121192561989</v>
      </c>
      <c r="E153" s="134">
        <f t="shared" si="27"/>
        <v>80321794328.759995</v>
      </c>
    </row>
    <row r="154" spans="2:7">
      <c r="B154" s="93" t="s">
        <v>566</v>
      </c>
      <c r="C154" s="134">
        <f t="shared" si="27"/>
        <v>121192561989</v>
      </c>
      <c r="D154" s="134">
        <f t="shared" si="27"/>
        <v>121192561989</v>
      </c>
      <c r="E154" s="134">
        <f t="shared" si="27"/>
        <v>80321794328.759995</v>
      </c>
    </row>
    <row r="155" spans="2:7">
      <c r="B155" s="47" t="s">
        <v>567</v>
      </c>
      <c r="C155" s="135">
        <v>121192561989</v>
      </c>
      <c r="D155" s="135">
        <v>121192561989</v>
      </c>
      <c r="E155" s="135">
        <v>80321794328.759995</v>
      </c>
    </row>
    <row r="156" spans="2:7">
      <c r="B156" s="43" t="s">
        <v>331</v>
      </c>
      <c r="C156" s="49">
        <f>C152+C15</f>
        <v>1744025968276</v>
      </c>
      <c r="D156" s="49">
        <f t="shared" ref="D156:E156" si="28">D152+D15</f>
        <v>1790821084937.9497</v>
      </c>
      <c r="E156" s="49">
        <f t="shared" si="28"/>
        <v>1378027489839.0403</v>
      </c>
    </row>
    <row r="157" spans="2:7">
      <c r="B157" s="125" t="s">
        <v>708</v>
      </c>
      <c r="E157" s="44"/>
      <c r="G157" s="44"/>
    </row>
    <row r="158" spans="2:7">
      <c r="B158" s="113" t="s">
        <v>2256</v>
      </c>
      <c r="C158" s="113"/>
      <c r="D158" s="113"/>
      <c r="E158" s="113"/>
      <c r="F158" s="113"/>
      <c r="G158" s="113"/>
    </row>
    <row r="159" spans="2:7" ht="25.9" customHeight="1">
      <c r="B159" s="193" t="s">
        <v>2427</v>
      </c>
      <c r="C159" s="193"/>
      <c r="D159" s="193"/>
      <c r="E159" s="193"/>
      <c r="F159" s="113"/>
      <c r="G159" s="113"/>
    </row>
    <row r="160" spans="2:7" ht="32.25" customHeight="1">
      <c r="B160" s="181" t="s">
        <v>2257</v>
      </c>
      <c r="C160" s="181"/>
      <c r="D160" s="181"/>
      <c r="E160" s="181"/>
      <c r="F160" s="32"/>
      <c r="G160" s="32"/>
    </row>
    <row r="161" spans="2:3">
      <c r="B161" s="181" t="s">
        <v>2258</v>
      </c>
      <c r="C161" s="181"/>
    </row>
  </sheetData>
  <mergeCells count="14">
    <mergeCell ref="A7:F7"/>
    <mergeCell ref="A8:F8"/>
    <mergeCell ref="D13:D14"/>
    <mergeCell ref="A1:F1"/>
    <mergeCell ref="A2:F2"/>
    <mergeCell ref="A3:F3"/>
    <mergeCell ref="A5:F5"/>
    <mergeCell ref="A6:F6"/>
    <mergeCell ref="B161:C161"/>
    <mergeCell ref="A9:F9"/>
    <mergeCell ref="B159:E159"/>
    <mergeCell ref="E13:E14"/>
    <mergeCell ref="B13:B14"/>
    <mergeCell ref="B160:E16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I12" sqref="I12"/>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6" t="s">
        <v>601</v>
      </c>
      <c r="B1" s="176"/>
      <c r="C1" s="176"/>
      <c r="D1" s="176"/>
      <c r="E1" s="176"/>
      <c r="F1" s="176"/>
      <c r="G1" s="176"/>
    </row>
    <row r="2" spans="1:7" ht="21" customHeight="1">
      <c r="A2" s="177" t="s">
        <v>0</v>
      </c>
      <c r="B2" s="177"/>
      <c r="C2" s="177"/>
      <c r="D2" s="177"/>
      <c r="E2" s="177"/>
      <c r="F2" s="177"/>
      <c r="G2" s="177"/>
    </row>
    <row r="3" spans="1:7" ht="14.45" customHeight="1">
      <c r="A3" s="189" t="s">
        <v>1</v>
      </c>
      <c r="B3" s="189"/>
      <c r="C3" s="189"/>
      <c r="D3" s="189"/>
      <c r="E3" s="189"/>
      <c r="F3" s="189"/>
      <c r="G3" s="189"/>
    </row>
    <row r="5" spans="1:7" ht="18" customHeight="1">
      <c r="A5" s="190" t="s">
        <v>22</v>
      </c>
      <c r="B5" s="190"/>
      <c r="C5" s="190"/>
      <c r="D5" s="190"/>
      <c r="E5" s="190"/>
      <c r="F5" s="190"/>
      <c r="G5" s="190"/>
    </row>
    <row r="6" spans="1:7" ht="18.75">
      <c r="A6" s="195" t="s">
        <v>188</v>
      </c>
      <c r="B6" s="195"/>
      <c r="C6" s="195"/>
      <c r="D6" s="195"/>
      <c r="E6" s="195"/>
      <c r="F6" s="195"/>
      <c r="G6" s="195"/>
    </row>
    <row r="7" spans="1:7" ht="18.75">
      <c r="A7" s="180" t="s">
        <v>2425</v>
      </c>
      <c r="B7" s="180"/>
      <c r="C7" s="180"/>
      <c r="D7" s="180"/>
      <c r="E7" s="180"/>
      <c r="F7" s="180"/>
      <c r="G7" s="180"/>
    </row>
    <row r="8" spans="1:7" ht="18.75">
      <c r="A8" s="175" t="s">
        <v>600</v>
      </c>
      <c r="B8" s="175"/>
      <c r="C8" s="175"/>
      <c r="D8" s="175"/>
      <c r="E8" s="175"/>
      <c r="F8" s="175"/>
      <c r="G8" s="175"/>
    </row>
    <row r="9" spans="1:7" ht="15.75">
      <c r="A9" s="188" t="s">
        <v>4</v>
      </c>
      <c r="B9" s="188"/>
      <c r="C9" s="188"/>
      <c r="D9" s="188"/>
      <c r="E9" s="188"/>
      <c r="F9" s="188"/>
      <c r="G9" s="188"/>
    </row>
    <row r="11" spans="1:7">
      <c r="C11" s="196" t="s">
        <v>5</v>
      </c>
      <c r="D11" s="51" t="s">
        <v>768</v>
      </c>
      <c r="E11" s="185" t="s">
        <v>2243</v>
      </c>
      <c r="F11" s="196" t="s">
        <v>688</v>
      </c>
    </row>
    <row r="12" spans="1:7" ht="15.75" thickBot="1">
      <c r="C12" s="196"/>
      <c r="D12" s="52" t="s">
        <v>600</v>
      </c>
      <c r="E12" s="186"/>
      <c r="F12" s="196"/>
    </row>
    <row r="13" spans="1:7">
      <c r="C13" s="94" t="s">
        <v>237</v>
      </c>
      <c r="D13" s="95">
        <f>SUM(D14,D20,D30,D40,D49,D56,D66,D71)</f>
        <v>1622833406287</v>
      </c>
      <c r="E13" s="95">
        <f>SUM(E14,E20,E30,E40,E49,E56,E66,E71)</f>
        <v>1669628522948.9497</v>
      </c>
      <c r="F13" s="95">
        <f>SUM(F14,F20,F30,F40,F49,F56,F66,F71)</f>
        <v>1297705695510.2798</v>
      </c>
    </row>
    <row r="14" spans="1:7">
      <c r="C14" s="96" t="s">
        <v>568</v>
      </c>
      <c r="D14" s="97">
        <f>SUM(D15:D19)</f>
        <v>377772703498</v>
      </c>
      <c r="E14" s="97">
        <f t="shared" ref="E14:F14" si="0">SUM(E15:E19)</f>
        <v>392634776686.76996</v>
      </c>
      <c r="F14" s="97">
        <f t="shared" si="0"/>
        <v>301468099027.67993</v>
      </c>
    </row>
    <row r="15" spans="1:7">
      <c r="C15" s="98" t="s">
        <v>189</v>
      </c>
      <c r="D15" s="99">
        <v>309943604911</v>
      </c>
      <c r="E15" s="99">
        <v>309692389834.94995</v>
      </c>
      <c r="F15" s="99">
        <v>236727647191.70001</v>
      </c>
    </row>
    <row r="16" spans="1:7">
      <c r="C16" s="98" t="s">
        <v>190</v>
      </c>
      <c r="D16" s="99">
        <v>26271320885</v>
      </c>
      <c r="E16" s="99">
        <v>39267303722.499985</v>
      </c>
      <c r="F16" s="99">
        <v>29818324824.699989</v>
      </c>
    </row>
    <row r="17" spans="3:6">
      <c r="C17" s="98" t="s">
        <v>191</v>
      </c>
      <c r="D17" s="99">
        <v>668027539</v>
      </c>
      <c r="E17" s="99">
        <v>675309184.07999992</v>
      </c>
      <c r="F17" s="99">
        <v>537871015.21000004</v>
      </c>
    </row>
    <row r="18" spans="3:6">
      <c r="C18" s="98" t="s">
        <v>480</v>
      </c>
      <c r="D18" s="99">
        <v>2706133367</v>
      </c>
      <c r="E18" s="99">
        <v>2628979860.8000002</v>
      </c>
      <c r="F18" s="99">
        <v>1658542692.8599997</v>
      </c>
    </row>
    <row r="19" spans="3:6">
      <c r="C19" s="98" t="s">
        <v>192</v>
      </c>
      <c r="D19" s="99">
        <v>38183616796</v>
      </c>
      <c r="E19" s="99">
        <v>40370794084.439987</v>
      </c>
      <c r="F19" s="99">
        <v>32725713303.209972</v>
      </c>
    </row>
    <row r="20" spans="3:6">
      <c r="C20" s="96" t="s">
        <v>569</v>
      </c>
      <c r="D20" s="97">
        <f>SUM(D21:D29)</f>
        <v>110169756792</v>
      </c>
      <c r="E20" s="97">
        <f t="shared" ref="E20:F20" si="1">SUM(E21:E29)</f>
        <v>118353375694.58</v>
      </c>
      <c r="F20" s="97">
        <f t="shared" si="1"/>
        <v>81705956588.940018</v>
      </c>
    </row>
    <row r="21" spans="3:6">
      <c r="C21" s="98" t="s">
        <v>193</v>
      </c>
      <c r="D21" s="99">
        <v>11443137328</v>
      </c>
      <c r="E21" s="99">
        <v>12943007587.08</v>
      </c>
      <c r="F21" s="99">
        <v>11329566970.490004</v>
      </c>
    </row>
    <row r="22" spans="3:6">
      <c r="C22" s="98" t="s">
        <v>194</v>
      </c>
      <c r="D22" s="99">
        <v>11025261284</v>
      </c>
      <c r="E22" s="99">
        <v>12085878521.110001</v>
      </c>
      <c r="F22" s="99">
        <v>6831362896.9900064</v>
      </c>
    </row>
    <row r="23" spans="3:6">
      <c r="C23" s="98" t="s">
        <v>195</v>
      </c>
      <c r="D23" s="99">
        <v>5430213176</v>
      </c>
      <c r="E23" s="99">
        <v>4482540175.4599981</v>
      </c>
      <c r="F23" s="99">
        <v>3327732052.9500027</v>
      </c>
    </row>
    <row r="24" spans="3:6">
      <c r="C24" s="98" t="s">
        <v>196</v>
      </c>
      <c r="D24" s="99">
        <v>3335613293</v>
      </c>
      <c r="E24" s="99">
        <v>3555891486.0499983</v>
      </c>
      <c r="F24" s="99">
        <v>1840449403.8000011</v>
      </c>
    </row>
    <row r="25" spans="3:6">
      <c r="C25" s="98" t="s">
        <v>197</v>
      </c>
      <c r="D25" s="99">
        <v>10669404203</v>
      </c>
      <c r="E25" s="99">
        <v>15398940790.480001</v>
      </c>
      <c r="F25" s="99">
        <v>10193945767.979998</v>
      </c>
    </row>
    <row r="26" spans="3:6">
      <c r="C26" s="98" t="s">
        <v>198</v>
      </c>
      <c r="D26" s="99">
        <v>9660946458</v>
      </c>
      <c r="E26" s="99">
        <v>10475085369.580004</v>
      </c>
      <c r="F26" s="99">
        <v>8500573894.25</v>
      </c>
    </row>
    <row r="27" spans="3:6">
      <c r="C27" s="98" t="s">
        <v>199</v>
      </c>
      <c r="D27" s="99">
        <v>6526168737</v>
      </c>
      <c r="E27" s="99">
        <v>7868767336.1700001</v>
      </c>
      <c r="F27" s="99">
        <v>3745006108.8399992</v>
      </c>
    </row>
    <row r="28" spans="3:6">
      <c r="C28" s="98" t="s">
        <v>200</v>
      </c>
      <c r="D28" s="99">
        <v>22811971167</v>
      </c>
      <c r="E28" s="99">
        <v>20039433958.540009</v>
      </c>
      <c r="F28" s="99">
        <v>10691030650.010008</v>
      </c>
    </row>
    <row r="29" spans="3:6">
      <c r="C29" s="98" t="s">
        <v>201</v>
      </c>
      <c r="D29" s="99">
        <v>29267041146</v>
      </c>
      <c r="E29" s="99">
        <v>31503830470.109997</v>
      </c>
      <c r="F29" s="99">
        <v>25246288843.630001</v>
      </c>
    </row>
    <row r="30" spans="3:6">
      <c r="C30" s="96" t="s">
        <v>570</v>
      </c>
      <c r="D30" s="97">
        <f>SUM(D31:D39)</f>
        <v>65411381413</v>
      </c>
      <c r="E30" s="97">
        <f t="shared" ref="E30:F30" si="2">SUM(E31:E39)</f>
        <v>62354748400.30999</v>
      </c>
      <c r="F30" s="97">
        <f t="shared" si="2"/>
        <v>38308391208.389984</v>
      </c>
    </row>
    <row r="31" spans="3:6">
      <c r="C31" s="98" t="s">
        <v>202</v>
      </c>
      <c r="D31" s="99">
        <v>11702447899</v>
      </c>
      <c r="E31" s="99">
        <v>12925057122.059998</v>
      </c>
      <c r="F31" s="99">
        <v>6726920660.0900021</v>
      </c>
    </row>
    <row r="32" spans="3:6">
      <c r="C32" s="98" t="s">
        <v>203</v>
      </c>
      <c r="D32" s="99">
        <v>5611935809</v>
      </c>
      <c r="E32" s="99">
        <v>5562719884.079999</v>
      </c>
      <c r="F32" s="99">
        <v>3439768851.4599991</v>
      </c>
    </row>
    <row r="33" spans="3:6">
      <c r="C33" s="98" t="s">
        <v>204</v>
      </c>
      <c r="D33" s="99">
        <v>4059350557</v>
      </c>
      <c r="E33" s="99">
        <v>2435083014.110002</v>
      </c>
      <c r="F33" s="99">
        <v>1622973672.3199997</v>
      </c>
    </row>
    <row r="34" spans="3:6">
      <c r="C34" s="98" t="s">
        <v>205</v>
      </c>
      <c r="D34" s="99">
        <v>15158879690</v>
      </c>
      <c r="E34" s="99">
        <v>15292021329.289999</v>
      </c>
      <c r="F34" s="99">
        <v>10364143933.549997</v>
      </c>
    </row>
    <row r="35" spans="3:6">
      <c r="C35" s="98" t="s">
        <v>206</v>
      </c>
      <c r="D35" s="99">
        <v>591440202</v>
      </c>
      <c r="E35" s="99">
        <v>541666241.96000004</v>
      </c>
      <c r="F35" s="99">
        <v>311758049.63999993</v>
      </c>
    </row>
    <row r="36" spans="3:6">
      <c r="C36" s="98" t="s">
        <v>207</v>
      </c>
      <c r="D36" s="99">
        <v>3092772923</v>
      </c>
      <c r="E36" s="99">
        <v>3748047306.6600003</v>
      </c>
      <c r="F36" s="99">
        <v>2623021580.8000045</v>
      </c>
    </row>
    <row r="37" spans="3:6">
      <c r="C37" s="98" t="s">
        <v>208</v>
      </c>
      <c r="D37" s="99">
        <v>10275200554</v>
      </c>
      <c r="E37" s="99">
        <v>9888032858.1200008</v>
      </c>
      <c r="F37" s="99">
        <v>6506395945.6700001</v>
      </c>
    </row>
    <row r="38" spans="3:6">
      <c r="C38" s="98" t="s">
        <v>209</v>
      </c>
      <c r="D38" s="99">
        <v>3801497018</v>
      </c>
      <c r="E38" s="99">
        <v>256783081</v>
      </c>
      <c r="F38" s="99">
        <v>0</v>
      </c>
    </row>
    <row r="39" spans="3:6">
      <c r="C39" s="98" t="s">
        <v>210</v>
      </c>
      <c r="D39" s="99">
        <v>11117856761</v>
      </c>
      <c r="E39" s="99">
        <v>11705337563.029993</v>
      </c>
      <c r="F39" s="99">
        <v>6713408514.8599892</v>
      </c>
    </row>
    <row r="40" spans="3:6">
      <c r="C40" s="96" t="s">
        <v>571</v>
      </c>
      <c r="D40" s="97">
        <f>SUM(D41:D48)</f>
        <v>540356079892</v>
      </c>
      <c r="E40" s="97">
        <f t="shared" ref="E40:F40" si="3">SUM(E41:E48)</f>
        <v>574648749646.10986</v>
      </c>
      <c r="F40" s="97">
        <f t="shared" si="3"/>
        <v>480812635223.4801</v>
      </c>
    </row>
    <row r="41" spans="3:6">
      <c r="C41" s="98" t="s">
        <v>211</v>
      </c>
      <c r="D41" s="99">
        <v>167780996005</v>
      </c>
      <c r="E41" s="99">
        <v>155218074388.90997</v>
      </c>
      <c r="F41" s="99">
        <v>122325446797.97003</v>
      </c>
    </row>
    <row r="42" spans="3:6">
      <c r="C42" s="98" t="s">
        <v>606</v>
      </c>
      <c r="D42" s="99">
        <v>181942892117</v>
      </c>
      <c r="E42" s="99">
        <v>187983612132.45999</v>
      </c>
      <c r="F42" s="99">
        <v>147691425386.60001</v>
      </c>
    </row>
    <row r="43" spans="3:6">
      <c r="C43" s="98" t="s">
        <v>212</v>
      </c>
      <c r="D43" s="99">
        <v>19945483206</v>
      </c>
      <c r="E43" s="99">
        <v>21053601005.73</v>
      </c>
      <c r="F43" s="99">
        <v>16790755860.989996</v>
      </c>
    </row>
    <row r="44" spans="3:6">
      <c r="C44" s="98" t="s">
        <v>213</v>
      </c>
      <c r="D44" s="99">
        <v>101150073871</v>
      </c>
      <c r="E44" s="99">
        <v>113951174087.67999</v>
      </c>
      <c r="F44" s="99">
        <v>110088339924.38</v>
      </c>
    </row>
    <row r="45" spans="3:6">
      <c r="C45" s="98" t="s">
        <v>214</v>
      </c>
      <c r="D45" s="99">
        <v>39130651083</v>
      </c>
      <c r="E45" s="99">
        <v>40298856133</v>
      </c>
      <c r="F45" s="99">
        <v>33054747211.880001</v>
      </c>
    </row>
    <row r="46" spans="3:6">
      <c r="C46" s="98" t="s">
        <v>215</v>
      </c>
      <c r="D46" s="99">
        <v>13786016885</v>
      </c>
      <c r="E46" s="99">
        <v>43668252013.029999</v>
      </c>
      <c r="F46" s="99">
        <v>40200060914.810005</v>
      </c>
    </row>
    <row r="47" spans="3:6">
      <c r="C47" s="98" t="s">
        <v>216</v>
      </c>
      <c r="D47" s="99">
        <v>955120864</v>
      </c>
      <c r="E47" s="99">
        <v>1817606241.6099999</v>
      </c>
      <c r="F47" s="99">
        <v>1261733595.46</v>
      </c>
    </row>
    <row r="48" spans="3:6">
      <c r="C48" s="98" t="s">
        <v>217</v>
      </c>
      <c r="D48" s="99">
        <v>15664845861</v>
      </c>
      <c r="E48" s="99">
        <v>10657573643.690001</v>
      </c>
      <c r="F48" s="99">
        <v>9400125531.3899994</v>
      </c>
    </row>
    <row r="49" spans="3:6">
      <c r="C49" s="96" t="s">
        <v>572</v>
      </c>
      <c r="D49" s="97">
        <f>SUM(D50:D55)</f>
        <v>72988962348</v>
      </c>
      <c r="E49" s="97">
        <f t="shared" ref="E49:F49" si="4">SUM(E50:E55)</f>
        <v>79621758847.139999</v>
      </c>
      <c r="F49" s="97">
        <f t="shared" si="4"/>
        <v>55629451827.319992</v>
      </c>
    </row>
    <row r="50" spans="3:6">
      <c r="C50" s="98" t="s">
        <v>218</v>
      </c>
      <c r="D50" s="99">
        <v>174800000</v>
      </c>
      <c r="E50" s="99">
        <v>1631697187.3399999</v>
      </c>
      <c r="F50" s="99">
        <v>1465555875.0999999</v>
      </c>
    </row>
    <row r="51" spans="3:6">
      <c r="C51" s="98" t="s">
        <v>770</v>
      </c>
      <c r="D51" s="99">
        <v>9545030188</v>
      </c>
      <c r="E51" s="99">
        <v>11410320164.480001</v>
      </c>
      <c r="F51" s="99">
        <v>6819140571.3500004</v>
      </c>
    </row>
    <row r="52" spans="3:6">
      <c r="C52" s="98" t="s">
        <v>219</v>
      </c>
      <c r="D52" s="99">
        <v>8923828232</v>
      </c>
      <c r="E52" s="99">
        <v>10478419786.399994</v>
      </c>
      <c r="F52" s="99">
        <v>9423515141.3999901</v>
      </c>
    </row>
    <row r="53" spans="3:6">
      <c r="C53" s="98" t="s">
        <v>771</v>
      </c>
      <c r="D53" s="99">
        <v>49901315868</v>
      </c>
      <c r="E53" s="99">
        <v>52758618358.25</v>
      </c>
      <c r="F53" s="99">
        <v>35561462319.760002</v>
      </c>
    </row>
    <row r="54" spans="3:6">
      <c r="C54" s="98" t="s">
        <v>220</v>
      </c>
      <c r="D54" s="99">
        <v>4443988060</v>
      </c>
      <c r="E54" s="99">
        <v>3341734216</v>
      </c>
      <c r="F54" s="99">
        <v>2358808785.04</v>
      </c>
    </row>
    <row r="55" spans="3:6">
      <c r="C55" s="150" t="s">
        <v>2074</v>
      </c>
      <c r="D55" s="99">
        <v>0</v>
      </c>
      <c r="E55" s="99">
        <v>969134.67</v>
      </c>
      <c r="F55" s="99">
        <v>969134.67</v>
      </c>
    </row>
    <row r="56" spans="3:6">
      <c r="C56" s="96" t="s">
        <v>573</v>
      </c>
      <c r="D56" s="97">
        <f>SUM(D57:D65)</f>
        <v>33654087324</v>
      </c>
      <c r="E56" s="97">
        <f t="shared" ref="E56:F56" si="5">SUM(E57:E65)</f>
        <v>31131833335.299995</v>
      </c>
      <c r="F56" s="97">
        <f t="shared" si="5"/>
        <v>18794385600.750004</v>
      </c>
    </row>
    <row r="57" spans="3:6">
      <c r="C57" s="98" t="s">
        <v>221</v>
      </c>
      <c r="D57" s="99">
        <v>6643236801</v>
      </c>
      <c r="E57" s="99">
        <v>9103870910.5399971</v>
      </c>
      <c r="F57" s="99">
        <v>5144358300.670001</v>
      </c>
    </row>
    <row r="58" spans="3:6">
      <c r="C58" s="98" t="s">
        <v>222</v>
      </c>
      <c r="D58" s="99">
        <v>1353386376</v>
      </c>
      <c r="E58" s="99">
        <v>1722767578.2199998</v>
      </c>
      <c r="F58" s="99">
        <v>1096709839.6600001</v>
      </c>
    </row>
    <row r="59" spans="3:6">
      <c r="C59" s="98" t="s">
        <v>223</v>
      </c>
      <c r="D59" s="99">
        <v>3447411652</v>
      </c>
      <c r="E59" s="99">
        <v>1800979407.8899996</v>
      </c>
      <c r="F59" s="99">
        <v>427364201.54000002</v>
      </c>
    </row>
    <row r="60" spans="3:6">
      <c r="C60" s="98" t="s">
        <v>224</v>
      </c>
      <c r="D60" s="99">
        <v>3370833704</v>
      </c>
      <c r="E60" s="99">
        <v>6163501467.2299995</v>
      </c>
      <c r="F60" s="99">
        <v>4207232411.8800011</v>
      </c>
    </row>
    <row r="61" spans="3:6">
      <c r="C61" s="98" t="s">
        <v>225</v>
      </c>
      <c r="D61" s="99">
        <v>11238571175</v>
      </c>
      <c r="E61" s="99">
        <v>3292559643.6099997</v>
      </c>
      <c r="F61" s="99">
        <v>1718221300.1700013</v>
      </c>
    </row>
    <row r="62" spans="3:6">
      <c r="C62" s="98" t="s">
        <v>226</v>
      </c>
      <c r="D62" s="99">
        <v>2479828116</v>
      </c>
      <c r="E62" s="99">
        <v>2439433608.3600011</v>
      </c>
      <c r="F62" s="99">
        <v>1651904433.5</v>
      </c>
    </row>
    <row r="63" spans="3:6">
      <c r="C63" s="98" t="s">
        <v>227</v>
      </c>
      <c r="D63" s="99">
        <v>696384278</v>
      </c>
      <c r="E63" s="99">
        <v>640513454.28000045</v>
      </c>
      <c r="F63" s="99">
        <v>227432438.62000003</v>
      </c>
    </row>
    <row r="64" spans="3:6">
      <c r="C64" s="98" t="s">
        <v>228</v>
      </c>
      <c r="D64" s="99">
        <v>1450384039</v>
      </c>
      <c r="E64" s="99">
        <v>598289252.58999991</v>
      </c>
      <c r="F64" s="99">
        <v>192933833.30000001</v>
      </c>
    </row>
    <row r="65" spans="3:6">
      <c r="C65" s="98" t="s">
        <v>229</v>
      </c>
      <c r="D65" s="99">
        <v>2974051183</v>
      </c>
      <c r="E65" s="99">
        <v>5369918012.5799999</v>
      </c>
      <c r="F65" s="99">
        <v>4128228841.4099998</v>
      </c>
    </row>
    <row r="66" spans="3:6">
      <c r="C66" s="96" t="s">
        <v>574</v>
      </c>
      <c r="D66" s="97">
        <f>SUM(D67:D70)</f>
        <v>98223319456</v>
      </c>
      <c r="E66" s="97">
        <f t="shared" ref="E66:F66" si="6">SUM(E67:E70)</f>
        <v>99876910165.790009</v>
      </c>
      <c r="F66" s="97">
        <f t="shared" si="6"/>
        <v>70043941049.199966</v>
      </c>
    </row>
    <row r="67" spans="3:6">
      <c r="C67" s="98" t="s">
        <v>230</v>
      </c>
      <c r="D67" s="99">
        <v>40520299875</v>
      </c>
      <c r="E67" s="99">
        <v>37958484807.270004</v>
      </c>
      <c r="F67" s="99">
        <v>24085764656.950016</v>
      </c>
    </row>
    <row r="68" spans="3:6">
      <c r="C68" s="98" t="s">
        <v>231</v>
      </c>
      <c r="D68" s="99">
        <v>55104645921</v>
      </c>
      <c r="E68" s="99">
        <v>61618877253.519997</v>
      </c>
      <c r="F68" s="99">
        <v>45958176392.249947</v>
      </c>
    </row>
    <row r="69" spans="3:6">
      <c r="C69" s="98" t="s">
        <v>610</v>
      </c>
      <c r="D69" s="99">
        <v>152089385</v>
      </c>
      <c r="E69" s="99">
        <v>121111814</v>
      </c>
      <c r="F69" s="99">
        <v>0</v>
      </c>
    </row>
    <row r="70" spans="3:6">
      <c r="C70" s="98" t="s">
        <v>232</v>
      </c>
      <c r="D70" s="99">
        <v>2446284275</v>
      </c>
      <c r="E70" s="99">
        <v>178436291</v>
      </c>
      <c r="F70" s="99">
        <v>0</v>
      </c>
    </row>
    <row r="71" spans="3:6">
      <c r="C71" s="96" t="s">
        <v>575</v>
      </c>
      <c r="D71" s="97">
        <f>SUM(D72:D75)</f>
        <v>324257115564</v>
      </c>
      <c r="E71" s="97">
        <f t="shared" ref="E71:F71" si="7">SUM(E72:E75)</f>
        <v>311006370172.95001</v>
      </c>
      <c r="F71" s="97">
        <f t="shared" si="7"/>
        <v>250942834984.52002</v>
      </c>
    </row>
    <row r="72" spans="3:6">
      <c r="C72" s="98" t="s">
        <v>233</v>
      </c>
      <c r="D72" s="99">
        <v>115480602004</v>
      </c>
      <c r="E72" s="99">
        <v>109262380721</v>
      </c>
      <c r="F72" s="99">
        <v>86997508938.37999</v>
      </c>
    </row>
    <row r="73" spans="3:6">
      <c r="C73" s="98" t="s">
        <v>234</v>
      </c>
      <c r="D73" s="99">
        <v>207303121140</v>
      </c>
      <c r="E73" s="99">
        <v>199999065897</v>
      </c>
      <c r="F73" s="99">
        <v>162488871682.01001</v>
      </c>
    </row>
    <row r="74" spans="3:6">
      <c r="C74" s="98" t="s">
        <v>235</v>
      </c>
      <c r="D74" s="99">
        <v>1473392420</v>
      </c>
      <c r="E74" s="99">
        <v>1741970315</v>
      </c>
      <c r="F74" s="99">
        <v>1453872985.03</v>
      </c>
    </row>
    <row r="75" spans="3:6">
      <c r="C75" s="98" t="s">
        <v>710</v>
      </c>
      <c r="D75" s="99">
        <v>0</v>
      </c>
      <c r="E75" s="99">
        <v>2953239.9499999997</v>
      </c>
      <c r="F75" s="99">
        <v>2581379.1</v>
      </c>
    </row>
    <row r="76" spans="3:6">
      <c r="C76" s="94" t="s">
        <v>332</v>
      </c>
      <c r="D76" s="100">
        <f>D77+D79+D81</f>
        <v>121192561989</v>
      </c>
      <c r="E76" s="100">
        <f t="shared" ref="E76:F76" si="8">E77+E79+E81</f>
        <v>121192561989</v>
      </c>
      <c r="F76" s="100">
        <f t="shared" si="8"/>
        <v>80321794328.759995</v>
      </c>
    </row>
    <row r="77" spans="3:6">
      <c r="C77" s="96" t="s">
        <v>576</v>
      </c>
      <c r="D77" s="97">
        <f>D78</f>
        <v>5117721882</v>
      </c>
      <c r="E77" s="97">
        <f t="shared" ref="E77:F77" si="9">E78</f>
        <v>5117721882</v>
      </c>
      <c r="F77" s="97">
        <f t="shared" si="9"/>
        <v>372310342.19999999</v>
      </c>
    </row>
    <row r="78" spans="3:6">
      <c r="C78" s="98" t="s">
        <v>577</v>
      </c>
      <c r="D78" s="99">
        <v>5117721882</v>
      </c>
      <c r="E78" s="99">
        <v>5117721882</v>
      </c>
      <c r="F78" s="99">
        <v>372310342.19999999</v>
      </c>
    </row>
    <row r="79" spans="3:6">
      <c r="C79" s="96" t="s">
        <v>578</v>
      </c>
      <c r="D79" s="97">
        <f>D80</f>
        <v>116074840107</v>
      </c>
      <c r="E79" s="97">
        <f t="shared" ref="E79:F79" si="10">E80</f>
        <v>116036840107</v>
      </c>
      <c r="F79" s="97">
        <f t="shared" si="10"/>
        <v>79912074699.559998</v>
      </c>
    </row>
    <row r="80" spans="3:6">
      <c r="C80" s="98" t="s">
        <v>579</v>
      </c>
      <c r="D80" s="99">
        <v>116074840107</v>
      </c>
      <c r="E80" s="99">
        <v>116036840107</v>
      </c>
      <c r="F80" s="99">
        <v>79912074699.559998</v>
      </c>
    </row>
    <row r="81" spans="3:8">
      <c r="C81" s="96" t="s">
        <v>2272</v>
      </c>
      <c r="D81" s="97">
        <f>D82</f>
        <v>0</v>
      </c>
      <c r="E81" s="97">
        <f t="shared" ref="E81:F81" si="11">E82</f>
        <v>38000000</v>
      </c>
      <c r="F81" s="97">
        <f t="shared" si="11"/>
        <v>37409287</v>
      </c>
    </row>
    <row r="82" spans="3:8">
      <c r="C82" s="98" t="s">
        <v>2273</v>
      </c>
      <c r="D82" s="99">
        <v>0</v>
      </c>
      <c r="E82" s="99">
        <v>38000000</v>
      </c>
      <c r="F82" s="99">
        <v>37409287</v>
      </c>
    </row>
    <row r="83" spans="3:8">
      <c r="C83" s="59" t="s">
        <v>331</v>
      </c>
      <c r="D83" s="101">
        <f>D76+D13</f>
        <v>1744025968276</v>
      </c>
      <c r="E83" s="101">
        <f>E76+E13</f>
        <v>1790821084937.9497</v>
      </c>
      <c r="F83" s="101">
        <f>F76+F13</f>
        <v>1378027489839.0398</v>
      </c>
    </row>
    <row r="84" spans="3:8">
      <c r="C84" s="125" t="s">
        <v>708</v>
      </c>
      <c r="F84" s="44"/>
      <c r="H84" s="44"/>
    </row>
    <row r="85" spans="3:8">
      <c r="C85" s="113" t="s">
        <v>2256</v>
      </c>
      <c r="D85" s="113"/>
      <c r="E85" s="113"/>
      <c r="F85" s="113"/>
      <c r="G85" s="113"/>
      <c r="H85" s="113"/>
    </row>
    <row r="86" spans="3:8" ht="26.45" customHeight="1">
      <c r="C86" s="193" t="s">
        <v>2427</v>
      </c>
      <c r="D86" s="193"/>
      <c r="E86" s="193"/>
      <c r="F86" s="193"/>
      <c r="G86" s="113"/>
      <c r="H86" s="113"/>
    </row>
    <row r="87" spans="3:8" ht="31.5" customHeight="1">
      <c r="C87" s="197" t="s">
        <v>2257</v>
      </c>
      <c r="D87" s="197"/>
      <c r="E87" s="197"/>
      <c r="F87" s="197"/>
      <c r="G87" s="32"/>
      <c r="H87" s="32"/>
    </row>
    <row r="88" spans="3:8">
      <c r="C88" s="181" t="s">
        <v>2258</v>
      </c>
      <c r="D88" s="181"/>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F2242"/>
  <sheetViews>
    <sheetView showGridLines="0" zoomScale="90" zoomScaleNormal="90" workbookViewId="0">
      <selection activeCell="D2238" sqref="D2238"/>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6" ht="27.75">
      <c r="A1" s="200" t="s">
        <v>601</v>
      </c>
      <c r="B1" s="200"/>
      <c r="C1" s="200"/>
      <c r="D1" s="200"/>
      <c r="E1" s="200"/>
    </row>
    <row r="2" spans="1:6" ht="20.25">
      <c r="A2" s="201" t="s">
        <v>0</v>
      </c>
      <c r="B2" s="201"/>
      <c r="C2" s="201"/>
      <c r="D2" s="201"/>
      <c r="E2" s="201"/>
    </row>
    <row r="3" spans="1:6">
      <c r="A3" s="202" t="s">
        <v>1</v>
      </c>
      <c r="B3" s="202"/>
      <c r="C3" s="202"/>
      <c r="D3" s="202"/>
      <c r="E3" s="202"/>
    </row>
    <row r="4" spans="1:6">
      <c r="A4" s="62"/>
      <c r="B4" s="62"/>
      <c r="C4" s="62"/>
      <c r="D4" s="62"/>
      <c r="E4" s="62"/>
    </row>
    <row r="5" spans="1:6" ht="18.75">
      <c r="A5" s="203" t="s">
        <v>22</v>
      </c>
      <c r="B5" s="203"/>
      <c r="C5" s="203"/>
      <c r="D5" s="203"/>
      <c r="E5" s="203"/>
    </row>
    <row r="6" spans="1:6" ht="18.75">
      <c r="A6" s="204" t="s">
        <v>236</v>
      </c>
      <c r="B6" s="204"/>
      <c r="C6" s="204"/>
      <c r="D6" s="204"/>
      <c r="E6" s="204"/>
    </row>
    <row r="7" spans="1:6" ht="18.75">
      <c r="A7" s="199" t="s">
        <v>2425</v>
      </c>
      <c r="B7" s="199"/>
      <c r="C7" s="199"/>
      <c r="D7" s="199"/>
      <c r="E7" s="199"/>
    </row>
    <row r="8" spans="1:6" ht="18.75">
      <c r="A8" s="175" t="s">
        <v>600</v>
      </c>
      <c r="B8" s="175"/>
      <c r="C8" s="175"/>
      <c r="D8" s="175"/>
      <c r="E8" s="175"/>
    </row>
    <row r="9" spans="1:6" ht="15.75">
      <c r="A9" s="198" t="s">
        <v>4</v>
      </c>
      <c r="B9" s="198"/>
      <c r="C9" s="198"/>
      <c r="D9" s="198"/>
      <c r="E9" s="198"/>
    </row>
    <row r="10" spans="1:6">
      <c r="A10" s="62"/>
      <c r="B10" s="62"/>
      <c r="C10" s="62"/>
      <c r="D10" s="62"/>
      <c r="E10" s="62"/>
    </row>
    <row r="12" spans="1:6" ht="30" customHeight="1">
      <c r="C12" s="158" t="s">
        <v>5</v>
      </c>
      <c r="D12" s="63" t="s">
        <v>768</v>
      </c>
      <c r="E12" s="157" t="s">
        <v>2243</v>
      </c>
      <c r="F12" s="63" t="s">
        <v>688</v>
      </c>
    </row>
    <row r="13" spans="1:6">
      <c r="C13" s="154" t="s">
        <v>237</v>
      </c>
      <c r="D13" s="155">
        <v>96543478243</v>
      </c>
      <c r="E13" s="155">
        <v>106881771905.83008</v>
      </c>
      <c r="F13" s="155">
        <v>72851442167.279922</v>
      </c>
    </row>
    <row r="14" spans="1:6">
      <c r="C14" s="151" t="s">
        <v>238</v>
      </c>
      <c r="D14" s="152">
        <v>11233558074</v>
      </c>
      <c r="E14" s="152">
        <v>14895785616.649998</v>
      </c>
      <c r="F14" s="152">
        <v>10834010187.739996</v>
      </c>
    </row>
    <row r="15" spans="1:6">
      <c r="C15" s="171" t="s">
        <v>2259</v>
      </c>
      <c r="D15" s="172">
        <v>7222922235</v>
      </c>
      <c r="E15" s="172">
        <v>10063264563.279999</v>
      </c>
      <c r="F15" s="172">
        <v>7594430985.2699966</v>
      </c>
    </row>
    <row r="16" spans="1:6">
      <c r="C16" s="173" t="s">
        <v>580</v>
      </c>
      <c r="D16" s="172">
        <v>40000000</v>
      </c>
      <c r="E16" s="172">
        <v>68420154.719999999</v>
      </c>
      <c r="F16" s="172">
        <v>48739107.68</v>
      </c>
    </row>
    <row r="17" spans="3:6">
      <c r="C17" s="173" t="s">
        <v>2244</v>
      </c>
      <c r="D17" s="172">
        <v>0</v>
      </c>
      <c r="E17" s="172">
        <v>10650059.800000001</v>
      </c>
      <c r="F17" s="172">
        <v>0</v>
      </c>
    </row>
    <row r="18" spans="3:6">
      <c r="C18" s="173" t="s">
        <v>611</v>
      </c>
      <c r="D18" s="172">
        <v>11961356</v>
      </c>
      <c r="E18" s="172">
        <v>44414977</v>
      </c>
      <c r="F18" s="172">
        <v>44241920.920000002</v>
      </c>
    </row>
    <row r="19" spans="3:6">
      <c r="C19" s="173" t="s">
        <v>612</v>
      </c>
      <c r="D19" s="172">
        <v>404611876</v>
      </c>
      <c r="E19" s="172">
        <v>404611876</v>
      </c>
      <c r="F19" s="172">
        <v>308658048.56</v>
      </c>
    </row>
    <row r="20" spans="3:6">
      <c r="C20" s="173" t="s">
        <v>559</v>
      </c>
      <c r="D20" s="172">
        <v>250000000</v>
      </c>
      <c r="E20" s="172">
        <v>238000000</v>
      </c>
      <c r="F20" s="172">
        <v>93742590.480000004</v>
      </c>
    </row>
    <row r="21" spans="3:6">
      <c r="C21" s="173" t="s">
        <v>837</v>
      </c>
      <c r="D21" s="172">
        <v>74617343</v>
      </c>
      <c r="E21" s="172">
        <v>61222708</v>
      </c>
      <c r="F21" s="172">
        <v>61222061.539999999</v>
      </c>
    </row>
    <row r="22" spans="3:6">
      <c r="C22" s="173" t="s">
        <v>581</v>
      </c>
      <c r="D22" s="172">
        <v>20321906</v>
      </c>
      <c r="E22" s="172">
        <v>24734851</v>
      </c>
      <c r="F22" s="172">
        <v>6623116.7800000003</v>
      </c>
    </row>
    <row r="23" spans="3:6">
      <c r="C23" s="173" t="s">
        <v>613</v>
      </c>
      <c r="D23" s="172">
        <v>50000000</v>
      </c>
      <c r="E23" s="172">
        <v>50000000</v>
      </c>
      <c r="F23" s="172">
        <v>49938937.330000006</v>
      </c>
    </row>
    <row r="24" spans="3:6">
      <c r="C24" s="173" t="s">
        <v>838</v>
      </c>
      <c r="D24" s="172">
        <v>30904487</v>
      </c>
      <c r="E24" s="172">
        <v>6609263</v>
      </c>
      <c r="F24" s="172">
        <v>0</v>
      </c>
    </row>
    <row r="25" spans="3:6">
      <c r="C25" s="173" t="s">
        <v>772</v>
      </c>
      <c r="D25" s="172">
        <v>150000001</v>
      </c>
      <c r="E25" s="172">
        <v>150000001</v>
      </c>
      <c r="F25" s="172">
        <v>149764746.55000001</v>
      </c>
    </row>
    <row r="26" spans="3:6">
      <c r="C26" s="173" t="s">
        <v>773</v>
      </c>
      <c r="D26" s="172">
        <v>11090100</v>
      </c>
      <c r="E26" s="172">
        <v>5969433.6200000001</v>
      </c>
      <c r="F26" s="172">
        <v>1811015.74</v>
      </c>
    </row>
    <row r="27" spans="3:6">
      <c r="C27" s="173" t="s">
        <v>774</v>
      </c>
      <c r="D27" s="172">
        <v>7515600</v>
      </c>
      <c r="E27" s="172">
        <v>6501971</v>
      </c>
      <c r="F27" s="172">
        <v>6501970.6399999997</v>
      </c>
    </row>
    <row r="28" spans="3:6">
      <c r="C28" s="173" t="s">
        <v>582</v>
      </c>
      <c r="D28" s="172">
        <v>22368258</v>
      </c>
      <c r="E28" s="172">
        <v>37804804.149999999</v>
      </c>
      <c r="F28" s="172">
        <v>37690192.920000002</v>
      </c>
    </row>
    <row r="29" spans="3:6">
      <c r="C29" s="173" t="s">
        <v>776</v>
      </c>
      <c r="D29" s="172">
        <v>10380060</v>
      </c>
      <c r="E29" s="172">
        <v>10149538.960000001</v>
      </c>
      <c r="F29" s="172">
        <v>2619173.54</v>
      </c>
    </row>
    <row r="30" spans="3:6">
      <c r="C30" s="173" t="s">
        <v>839</v>
      </c>
      <c r="D30" s="172">
        <v>800000000</v>
      </c>
      <c r="E30" s="172">
        <v>650000000</v>
      </c>
      <c r="F30" s="172">
        <v>492718770.44999999</v>
      </c>
    </row>
    <row r="31" spans="3:6">
      <c r="C31" s="173" t="s">
        <v>2225</v>
      </c>
      <c r="D31" s="172">
        <v>0</v>
      </c>
      <c r="E31" s="172">
        <v>3218836</v>
      </c>
      <c r="F31" s="172">
        <v>3218835.38</v>
      </c>
    </row>
    <row r="32" spans="3:6">
      <c r="C32" s="173" t="s">
        <v>614</v>
      </c>
      <c r="D32" s="172">
        <v>10432313</v>
      </c>
      <c r="E32" s="172">
        <v>7302619</v>
      </c>
      <c r="F32" s="172">
        <v>6904670.3300000001</v>
      </c>
    </row>
    <row r="33" spans="3:6">
      <c r="C33" s="173" t="s">
        <v>840</v>
      </c>
      <c r="D33" s="172">
        <v>1895778</v>
      </c>
      <c r="E33" s="172">
        <v>2177658</v>
      </c>
      <c r="F33" s="172">
        <v>1742046.11</v>
      </c>
    </row>
    <row r="34" spans="3:6">
      <c r="C34" s="173" t="s">
        <v>841</v>
      </c>
      <c r="D34" s="172">
        <v>1000000</v>
      </c>
      <c r="E34" s="172">
        <v>775050000</v>
      </c>
      <c r="F34" s="172">
        <v>774175730.02999997</v>
      </c>
    </row>
    <row r="35" spans="3:6">
      <c r="C35" s="173" t="s">
        <v>777</v>
      </c>
      <c r="D35" s="172">
        <v>9536540</v>
      </c>
      <c r="E35" s="172">
        <v>6675578</v>
      </c>
      <c r="F35" s="172">
        <v>0</v>
      </c>
    </row>
    <row r="36" spans="3:6">
      <c r="C36" s="173" t="s">
        <v>558</v>
      </c>
      <c r="D36" s="172">
        <v>1751736</v>
      </c>
      <c r="E36" s="172">
        <v>1751736</v>
      </c>
      <c r="F36" s="172">
        <v>0</v>
      </c>
    </row>
    <row r="37" spans="3:6">
      <c r="C37" s="173" t="s">
        <v>778</v>
      </c>
      <c r="D37" s="172">
        <v>9507126</v>
      </c>
      <c r="E37" s="172">
        <v>8639249.7200000007</v>
      </c>
      <c r="F37" s="172">
        <v>8639249.7200000007</v>
      </c>
    </row>
    <row r="38" spans="3:6">
      <c r="C38" s="173" t="s">
        <v>765</v>
      </c>
      <c r="D38" s="172">
        <v>0</v>
      </c>
      <c r="E38" s="172">
        <v>232353643.77000001</v>
      </c>
      <c r="F38" s="172">
        <v>140978702.62</v>
      </c>
    </row>
    <row r="39" spans="3:6">
      <c r="C39" s="173" t="s">
        <v>2136</v>
      </c>
      <c r="D39" s="172">
        <v>0</v>
      </c>
      <c r="E39" s="172">
        <v>24574240.960000001</v>
      </c>
      <c r="F39" s="172">
        <v>22576846.66</v>
      </c>
    </row>
    <row r="40" spans="3:6">
      <c r="C40" s="173" t="s">
        <v>842</v>
      </c>
      <c r="D40" s="172">
        <v>125650113</v>
      </c>
      <c r="E40" s="172">
        <v>71079128</v>
      </c>
      <c r="F40" s="172">
        <v>29901413.579999998</v>
      </c>
    </row>
    <row r="41" spans="3:6">
      <c r="C41" s="173" t="s">
        <v>843</v>
      </c>
      <c r="D41" s="172">
        <v>3526957</v>
      </c>
      <c r="E41" s="172">
        <v>0</v>
      </c>
      <c r="F41" s="172">
        <v>0</v>
      </c>
    </row>
    <row r="42" spans="3:6">
      <c r="C42" s="173" t="s">
        <v>844</v>
      </c>
      <c r="D42" s="172">
        <v>73808208</v>
      </c>
      <c r="E42" s="172">
        <v>19210204.350000001</v>
      </c>
      <c r="F42" s="172">
        <v>10034618.859999999</v>
      </c>
    </row>
    <row r="43" spans="3:6">
      <c r="C43" s="173" t="s">
        <v>615</v>
      </c>
      <c r="D43" s="172">
        <v>8480045</v>
      </c>
      <c r="E43" s="172">
        <v>16334397.1</v>
      </c>
      <c r="F43" s="172">
        <v>10871229.800000001</v>
      </c>
    </row>
    <row r="44" spans="3:6">
      <c r="C44" s="173" t="s">
        <v>2137</v>
      </c>
      <c r="D44" s="172">
        <v>0</v>
      </c>
      <c r="E44" s="172">
        <v>7769296.8799999999</v>
      </c>
      <c r="F44" s="172">
        <v>7092266.9900000002</v>
      </c>
    </row>
    <row r="45" spans="3:6">
      <c r="C45" s="173" t="s">
        <v>845</v>
      </c>
      <c r="D45" s="172">
        <v>247267400</v>
      </c>
      <c r="E45" s="172">
        <v>120231830</v>
      </c>
      <c r="F45" s="172">
        <v>45583135.100000001</v>
      </c>
    </row>
    <row r="46" spans="3:6">
      <c r="C46" s="173" t="s">
        <v>846</v>
      </c>
      <c r="D46" s="172">
        <v>65275889</v>
      </c>
      <c r="E46" s="172">
        <v>126113938</v>
      </c>
      <c r="F46" s="172">
        <v>126111111.54000001</v>
      </c>
    </row>
    <row r="47" spans="3:6">
      <c r="C47" s="173" t="s">
        <v>557</v>
      </c>
      <c r="D47" s="172">
        <v>12862214</v>
      </c>
      <c r="E47" s="172">
        <v>507862214</v>
      </c>
      <c r="F47" s="172">
        <v>507682214</v>
      </c>
    </row>
    <row r="48" spans="3:6">
      <c r="C48" s="173" t="s">
        <v>847</v>
      </c>
      <c r="D48" s="172">
        <v>50413002</v>
      </c>
      <c r="E48" s="172">
        <v>647823</v>
      </c>
      <c r="F48" s="172">
        <v>0</v>
      </c>
    </row>
    <row r="49" spans="3:6">
      <c r="C49" s="173" t="s">
        <v>502</v>
      </c>
      <c r="D49" s="172">
        <v>262219700</v>
      </c>
      <c r="E49" s="172">
        <v>321765205.42000002</v>
      </c>
      <c r="F49" s="172">
        <v>214296789.84</v>
      </c>
    </row>
    <row r="50" spans="3:6">
      <c r="C50" s="173" t="s">
        <v>780</v>
      </c>
      <c r="D50" s="172">
        <v>7527313</v>
      </c>
      <c r="E50" s="172">
        <v>5269119</v>
      </c>
      <c r="F50" s="172">
        <v>0</v>
      </c>
    </row>
    <row r="51" spans="3:6">
      <c r="C51" s="173" t="s">
        <v>848</v>
      </c>
      <c r="D51" s="172">
        <v>80000000</v>
      </c>
      <c r="E51" s="172">
        <v>692440.46</v>
      </c>
      <c r="F51" s="172">
        <v>0</v>
      </c>
    </row>
    <row r="52" spans="3:6">
      <c r="C52" s="173" t="s">
        <v>560</v>
      </c>
      <c r="D52" s="172">
        <v>692180519</v>
      </c>
      <c r="E52" s="172">
        <v>950381614.73000002</v>
      </c>
      <c r="F52" s="172">
        <v>745381214.73000002</v>
      </c>
    </row>
    <row r="53" spans="3:6">
      <c r="C53" s="173" t="s">
        <v>2389</v>
      </c>
      <c r="D53" s="172">
        <v>44308027</v>
      </c>
      <c r="E53" s="172">
        <v>84308027</v>
      </c>
      <c r="F53" s="172">
        <v>44308027</v>
      </c>
    </row>
    <row r="54" spans="3:6">
      <c r="C54" s="173" t="s">
        <v>849</v>
      </c>
      <c r="D54" s="172">
        <v>9730024</v>
      </c>
      <c r="E54" s="172">
        <v>9730024</v>
      </c>
      <c r="F54" s="172">
        <v>0</v>
      </c>
    </row>
    <row r="55" spans="3:6">
      <c r="C55" s="173" t="s">
        <v>583</v>
      </c>
      <c r="D55" s="172">
        <v>296302682</v>
      </c>
      <c r="E55" s="172">
        <v>200861972</v>
      </c>
      <c r="F55" s="172">
        <v>168818417.63999999</v>
      </c>
    </row>
    <row r="56" spans="3:6">
      <c r="C56" s="173" t="s">
        <v>2085</v>
      </c>
      <c r="D56" s="172">
        <v>0</v>
      </c>
      <c r="E56" s="172">
        <v>3764490.6</v>
      </c>
      <c r="F56" s="172">
        <v>2798966.4</v>
      </c>
    </row>
    <row r="57" spans="3:6">
      <c r="C57" s="173" t="s">
        <v>850</v>
      </c>
      <c r="D57" s="172">
        <v>1000000</v>
      </c>
      <c r="E57" s="172">
        <v>1000000</v>
      </c>
      <c r="F57" s="172">
        <v>0</v>
      </c>
    </row>
    <row r="58" spans="3:6">
      <c r="C58" s="173" t="s">
        <v>2414</v>
      </c>
      <c r="D58" s="172">
        <v>0</v>
      </c>
      <c r="E58" s="172">
        <v>10993692</v>
      </c>
      <c r="F58" s="172">
        <v>0</v>
      </c>
    </row>
    <row r="59" spans="3:6">
      <c r="C59" s="173" t="s">
        <v>851</v>
      </c>
      <c r="D59" s="172">
        <v>0</v>
      </c>
      <c r="E59" s="172">
        <v>392630000</v>
      </c>
      <c r="F59" s="172">
        <v>278836372.24000001</v>
      </c>
    </row>
    <row r="60" spans="3:6">
      <c r="C60" s="173" t="s">
        <v>2086</v>
      </c>
      <c r="D60" s="172">
        <v>0</v>
      </c>
      <c r="E60" s="172">
        <v>12171887.4</v>
      </c>
      <c r="F60" s="172">
        <v>7185114.96</v>
      </c>
    </row>
    <row r="61" spans="3:6">
      <c r="C61" s="173" t="s">
        <v>852</v>
      </c>
      <c r="D61" s="172">
        <v>0</v>
      </c>
      <c r="E61" s="172">
        <v>649000000</v>
      </c>
      <c r="F61" s="172">
        <v>464137113.93000001</v>
      </c>
    </row>
    <row r="62" spans="3:6">
      <c r="C62" s="173" t="s">
        <v>853</v>
      </c>
      <c r="D62" s="172">
        <v>12842317</v>
      </c>
      <c r="E62" s="172">
        <v>51524823</v>
      </c>
      <c r="F62" s="172">
        <v>0</v>
      </c>
    </row>
    <row r="63" spans="3:6">
      <c r="C63" s="173" t="s">
        <v>2415</v>
      </c>
      <c r="D63" s="172">
        <v>0</v>
      </c>
      <c r="E63" s="172">
        <v>3424874</v>
      </c>
      <c r="F63" s="172">
        <v>0</v>
      </c>
    </row>
    <row r="64" spans="3:6">
      <c r="C64" s="173" t="s">
        <v>2416</v>
      </c>
      <c r="D64" s="172">
        <v>0</v>
      </c>
      <c r="E64" s="172">
        <v>4017818</v>
      </c>
      <c r="F64" s="172">
        <v>0</v>
      </c>
    </row>
    <row r="65" spans="3:6">
      <c r="C65" s="173" t="s">
        <v>854</v>
      </c>
      <c r="D65" s="172">
        <v>0</v>
      </c>
      <c r="E65" s="172">
        <v>107000000</v>
      </c>
      <c r="F65" s="172">
        <v>2912280</v>
      </c>
    </row>
    <row r="66" spans="3:6">
      <c r="C66" s="173" t="s">
        <v>616</v>
      </c>
      <c r="D66" s="172">
        <v>9334540</v>
      </c>
      <c r="E66" s="172">
        <v>6534178</v>
      </c>
      <c r="F66" s="172">
        <v>0</v>
      </c>
    </row>
    <row r="67" spans="3:6">
      <c r="C67" s="173" t="s">
        <v>617</v>
      </c>
      <c r="D67" s="172">
        <v>15197105</v>
      </c>
      <c r="E67" s="172">
        <v>10637974</v>
      </c>
      <c r="F67" s="172">
        <v>4093851.96</v>
      </c>
    </row>
    <row r="68" spans="3:6">
      <c r="C68" s="173" t="s">
        <v>437</v>
      </c>
      <c r="D68" s="172">
        <v>4298065</v>
      </c>
      <c r="E68" s="172">
        <v>17021350</v>
      </c>
      <c r="F68" s="172">
        <v>11935200.060000001</v>
      </c>
    </row>
    <row r="69" spans="3:6">
      <c r="C69" s="173" t="s">
        <v>618</v>
      </c>
      <c r="D69" s="172">
        <v>9125326</v>
      </c>
      <c r="E69" s="172">
        <v>6522549.5700000003</v>
      </c>
      <c r="F69" s="172">
        <v>6522549.5700000003</v>
      </c>
    </row>
    <row r="70" spans="3:6">
      <c r="C70" s="173" t="s">
        <v>619</v>
      </c>
      <c r="D70" s="172">
        <v>8116071</v>
      </c>
      <c r="E70" s="172">
        <v>0</v>
      </c>
      <c r="F70" s="172">
        <v>0</v>
      </c>
    </row>
    <row r="71" spans="3:6">
      <c r="C71" s="173" t="s">
        <v>620</v>
      </c>
      <c r="D71" s="172">
        <v>365000353</v>
      </c>
      <c r="E71" s="172">
        <v>464875823.10000002</v>
      </c>
      <c r="F71" s="172">
        <v>386094028.94</v>
      </c>
    </row>
    <row r="72" spans="3:6">
      <c r="C72" s="173" t="s">
        <v>621</v>
      </c>
      <c r="D72" s="172">
        <v>6000000</v>
      </c>
      <c r="E72" s="172">
        <v>173200000</v>
      </c>
      <c r="F72" s="172">
        <v>109484176.81</v>
      </c>
    </row>
    <row r="73" spans="3:6">
      <c r="C73" s="173" t="s">
        <v>855</v>
      </c>
      <c r="D73" s="172">
        <v>73761343</v>
      </c>
      <c r="E73" s="172">
        <v>36136357</v>
      </c>
      <c r="F73" s="172">
        <v>35963868.130000003</v>
      </c>
    </row>
    <row r="74" spans="3:6">
      <c r="C74" s="173" t="s">
        <v>552</v>
      </c>
      <c r="D74" s="172">
        <v>550727334</v>
      </c>
      <c r="E74" s="172">
        <v>575727334</v>
      </c>
      <c r="F74" s="172">
        <v>572111508.18999994</v>
      </c>
    </row>
    <row r="75" spans="3:6">
      <c r="C75" s="173" t="s">
        <v>556</v>
      </c>
      <c r="D75" s="172">
        <v>12252984</v>
      </c>
      <c r="E75" s="172">
        <v>22502984</v>
      </c>
      <c r="F75" s="172">
        <v>10166643.33</v>
      </c>
    </row>
    <row r="76" spans="3:6">
      <c r="C76" s="173" t="s">
        <v>856</v>
      </c>
      <c r="D76" s="172">
        <v>19017301</v>
      </c>
      <c r="E76" s="172">
        <v>341265</v>
      </c>
      <c r="F76" s="172">
        <v>0</v>
      </c>
    </row>
    <row r="77" spans="3:6">
      <c r="C77" s="173" t="s">
        <v>857</v>
      </c>
      <c r="D77" s="172">
        <v>4629558</v>
      </c>
      <c r="E77" s="172">
        <v>44625687</v>
      </c>
      <c r="F77" s="172">
        <v>28156643.5</v>
      </c>
    </row>
    <row r="78" spans="3:6">
      <c r="C78" s="173" t="s">
        <v>858</v>
      </c>
      <c r="D78" s="172">
        <v>4358515</v>
      </c>
      <c r="E78" s="172">
        <v>4358515</v>
      </c>
      <c r="F78" s="172">
        <v>4358515</v>
      </c>
    </row>
    <row r="79" spans="3:6">
      <c r="C79" s="173" t="s">
        <v>781</v>
      </c>
      <c r="D79" s="172">
        <v>113318935</v>
      </c>
      <c r="E79" s="172">
        <v>113318935</v>
      </c>
      <c r="F79" s="172">
        <v>21800153.120000001</v>
      </c>
    </row>
    <row r="80" spans="3:6">
      <c r="C80" s="173" t="s">
        <v>859</v>
      </c>
      <c r="D80" s="172">
        <v>100000</v>
      </c>
      <c r="E80" s="172">
        <v>109901000</v>
      </c>
      <c r="F80" s="172">
        <v>109674393.56999999</v>
      </c>
    </row>
    <row r="81" spans="3:6">
      <c r="C81" s="173" t="s">
        <v>782</v>
      </c>
      <c r="D81" s="172">
        <v>83908702</v>
      </c>
      <c r="E81" s="172">
        <v>179814079</v>
      </c>
      <c r="F81" s="172">
        <v>102967342.38</v>
      </c>
    </row>
    <row r="82" spans="3:6">
      <c r="C82" s="173" t="s">
        <v>860</v>
      </c>
      <c r="D82" s="172">
        <v>165478160</v>
      </c>
      <c r="E82" s="172">
        <v>68478160</v>
      </c>
      <c r="F82" s="172">
        <v>17732060.030000001</v>
      </c>
    </row>
    <row r="83" spans="3:6">
      <c r="C83" s="173" t="s">
        <v>861</v>
      </c>
      <c r="D83" s="172">
        <v>45109788</v>
      </c>
      <c r="E83" s="172">
        <v>661645</v>
      </c>
      <c r="F83" s="172">
        <v>0</v>
      </c>
    </row>
    <row r="84" spans="3:6">
      <c r="C84" s="173" t="s">
        <v>2304</v>
      </c>
      <c r="D84" s="172">
        <v>0</v>
      </c>
      <c r="E84" s="172">
        <v>8268919.96</v>
      </c>
      <c r="F84" s="172">
        <v>0</v>
      </c>
    </row>
    <row r="85" spans="3:6">
      <c r="C85" s="173" t="s">
        <v>2121</v>
      </c>
      <c r="D85" s="172">
        <v>0</v>
      </c>
      <c r="E85" s="172">
        <v>125873820</v>
      </c>
      <c r="F85" s="172">
        <v>125873817.29000001</v>
      </c>
    </row>
    <row r="86" spans="3:6">
      <c r="C86" s="173" t="s">
        <v>862</v>
      </c>
      <c r="D86" s="172">
        <v>0</v>
      </c>
      <c r="E86" s="172">
        <v>0</v>
      </c>
      <c r="F86" s="172">
        <v>0</v>
      </c>
    </row>
    <row r="87" spans="3:6">
      <c r="C87" s="173" t="s">
        <v>2264</v>
      </c>
      <c r="D87" s="172">
        <v>0</v>
      </c>
      <c r="E87" s="172">
        <v>53842413.619999997</v>
      </c>
      <c r="F87" s="172">
        <v>0</v>
      </c>
    </row>
    <row r="88" spans="3:6">
      <c r="C88" s="173" t="s">
        <v>863</v>
      </c>
      <c r="D88" s="172">
        <v>2945047</v>
      </c>
      <c r="E88" s="172">
        <v>8436419</v>
      </c>
      <c r="F88" s="172">
        <v>0</v>
      </c>
    </row>
    <row r="89" spans="3:6">
      <c r="C89" s="173" t="s">
        <v>864</v>
      </c>
      <c r="D89" s="172">
        <v>5585530</v>
      </c>
      <c r="E89" s="172">
        <v>3585530</v>
      </c>
      <c r="F89" s="172">
        <v>636950.11</v>
      </c>
    </row>
    <row r="90" spans="3:6">
      <c r="C90" s="173" t="s">
        <v>865</v>
      </c>
      <c r="D90" s="172">
        <v>181782167</v>
      </c>
      <c r="E90" s="172">
        <v>191782167</v>
      </c>
      <c r="F90" s="172">
        <v>187694360.21000001</v>
      </c>
    </row>
    <row r="91" spans="3:6">
      <c r="C91" s="173" t="s">
        <v>2245</v>
      </c>
      <c r="D91" s="172">
        <v>0</v>
      </c>
      <c r="E91" s="172">
        <v>6199768.3300000001</v>
      </c>
      <c r="F91" s="172">
        <v>0</v>
      </c>
    </row>
    <row r="92" spans="3:6">
      <c r="C92" s="173" t="s">
        <v>252</v>
      </c>
      <c r="D92" s="172">
        <v>149999990</v>
      </c>
      <c r="E92" s="172">
        <v>148285704</v>
      </c>
      <c r="F92" s="172">
        <v>119595122.24000001</v>
      </c>
    </row>
    <row r="93" spans="3:6">
      <c r="C93" s="173" t="s">
        <v>2124</v>
      </c>
      <c r="D93" s="172">
        <v>0</v>
      </c>
      <c r="E93" s="172">
        <v>878082</v>
      </c>
      <c r="F93" s="172">
        <v>0</v>
      </c>
    </row>
    <row r="94" spans="3:6">
      <c r="C94" s="173" t="s">
        <v>2305</v>
      </c>
      <c r="D94" s="172">
        <v>0</v>
      </c>
      <c r="E94" s="172">
        <v>2971494.81</v>
      </c>
      <c r="F94" s="172">
        <v>0</v>
      </c>
    </row>
    <row r="95" spans="3:6">
      <c r="C95" s="173" t="s">
        <v>783</v>
      </c>
      <c r="D95" s="172">
        <v>587130926</v>
      </c>
      <c r="E95" s="172">
        <v>152025872.57999998</v>
      </c>
      <c r="F95" s="172">
        <v>39604779.450000003</v>
      </c>
    </row>
    <row r="96" spans="3:6">
      <c r="C96" s="173" t="s">
        <v>866</v>
      </c>
      <c r="D96" s="172">
        <v>1510244</v>
      </c>
      <c r="E96" s="172">
        <v>730</v>
      </c>
      <c r="F96" s="172">
        <v>0</v>
      </c>
    </row>
    <row r="97" spans="3:6">
      <c r="C97" s="173" t="s">
        <v>867</v>
      </c>
      <c r="D97" s="172">
        <v>8913591</v>
      </c>
      <c r="E97" s="172">
        <v>5295694</v>
      </c>
      <c r="F97" s="172">
        <v>2919523.15</v>
      </c>
    </row>
    <row r="98" spans="3:6">
      <c r="C98" s="173" t="s">
        <v>555</v>
      </c>
      <c r="D98" s="172">
        <v>225001054</v>
      </c>
      <c r="E98" s="172">
        <v>225001054</v>
      </c>
      <c r="F98" s="172">
        <v>224401414.19999999</v>
      </c>
    </row>
    <row r="99" spans="3:6">
      <c r="C99" s="173" t="s">
        <v>344</v>
      </c>
      <c r="D99" s="172">
        <v>1751736</v>
      </c>
      <c r="E99" s="172">
        <v>20804984</v>
      </c>
      <c r="F99" s="172">
        <v>4895610.6100000003</v>
      </c>
    </row>
    <row r="100" spans="3:6">
      <c r="C100" s="173" t="s">
        <v>868</v>
      </c>
      <c r="D100" s="172">
        <v>9721548</v>
      </c>
      <c r="E100" s="172">
        <v>7567345</v>
      </c>
      <c r="F100" s="172">
        <v>5782712.4900000002</v>
      </c>
    </row>
    <row r="101" spans="3:6">
      <c r="C101" s="173" t="s">
        <v>554</v>
      </c>
      <c r="D101" s="172">
        <v>1751736</v>
      </c>
      <c r="E101" s="172">
        <v>35751736</v>
      </c>
      <c r="F101" s="172">
        <v>0</v>
      </c>
    </row>
    <row r="102" spans="3:6">
      <c r="C102" s="173" t="s">
        <v>869</v>
      </c>
      <c r="D102" s="172">
        <v>7166189</v>
      </c>
      <c r="E102" s="172">
        <v>3155123</v>
      </c>
      <c r="F102" s="172">
        <v>1243101.23</v>
      </c>
    </row>
    <row r="103" spans="3:6">
      <c r="C103" s="173" t="s">
        <v>870</v>
      </c>
      <c r="D103" s="172">
        <v>1823763</v>
      </c>
      <c r="E103" s="172">
        <v>110</v>
      </c>
      <c r="F103" s="172">
        <v>0</v>
      </c>
    </row>
    <row r="104" spans="3:6">
      <c r="C104" s="173" t="s">
        <v>424</v>
      </c>
      <c r="D104" s="172">
        <v>636815744</v>
      </c>
      <c r="E104" s="172">
        <v>666815744</v>
      </c>
      <c r="F104" s="172">
        <v>483392654.07999998</v>
      </c>
    </row>
    <row r="105" spans="3:6">
      <c r="C105" s="173" t="s">
        <v>2138</v>
      </c>
      <c r="D105" s="172">
        <v>0</v>
      </c>
      <c r="E105" s="172">
        <v>18944658.41</v>
      </c>
      <c r="F105" s="172">
        <v>17320437.359999999</v>
      </c>
    </row>
    <row r="106" spans="3:6">
      <c r="C106" s="173" t="s">
        <v>2139</v>
      </c>
      <c r="D106" s="172">
        <v>0</v>
      </c>
      <c r="E106" s="172">
        <v>17955951.830000002</v>
      </c>
      <c r="F106" s="172">
        <v>16416498.300000001</v>
      </c>
    </row>
    <row r="107" spans="3:6">
      <c r="C107" s="173" t="s">
        <v>2140</v>
      </c>
      <c r="D107" s="172">
        <v>0</v>
      </c>
      <c r="E107" s="172">
        <v>16545387.43</v>
      </c>
      <c r="F107" s="172">
        <v>15135049.369999999</v>
      </c>
    </row>
    <row r="108" spans="3:6">
      <c r="C108" s="171" t="s">
        <v>2260</v>
      </c>
      <c r="D108" s="172">
        <v>388060363</v>
      </c>
      <c r="E108" s="172">
        <v>108703075.37</v>
      </c>
      <c r="F108" s="172">
        <v>54440712.950000003</v>
      </c>
    </row>
    <row r="109" spans="3:6">
      <c r="C109" s="173" t="s">
        <v>622</v>
      </c>
      <c r="D109" s="172">
        <v>4617718</v>
      </c>
      <c r="E109" s="172">
        <v>30859864.990000002</v>
      </c>
      <c r="F109" s="172">
        <v>17960906.240000002</v>
      </c>
    </row>
    <row r="110" spans="3:6">
      <c r="C110" s="173" t="s">
        <v>553</v>
      </c>
      <c r="D110" s="172">
        <v>364907209</v>
      </c>
      <c r="E110" s="172">
        <v>600</v>
      </c>
      <c r="F110" s="172">
        <v>0</v>
      </c>
    </row>
    <row r="111" spans="3:6">
      <c r="C111" s="173" t="s">
        <v>623</v>
      </c>
      <c r="D111" s="172">
        <v>18535436</v>
      </c>
      <c r="E111" s="172">
        <v>18535436</v>
      </c>
      <c r="F111" s="172">
        <v>5166687.8900000006</v>
      </c>
    </row>
    <row r="112" spans="3:6">
      <c r="C112" s="173" t="s">
        <v>766</v>
      </c>
      <c r="D112" s="172">
        <v>0</v>
      </c>
      <c r="E112" s="172">
        <v>27387174.379999999</v>
      </c>
      <c r="F112" s="172">
        <v>10855500.149999999</v>
      </c>
    </row>
    <row r="113" spans="3:6">
      <c r="C113" s="173" t="s">
        <v>2184</v>
      </c>
      <c r="D113" s="172">
        <v>0</v>
      </c>
      <c r="E113" s="172">
        <v>31920000</v>
      </c>
      <c r="F113" s="172">
        <v>20457618.670000006</v>
      </c>
    </row>
    <row r="114" spans="3:6">
      <c r="C114" s="171" t="s">
        <v>2261</v>
      </c>
      <c r="D114" s="172">
        <v>3622575476</v>
      </c>
      <c r="E114" s="172">
        <v>4723817978</v>
      </c>
      <c r="F114" s="172">
        <v>3185138489.52</v>
      </c>
    </row>
    <row r="115" spans="3:6">
      <c r="C115" s="173" t="s">
        <v>253</v>
      </c>
      <c r="D115" s="172">
        <v>875699815</v>
      </c>
      <c r="E115" s="172">
        <v>1317427383</v>
      </c>
      <c r="F115" s="172">
        <v>511694116.26999998</v>
      </c>
    </row>
    <row r="116" spans="3:6">
      <c r="C116" s="173" t="s">
        <v>557</v>
      </c>
      <c r="D116" s="172">
        <v>0</v>
      </c>
      <c r="E116" s="172">
        <v>301859117</v>
      </c>
      <c r="F116" s="172">
        <v>0</v>
      </c>
    </row>
    <row r="117" spans="3:6">
      <c r="C117" s="173" t="s">
        <v>560</v>
      </c>
      <c r="D117" s="172">
        <v>0</v>
      </c>
      <c r="E117" s="172">
        <v>444999600</v>
      </c>
      <c r="F117" s="172">
        <v>391480262.31</v>
      </c>
    </row>
    <row r="118" spans="3:6">
      <c r="C118" s="173" t="s">
        <v>851</v>
      </c>
      <c r="D118" s="172">
        <v>2746875661</v>
      </c>
      <c r="E118" s="172">
        <v>2659531878</v>
      </c>
      <c r="F118" s="172">
        <v>2281964110.9400001</v>
      </c>
    </row>
    <row r="119" spans="3:6">
      <c r="C119" s="151" t="s">
        <v>254</v>
      </c>
      <c r="D119" s="152">
        <v>2556203508</v>
      </c>
      <c r="E119" s="152">
        <v>3383321722.0700002</v>
      </c>
      <c r="F119" s="152">
        <v>2342162501.4900002</v>
      </c>
    </row>
    <row r="120" spans="3:6">
      <c r="C120" s="171" t="s">
        <v>2259</v>
      </c>
      <c r="D120" s="172">
        <v>1091905086</v>
      </c>
      <c r="E120" s="172">
        <v>1385474515.2700002</v>
      </c>
      <c r="F120" s="172">
        <v>1074829560.45</v>
      </c>
    </row>
    <row r="121" spans="3:6">
      <c r="C121" s="173" t="s">
        <v>871</v>
      </c>
      <c r="D121" s="172">
        <v>20000000</v>
      </c>
      <c r="E121" s="172">
        <v>0</v>
      </c>
      <c r="F121" s="172">
        <v>0</v>
      </c>
    </row>
    <row r="122" spans="3:6">
      <c r="C122" s="173" t="s">
        <v>872</v>
      </c>
      <c r="D122" s="172">
        <v>27300136</v>
      </c>
      <c r="E122" s="172">
        <v>51148631</v>
      </c>
      <c r="F122" s="172">
        <v>34243025.670000002</v>
      </c>
    </row>
    <row r="123" spans="3:6">
      <c r="C123" s="173" t="s">
        <v>775</v>
      </c>
      <c r="D123" s="172">
        <v>10029688</v>
      </c>
      <c r="E123" s="172">
        <v>88</v>
      </c>
      <c r="F123" s="172">
        <v>0</v>
      </c>
    </row>
    <row r="124" spans="3:6">
      <c r="C124" s="173" t="s">
        <v>873</v>
      </c>
      <c r="D124" s="172">
        <v>3977039</v>
      </c>
      <c r="E124" s="172">
        <v>1771480</v>
      </c>
      <c r="F124" s="172">
        <v>0</v>
      </c>
    </row>
    <row r="125" spans="3:6">
      <c r="C125" s="173" t="s">
        <v>551</v>
      </c>
      <c r="D125" s="172">
        <v>15662710</v>
      </c>
      <c r="E125" s="172">
        <v>11320710</v>
      </c>
      <c r="F125" s="172">
        <v>8211962.9100000001</v>
      </c>
    </row>
    <row r="126" spans="3:6">
      <c r="C126" s="173" t="s">
        <v>874</v>
      </c>
      <c r="D126" s="172">
        <v>17228026</v>
      </c>
      <c r="E126" s="172">
        <v>8700000</v>
      </c>
      <c r="F126" s="172">
        <v>8611143.6500000004</v>
      </c>
    </row>
    <row r="127" spans="3:6">
      <c r="C127" s="173" t="s">
        <v>875</v>
      </c>
      <c r="D127" s="172">
        <v>6758426</v>
      </c>
      <c r="E127" s="172">
        <v>218</v>
      </c>
      <c r="F127" s="172">
        <v>0</v>
      </c>
    </row>
    <row r="128" spans="3:6">
      <c r="C128" s="173" t="s">
        <v>2390</v>
      </c>
      <c r="D128" s="172">
        <v>12609788</v>
      </c>
      <c r="E128" s="172">
        <v>5773876</v>
      </c>
      <c r="F128" s="172">
        <v>4619021.49</v>
      </c>
    </row>
    <row r="129" spans="3:6">
      <c r="C129" s="173" t="s">
        <v>373</v>
      </c>
      <c r="D129" s="172">
        <v>1148800</v>
      </c>
      <c r="E129" s="172">
        <v>109</v>
      </c>
      <c r="F129" s="172">
        <v>0</v>
      </c>
    </row>
    <row r="130" spans="3:6">
      <c r="C130" s="173" t="s">
        <v>876</v>
      </c>
      <c r="D130" s="172">
        <v>12609788</v>
      </c>
      <c r="E130" s="172">
        <v>10709788</v>
      </c>
      <c r="F130" s="172">
        <v>8682328.8499999996</v>
      </c>
    </row>
    <row r="131" spans="3:6">
      <c r="C131" s="173" t="s">
        <v>877</v>
      </c>
      <c r="D131" s="172">
        <v>7572995</v>
      </c>
      <c r="E131" s="172">
        <v>5561700</v>
      </c>
      <c r="F131" s="172">
        <v>5561699.3399999999</v>
      </c>
    </row>
    <row r="132" spans="3:6">
      <c r="C132" s="173" t="s">
        <v>878</v>
      </c>
      <c r="D132" s="172">
        <v>1514599</v>
      </c>
      <c r="E132" s="172">
        <v>50929</v>
      </c>
      <c r="F132" s="172">
        <v>50896</v>
      </c>
    </row>
    <row r="133" spans="3:6">
      <c r="C133" s="173" t="s">
        <v>2219</v>
      </c>
      <c r="D133" s="172">
        <v>0</v>
      </c>
      <c r="E133" s="172">
        <v>8870500</v>
      </c>
      <c r="F133" s="172">
        <v>8870462.4299999997</v>
      </c>
    </row>
    <row r="134" spans="3:6">
      <c r="C134" s="173" t="s">
        <v>879</v>
      </c>
      <c r="D134" s="172">
        <v>1128036</v>
      </c>
      <c r="E134" s="172">
        <v>1128036</v>
      </c>
      <c r="F134" s="172">
        <v>0</v>
      </c>
    </row>
    <row r="135" spans="3:6">
      <c r="C135" s="173" t="s">
        <v>880</v>
      </c>
      <c r="D135" s="172">
        <v>12501268</v>
      </c>
      <c r="E135" s="172">
        <v>9296466</v>
      </c>
      <c r="F135" s="172">
        <v>9296465.1799999997</v>
      </c>
    </row>
    <row r="136" spans="3:6">
      <c r="C136" s="173" t="s">
        <v>2087</v>
      </c>
      <c r="D136" s="172">
        <v>0</v>
      </c>
      <c r="E136" s="172">
        <v>5050475.76</v>
      </c>
      <c r="F136" s="172">
        <v>0</v>
      </c>
    </row>
    <row r="137" spans="3:6">
      <c r="C137" s="173" t="s">
        <v>881</v>
      </c>
      <c r="D137" s="172">
        <v>2552835</v>
      </c>
      <c r="E137" s="172">
        <v>98081</v>
      </c>
      <c r="F137" s="172">
        <v>98080.03</v>
      </c>
    </row>
    <row r="138" spans="3:6">
      <c r="C138" s="173" t="s">
        <v>882</v>
      </c>
      <c r="D138" s="172">
        <v>13752270</v>
      </c>
      <c r="E138" s="172">
        <v>4330329</v>
      </c>
      <c r="F138" s="172">
        <v>4330328.18</v>
      </c>
    </row>
    <row r="139" spans="3:6">
      <c r="C139" s="173" t="s">
        <v>883</v>
      </c>
      <c r="D139" s="172">
        <v>2552835</v>
      </c>
      <c r="E139" s="172">
        <v>52529</v>
      </c>
      <c r="F139" s="172">
        <v>52528.800000000003</v>
      </c>
    </row>
    <row r="140" spans="3:6">
      <c r="C140" s="173" t="s">
        <v>884</v>
      </c>
      <c r="D140" s="172">
        <v>1511940</v>
      </c>
      <c r="E140" s="172">
        <v>232987</v>
      </c>
      <c r="F140" s="172">
        <v>232986.43</v>
      </c>
    </row>
    <row r="141" spans="3:6">
      <c r="C141" s="173" t="s">
        <v>885</v>
      </c>
      <c r="D141" s="172">
        <v>7572993</v>
      </c>
      <c r="E141" s="172">
        <v>100</v>
      </c>
      <c r="F141" s="172">
        <v>0</v>
      </c>
    </row>
    <row r="142" spans="3:6">
      <c r="C142" s="173" t="s">
        <v>886</v>
      </c>
      <c r="D142" s="172">
        <v>2521958</v>
      </c>
      <c r="E142" s="172">
        <v>4000000</v>
      </c>
      <c r="F142" s="172">
        <v>3072138.07</v>
      </c>
    </row>
    <row r="143" spans="3:6">
      <c r="C143" s="173" t="s">
        <v>887</v>
      </c>
      <c r="D143" s="172">
        <v>7572992</v>
      </c>
      <c r="E143" s="172">
        <v>1260000</v>
      </c>
      <c r="F143" s="172">
        <v>1256459.98</v>
      </c>
    </row>
    <row r="144" spans="3:6">
      <c r="C144" s="173" t="s">
        <v>888</v>
      </c>
      <c r="D144" s="172">
        <v>12609788</v>
      </c>
      <c r="E144" s="172">
        <v>1900000</v>
      </c>
      <c r="F144" s="172">
        <v>1893255.62</v>
      </c>
    </row>
    <row r="145" spans="3:6">
      <c r="C145" s="173" t="s">
        <v>889</v>
      </c>
      <c r="D145" s="172">
        <v>2207595</v>
      </c>
      <c r="E145" s="172">
        <v>399446</v>
      </c>
      <c r="F145" s="172">
        <v>0</v>
      </c>
    </row>
    <row r="146" spans="3:6">
      <c r="C146" s="173" t="s">
        <v>890</v>
      </c>
      <c r="D146" s="172">
        <v>3539457</v>
      </c>
      <c r="E146" s="172">
        <v>1000</v>
      </c>
      <c r="F146" s="172">
        <v>0</v>
      </c>
    </row>
    <row r="147" spans="3:6">
      <c r="C147" s="173" t="s">
        <v>891</v>
      </c>
      <c r="D147" s="172">
        <v>310431326</v>
      </c>
      <c r="E147" s="172">
        <v>326</v>
      </c>
      <c r="F147" s="172">
        <v>0</v>
      </c>
    </row>
    <row r="148" spans="3:6">
      <c r="C148" s="173" t="s">
        <v>892</v>
      </c>
      <c r="D148" s="172">
        <v>2438632</v>
      </c>
      <c r="E148" s="172">
        <v>100</v>
      </c>
      <c r="F148" s="172">
        <v>0</v>
      </c>
    </row>
    <row r="149" spans="3:6">
      <c r="C149" s="173" t="s">
        <v>893</v>
      </c>
      <c r="D149" s="172">
        <v>1513028</v>
      </c>
      <c r="E149" s="172">
        <v>109</v>
      </c>
      <c r="F149" s="172">
        <v>0</v>
      </c>
    </row>
    <row r="150" spans="3:6">
      <c r="C150" s="173" t="s">
        <v>894</v>
      </c>
      <c r="D150" s="172">
        <v>2554706</v>
      </c>
      <c r="E150" s="172">
        <v>1000</v>
      </c>
      <c r="F150" s="172">
        <v>0</v>
      </c>
    </row>
    <row r="151" spans="3:6">
      <c r="C151" s="173" t="s">
        <v>895</v>
      </c>
      <c r="D151" s="172">
        <v>8652964</v>
      </c>
      <c r="E151" s="172">
        <v>48864719</v>
      </c>
      <c r="F151" s="172">
        <v>47725615.189999998</v>
      </c>
    </row>
    <row r="152" spans="3:6">
      <c r="C152" s="173" t="s">
        <v>427</v>
      </c>
      <c r="D152" s="172">
        <v>75001372</v>
      </c>
      <c r="E152" s="172">
        <v>72001372</v>
      </c>
      <c r="F152" s="172">
        <v>71867274.480000004</v>
      </c>
    </row>
    <row r="153" spans="3:6">
      <c r="C153" s="173" t="s">
        <v>896</v>
      </c>
      <c r="D153" s="172">
        <v>7800000</v>
      </c>
      <c r="E153" s="172">
        <v>300000</v>
      </c>
      <c r="F153" s="172">
        <v>0</v>
      </c>
    </row>
    <row r="154" spans="3:6">
      <c r="C154" s="173" t="s">
        <v>2088</v>
      </c>
      <c r="D154" s="172">
        <v>0</v>
      </c>
      <c r="E154" s="172">
        <v>17827062.66</v>
      </c>
      <c r="F154" s="172">
        <v>17827062.66</v>
      </c>
    </row>
    <row r="155" spans="3:6">
      <c r="C155" s="173" t="s">
        <v>897</v>
      </c>
      <c r="D155" s="172">
        <v>22539134</v>
      </c>
      <c r="E155" s="172">
        <v>22539134</v>
      </c>
      <c r="F155" s="172">
        <v>18000000</v>
      </c>
    </row>
    <row r="156" spans="3:6">
      <c r="C156" s="173" t="s">
        <v>584</v>
      </c>
      <c r="D156" s="172">
        <v>8500000</v>
      </c>
      <c r="E156" s="172">
        <v>56000000</v>
      </c>
      <c r="F156" s="172">
        <v>54988238.710000001</v>
      </c>
    </row>
    <row r="157" spans="3:6">
      <c r="C157" s="173" t="s">
        <v>898</v>
      </c>
      <c r="D157" s="172">
        <v>30000001</v>
      </c>
      <c r="E157" s="172">
        <v>30000001</v>
      </c>
      <c r="F157" s="172">
        <v>22500000</v>
      </c>
    </row>
    <row r="158" spans="3:6">
      <c r="C158" s="173" t="s">
        <v>899</v>
      </c>
      <c r="D158" s="172">
        <v>3955517</v>
      </c>
      <c r="E158" s="172">
        <v>12523890</v>
      </c>
      <c r="F158" s="172">
        <v>0</v>
      </c>
    </row>
    <row r="159" spans="3:6">
      <c r="C159" s="173" t="s">
        <v>900</v>
      </c>
      <c r="D159" s="172">
        <v>0</v>
      </c>
      <c r="E159" s="172">
        <v>464432118.12</v>
      </c>
      <c r="F159" s="172">
        <v>314132618.76999998</v>
      </c>
    </row>
    <row r="160" spans="3:6">
      <c r="C160" s="173" t="s">
        <v>901</v>
      </c>
      <c r="D160" s="172">
        <v>15112947</v>
      </c>
      <c r="E160" s="172">
        <v>15112947</v>
      </c>
      <c r="F160" s="172">
        <v>12000000</v>
      </c>
    </row>
    <row r="161" spans="3:6">
      <c r="C161" s="173" t="s">
        <v>902</v>
      </c>
      <c r="D161" s="172">
        <v>30000000</v>
      </c>
      <c r="E161" s="172">
        <v>30000000</v>
      </c>
      <c r="F161" s="172">
        <v>29874660</v>
      </c>
    </row>
    <row r="162" spans="3:6">
      <c r="C162" s="173" t="s">
        <v>903</v>
      </c>
      <c r="D162" s="172">
        <v>37500001</v>
      </c>
      <c r="E162" s="172">
        <v>37500001</v>
      </c>
      <c r="F162" s="172">
        <v>29246799.850000001</v>
      </c>
    </row>
    <row r="163" spans="3:6">
      <c r="C163" s="173" t="s">
        <v>550</v>
      </c>
      <c r="D163" s="172">
        <v>18939334</v>
      </c>
      <c r="E163" s="172">
        <v>0</v>
      </c>
      <c r="F163" s="172">
        <v>0</v>
      </c>
    </row>
    <row r="164" spans="3:6">
      <c r="C164" s="173" t="s">
        <v>904</v>
      </c>
      <c r="D164" s="172">
        <v>1824625</v>
      </c>
      <c r="E164" s="172">
        <v>0</v>
      </c>
      <c r="F164" s="172">
        <v>0</v>
      </c>
    </row>
    <row r="165" spans="3:6">
      <c r="C165" s="173" t="s">
        <v>722</v>
      </c>
      <c r="D165" s="172">
        <v>0</v>
      </c>
      <c r="E165" s="172">
        <v>20840873</v>
      </c>
      <c r="F165" s="172">
        <v>6335625.3899999997</v>
      </c>
    </row>
    <row r="166" spans="3:6">
      <c r="C166" s="173" t="s">
        <v>723</v>
      </c>
      <c r="D166" s="172">
        <v>0</v>
      </c>
      <c r="E166" s="172">
        <v>17945415.169999998</v>
      </c>
      <c r="F166" s="172">
        <v>6222045.3200000003</v>
      </c>
    </row>
    <row r="167" spans="3:6">
      <c r="C167" s="173" t="s">
        <v>724</v>
      </c>
      <c r="D167" s="172">
        <v>0</v>
      </c>
      <c r="E167" s="172">
        <v>19964182.210000001</v>
      </c>
      <c r="F167" s="172">
        <v>6069111.3899999997</v>
      </c>
    </row>
    <row r="168" spans="3:6">
      <c r="C168" s="173" t="s">
        <v>905</v>
      </c>
      <c r="D168" s="172">
        <v>0</v>
      </c>
      <c r="E168" s="172">
        <v>27857000</v>
      </c>
      <c r="F168" s="172">
        <v>22756884.670000002</v>
      </c>
    </row>
    <row r="169" spans="3:6">
      <c r="C169" s="173" t="s">
        <v>725</v>
      </c>
      <c r="D169" s="172">
        <v>0</v>
      </c>
      <c r="E169" s="172">
        <v>18624240.960000001</v>
      </c>
      <c r="F169" s="172">
        <v>6067937.1500000004</v>
      </c>
    </row>
    <row r="170" spans="3:6">
      <c r="C170" s="173" t="s">
        <v>255</v>
      </c>
      <c r="D170" s="172">
        <v>112500117</v>
      </c>
      <c r="E170" s="172">
        <v>112500117</v>
      </c>
      <c r="F170" s="172">
        <v>111926506.45999999</v>
      </c>
    </row>
    <row r="171" spans="3:6">
      <c r="C171" s="173" t="s">
        <v>726</v>
      </c>
      <c r="D171" s="172">
        <v>0</v>
      </c>
      <c r="E171" s="172">
        <v>18674033.719999999</v>
      </c>
      <c r="F171" s="172">
        <v>6295740.1699999999</v>
      </c>
    </row>
    <row r="172" spans="3:6">
      <c r="C172" s="173" t="s">
        <v>256</v>
      </c>
      <c r="D172" s="172">
        <v>112500000</v>
      </c>
      <c r="E172" s="172">
        <v>110250000</v>
      </c>
      <c r="F172" s="172">
        <v>108767116.17</v>
      </c>
    </row>
    <row r="173" spans="3:6">
      <c r="C173" s="173" t="s">
        <v>2306</v>
      </c>
      <c r="D173" s="172">
        <v>0</v>
      </c>
      <c r="E173" s="172">
        <v>5033263.6900000004</v>
      </c>
      <c r="F173" s="172">
        <v>0</v>
      </c>
    </row>
    <row r="174" spans="3:6">
      <c r="C174" s="173" t="s">
        <v>906</v>
      </c>
      <c r="D174" s="172">
        <v>1204728</v>
      </c>
      <c r="E174" s="172">
        <v>6187161</v>
      </c>
      <c r="F174" s="172">
        <v>6187160.46</v>
      </c>
    </row>
    <row r="175" spans="3:6">
      <c r="C175" s="173" t="s">
        <v>907</v>
      </c>
      <c r="D175" s="172">
        <v>7500002</v>
      </c>
      <c r="E175" s="172">
        <v>7500002</v>
      </c>
      <c r="F175" s="172">
        <v>2123430.98</v>
      </c>
    </row>
    <row r="176" spans="3:6">
      <c r="C176" s="173" t="s">
        <v>2307</v>
      </c>
      <c r="D176" s="172">
        <v>0</v>
      </c>
      <c r="E176" s="172">
        <v>6337277.9800000004</v>
      </c>
      <c r="F176" s="172">
        <v>0</v>
      </c>
    </row>
    <row r="177" spans="3:6">
      <c r="C177" s="173" t="s">
        <v>346</v>
      </c>
      <c r="D177" s="172">
        <v>75000690</v>
      </c>
      <c r="E177" s="172">
        <v>75000690</v>
      </c>
      <c r="F177" s="172">
        <v>74832950</v>
      </c>
    </row>
    <row r="178" spans="3:6">
      <c r="C178" s="171" t="s">
        <v>2260</v>
      </c>
      <c r="D178" s="172">
        <v>0</v>
      </c>
      <c r="E178" s="172">
        <v>413423784.80000001</v>
      </c>
      <c r="F178" s="172">
        <v>324987693.51999998</v>
      </c>
    </row>
    <row r="179" spans="3:6">
      <c r="C179" s="173" t="s">
        <v>2226</v>
      </c>
      <c r="D179" s="172">
        <v>0</v>
      </c>
      <c r="E179" s="172">
        <v>5436560.7400000002</v>
      </c>
      <c r="F179" s="172">
        <v>0</v>
      </c>
    </row>
    <row r="180" spans="3:6">
      <c r="C180" s="173" t="s">
        <v>727</v>
      </c>
      <c r="D180" s="172">
        <v>0</v>
      </c>
      <c r="E180" s="172">
        <v>38404967.159999996</v>
      </c>
      <c r="F180" s="172">
        <v>17031655.800000001</v>
      </c>
    </row>
    <row r="181" spans="3:6">
      <c r="C181" s="173" t="s">
        <v>767</v>
      </c>
      <c r="D181" s="172">
        <v>0</v>
      </c>
      <c r="E181" s="172">
        <v>97350000</v>
      </c>
      <c r="F181" s="172">
        <v>53016985.279999994</v>
      </c>
    </row>
    <row r="182" spans="3:6">
      <c r="C182" s="173" t="s">
        <v>2227</v>
      </c>
      <c r="D182" s="172">
        <v>0</v>
      </c>
      <c r="E182" s="172">
        <v>10353149.779999999</v>
      </c>
      <c r="F182" s="172">
        <v>0</v>
      </c>
    </row>
    <row r="183" spans="3:6">
      <c r="C183" s="173" t="s">
        <v>346</v>
      </c>
      <c r="D183" s="172">
        <v>0</v>
      </c>
      <c r="E183" s="172">
        <v>255000000</v>
      </c>
      <c r="F183" s="172">
        <v>254939052.44</v>
      </c>
    </row>
    <row r="184" spans="3:6">
      <c r="C184" s="173" t="s">
        <v>2228</v>
      </c>
      <c r="D184" s="172">
        <v>0</v>
      </c>
      <c r="E184" s="172">
        <v>6879107.1199999992</v>
      </c>
      <c r="F184" s="172">
        <v>0</v>
      </c>
    </row>
    <row r="185" spans="3:6">
      <c r="C185" s="171" t="s">
        <v>2261</v>
      </c>
      <c r="D185" s="172">
        <v>1464298422</v>
      </c>
      <c r="E185" s="172">
        <v>1584423422</v>
      </c>
      <c r="F185" s="172">
        <v>942345247.5200001</v>
      </c>
    </row>
    <row r="186" spans="3:6">
      <c r="C186" s="173" t="s">
        <v>257</v>
      </c>
      <c r="D186" s="172">
        <v>958524574</v>
      </c>
      <c r="E186" s="172">
        <v>958524574</v>
      </c>
      <c r="F186" s="172">
        <v>427371975.59000009</v>
      </c>
    </row>
    <row r="187" spans="3:6">
      <c r="C187" s="173" t="s">
        <v>908</v>
      </c>
      <c r="D187" s="172">
        <v>505773848</v>
      </c>
      <c r="E187" s="172">
        <v>625898848</v>
      </c>
      <c r="F187" s="172">
        <v>514973271.93000001</v>
      </c>
    </row>
    <row r="188" spans="3:6">
      <c r="C188" s="151" t="s">
        <v>258</v>
      </c>
      <c r="D188" s="152">
        <v>629260886</v>
      </c>
      <c r="E188" s="152">
        <v>633983739.66999996</v>
      </c>
      <c r="F188" s="152">
        <v>391214756.97000003</v>
      </c>
    </row>
    <row r="189" spans="3:6">
      <c r="C189" s="171" t="s">
        <v>2259</v>
      </c>
      <c r="D189" s="172">
        <v>613907623</v>
      </c>
      <c r="E189" s="172">
        <v>562644685.54999995</v>
      </c>
      <c r="F189" s="172">
        <v>363456273.98000002</v>
      </c>
    </row>
    <row r="190" spans="3:6">
      <c r="C190" s="173" t="s">
        <v>909</v>
      </c>
      <c r="D190" s="172">
        <v>1157222</v>
      </c>
      <c r="E190" s="172">
        <v>109</v>
      </c>
      <c r="F190" s="172">
        <v>0</v>
      </c>
    </row>
    <row r="191" spans="3:6">
      <c r="C191" s="173" t="s">
        <v>910</v>
      </c>
      <c r="D191" s="172">
        <v>29890837</v>
      </c>
      <c r="E191" s="172">
        <v>58020266</v>
      </c>
      <c r="F191" s="172">
        <v>58009681.599999994</v>
      </c>
    </row>
    <row r="192" spans="3:6">
      <c r="C192" s="173" t="s">
        <v>911</v>
      </c>
      <c r="D192" s="172">
        <v>1157222</v>
      </c>
      <c r="E192" s="172">
        <v>967194</v>
      </c>
      <c r="F192" s="172">
        <v>967193.24</v>
      </c>
    </row>
    <row r="193" spans="3:6">
      <c r="C193" s="173" t="s">
        <v>912</v>
      </c>
      <c r="D193" s="172">
        <v>1226851</v>
      </c>
      <c r="E193" s="172">
        <v>487198</v>
      </c>
      <c r="F193" s="172">
        <v>0</v>
      </c>
    </row>
    <row r="194" spans="3:6">
      <c r="C194" s="173" t="s">
        <v>913</v>
      </c>
      <c r="D194" s="172">
        <v>3507580</v>
      </c>
      <c r="E194" s="172">
        <v>797437</v>
      </c>
      <c r="F194" s="172">
        <v>0</v>
      </c>
    </row>
    <row r="195" spans="3:6">
      <c r="C195" s="173" t="s">
        <v>549</v>
      </c>
      <c r="D195" s="172">
        <v>30000017</v>
      </c>
      <c r="E195" s="172">
        <v>30000017</v>
      </c>
      <c r="F195" s="172">
        <v>29977682.399999999</v>
      </c>
    </row>
    <row r="196" spans="3:6">
      <c r="C196" s="173" t="s">
        <v>914</v>
      </c>
      <c r="D196" s="172">
        <v>8222423</v>
      </c>
      <c r="E196" s="172">
        <v>8271792</v>
      </c>
      <c r="F196" s="172">
        <v>2150270.0299999998</v>
      </c>
    </row>
    <row r="197" spans="3:6">
      <c r="C197" s="173" t="s">
        <v>915</v>
      </c>
      <c r="D197" s="172">
        <v>30000000</v>
      </c>
      <c r="E197" s="172">
        <v>30000000</v>
      </c>
      <c r="F197" s="172">
        <v>29933180</v>
      </c>
    </row>
    <row r="198" spans="3:6">
      <c r="C198" s="173" t="s">
        <v>916</v>
      </c>
      <c r="D198" s="172">
        <v>21004245</v>
      </c>
      <c r="E198" s="172">
        <v>20003537</v>
      </c>
      <c r="F198" s="172">
        <v>16424424.73</v>
      </c>
    </row>
    <row r="199" spans="3:6">
      <c r="C199" s="173" t="s">
        <v>2089</v>
      </c>
      <c r="D199" s="172">
        <v>0</v>
      </c>
      <c r="E199" s="172">
        <v>6412340.0600000005</v>
      </c>
      <c r="F199" s="172">
        <v>4775239.79</v>
      </c>
    </row>
    <row r="200" spans="3:6">
      <c r="C200" s="173" t="s">
        <v>917</v>
      </c>
      <c r="D200" s="172">
        <v>1136823</v>
      </c>
      <c r="E200" s="172">
        <v>5684216</v>
      </c>
      <c r="F200" s="172">
        <v>5684116.5199999996</v>
      </c>
    </row>
    <row r="201" spans="3:6">
      <c r="C201" s="173" t="s">
        <v>2090</v>
      </c>
      <c r="D201" s="172">
        <v>0</v>
      </c>
      <c r="E201" s="172">
        <v>6412340.0600000005</v>
      </c>
      <c r="F201" s="172">
        <v>4775239.79</v>
      </c>
    </row>
    <row r="202" spans="3:6">
      <c r="C202" s="173" t="s">
        <v>918</v>
      </c>
      <c r="D202" s="172">
        <v>2822494</v>
      </c>
      <c r="E202" s="172">
        <v>2822594</v>
      </c>
      <c r="F202" s="172">
        <v>2822494</v>
      </c>
    </row>
    <row r="203" spans="3:6">
      <c r="C203" s="173" t="s">
        <v>919</v>
      </c>
      <c r="D203" s="172">
        <v>1066744</v>
      </c>
      <c r="E203" s="172">
        <v>1066844</v>
      </c>
      <c r="F203" s="172">
        <v>1066744</v>
      </c>
    </row>
    <row r="204" spans="3:6">
      <c r="C204" s="173" t="s">
        <v>920</v>
      </c>
      <c r="D204" s="172">
        <v>4964252</v>
      </c>
      <c r="E204" s="172">
        <v>4964352</v>
      </c>
      <c r="F204" s="172">
        <v>4964252</v>
      </c>
    </row>
    <row r="205" spans="3:6">
      <c r="C205" s="173" t="s">
        <v>2091</v>
      </c>
      <c r="D205" s="172">
        <v>0</v>
      </c>
      <c r="E205" s="172">
        <v>6412340.0600000005</v>
      </c>
      <c r="F205" s="172">
        <v>3157465.78</v>
      </c>
    </row>
    <row r="206" spans="3:6">
      <c r="C206" s="173" t="s">
        <v>921</v>
      </c>
      <c r="D206" s="172">
        <v>4881403</v>
      </c>
      <c r="E206" s="172">
        <v>113</v>
      </c>
      <c r="F206" s="172">
        <v>0</v>
      </c>
    </row>
    <row r="207" spans="3:6">
      <c r="C207" s="173" t="s">
        <v>922</v>
      </c>
      <c r="D207" s="172">
        <v>1147210</v>
      </c>
      <c r="E207" s="172">
        <v>2967057</v>
      </c>
      <c r="F207" s="172">
        <v>2967056.76</v>
      </c>
    </row>
    <row r="208" spans="3:6">
      <c r="C208" s="173" t="s">
        <v>923</v>
      </c>
      <c r="D208" s="172">
        <v>2520504</v>
      </c>
      <c r="E208" s="172">
        <v>5529543</v>
      </c>
      <c r="F208" s="172">
        <v>5528535.4400000004</v>
      </c>
    </row>
    <row r="209" spans="3:6">
      <c r="C209" s="173" t="s">
        <v>924</v>
      </c>
      <c r="D209" s="172">
        <v>24466094</v>
      </c>
      <c r="E209" s="172">
        <v>5677525</v>
      </c>
      <c r="F209" s="172">
        <v>5677524.5</v>
      </c>
    </row>
    <row r="210" spans="3:6">
      <c r="C210" s="173" t="s">
        <v>925</v>
      </c>
      <c r="D210" s="172">
        <v>9005866</v>
      </c>
      <c r="E210" s="172">
        <v>1000000</v>
      </c>
      <c r="F210" s="172">
        <v>832690.22</v>
      </c>
    </row>
    <row r="211" spans="3:6">
      <c r="C211" s="173" t="s">
        <v>926</v>
      </c>
      <c r="D211" s="172">
        <v>0</v>
      </c>
      <c r="E211" s="172">
        <v>111719029.02</v>
      </c>
      <c r="F211" s="172">
        <v>67105896.770000003</v>
      </c>
    </row>
    <row r="212" spans="3:6">
      <c r="C212" s="173" t="s">
        <v>259</v>
      </c>
      <c r="D212" s="172">
        <v>97357823</v>
      </c>
      <c r="E212" s="172">
        <v>95000000</v>
      </c>
      <c r="F212" s="172">
        <v>0</v>
      </c>
    </row>
    <row r="213" spans="3:6">
      <c r="C213" s="173" t="s">
        <v>927</v>
      </c>
      <c r="D213" s="172">
        <v>3140743</v>
      </c>
      <c r="E213" s="172">
        <v>317991</v>
      </c>
      <c r="F213" s="172">
        <v>317890.46000000002</v>
      </c>
    </row>
    <row r="214" spans="3:6">
      <c r="C214" s="173" t="s">
        <v>928</v>
      </c>
      <c r="D214" s="172">
        <v>2779218</v>
      </c>
      <c r="E214" s="172">
        <v>4543922</v>
      </c>
      <c r="F214" s="172">
        <v>4543921.4400000004</v>
      </c>
    </row>
    <row r="215" spans="3:6">
      <c r="C215" s="173" t="s">
        <v>728</v>
      </c>
      <c r="D215" s="172">
        <v>0</v>
      </c>
      <c r="E215" s="172">
        <v>0</v>
      </c>
      <c r="F215" s="172">
        <v>0</v>
      </c>
    </row>
    <row r="216" spans="3:6">
      <c r="C216" s="173" t="s">
        <v>929</v>
      </c>
      <c r="D216" s="172">
        <v>7245649</v>
      </c>
      <c r="E216" s="172">
        <v>386656</v>
      </c>
      <c r="F216" s="172">
        <v>386555.4</v>
      </c>
    </row>
    <row r="217" spans="3:6">
      <c r="C217" s="173" t="s">
        <v>2246</v>
      </c>
      <c r="D217" s="172">
        <v>0</v>
      </c>
      <c r="E217" s="172">
        <v>10914874.130000001</v>
      </c>
      <c r="F217" s="172">
        <v>0</v>
      </c>
    </row>
    <row r="218" spans="3:6">
      <c r="C218" s="173" t="s">
        <v>930</v>
      </c>
      <c r="D218" s="172">
        <v>34836443</v>
      </c>
      <c r="E218" s="172">
        <v>336443</v>
      </c>
      <c r="F218" s="172">
        <v>0</v>
      </c>
    </row>
    <row r="219" spans="3:6">
      <c r="C219" s="173" t="s">
        <v>931</v>
      </c>
      <c r="D219" s="172">
        <v>10338573</v>
      </c>
      <c r="E219" s="172">
        <v>220463</v>
      </c>
      <c r="F219" s="172">
        <v>0</v>
      </c>
    </row>
    <row r="220" spans="3:6">
      <c r="C220" s="173" t="s">
        <v>932</v>
      </c>
      <c r="D220" s="172">
        <v>0</v>
      </c>
      <c r="E220" s="172">
        <v>4722000</v>
      </c>
      <c r="F220" s="172">
        <v>4721992.09</v>
      </c>
    </row>
    <row r="221" spans="3:6">
      <c r="C221" s="173" t="s">
        <v>933</v>
      </c>
      <c r="D221" s="172">
        <v>56757953</v>
      </c>
      <c r="E221" s="172">
        <v>168478</v>
      </c>
      <c r="F221" s="172">
        <v>0</v>
      </c>
    </row>
    <row r="222" spans="3:6">
      <c r="C222" s="173" t="s">
        <v>934</v>
      </c>
      <c r="D222" s="172">
        <v>5882044</v>
      </c>
      <c r="E222" s="172">
        <v>3247236</v>
      </c>
      <c r="F222" s="172">
        <v>3247235.33</v>
      </c>
    </row>
    <row r="223" spans="3:6">
      <c r="C223" s="173" t="s">
        <v>624</v>
      </c>
      <c r="D223" s="172">
        <v>42518868</v>
      </c>
      <c r="E223" s="172">
        <v>2034359</v>
      </c>
      <c r="F223" s="172">
        <v>2034358.88</v>
      </c>
    </row>
    <row r="224" spans="3:6">
      <c r="C224" s="173" t="s">
        <v>935</v>
      </c>
      <c r="D224" s="172">
        <v>37532576</v>
      </c>
      <c r="E224" s="172">
        <v>37532576</v>
      </c>
      <c r="F224" s="172">
        <v>29570984.32</v>
      </c>
    </row>
    <row r="225" spans="3:6">
      <c r="C225" s="173" t="s">
        <v>936</v>
      </c>
      <c r="D225" s="172">
        <v>22500001</v>
      </c>
      <c r="E225" s="172">
        <v>22500001</v>
      </c>
      <c r="F225" s="172">
        <v>18000000</v>
      </c>
    </row>
    <row r="226" spans="3:6">
      <c r="C226" s="173" t="s">
        <v>2141</v>
      </c>
      <c r="D226" s="172">
        <v>0</v>
      </c>
      <c r="E226" s="172">
        <v>16763898.219999999</v>
      </c>
      <c r="F226" s="172">
        <v>15360660.77</v>
      </c>
    </row>
    <row r="227" spans="3:6">
      <c r="C227" s="173" t="s">
        <v>347</v>
      </c>
      <c r="D227" s="172">
        <v>30001015</v>
      </c>
      <c r="E227" s="172">
        <v>30001015</v>
      </c>
      <c r="F227" s="172">
        <v>29933180</v>
      </c>
    </row>
    <row r="228" spans="3:6">
      <c r="C228" s="173" t="s">
        <v>937</v>
      </c>
      <c r="D228" s="172">
        <v>77963381</v>
      </c>
      <c r="E228" s="172">
        <v>15963381</v>
      </c>
      <c r="F228" s="172">
        <v>0</v>
      </c>
    </row>
    <row r="229" spans="3:6">
      <c r="C229" s="173" t="s">
        <v>585</v>
      </c>
      <c r="D229" s="172">
        <v>6875549</v>
      </c>
      <c r="E229" s="172">
        <v>8775549</v>
      </c>
      <c r="F229" s="172">
        <v>8519807.7199999988</v>
      </c>
    </row>
    <row r="230" spans="3:6">
      <c r="C230" s="171" t="s">
        <v>2260</v>
      </c>
      <c r="D230" s="172">
        <v>15353263</v>
      </c>
      <c r="E230" s="172">
        <v>71339054.120000005</v>
      </c>
      <c r="F230" s="172">
        <v>27758482.989999995</v>
      </c>
    </row>
    <row r="231" spans="3:6">
      <c r="C231" s="173" t="s">
        <v>729</v>
      </c>
      <c r="D231" s="172">
        <v>0</v>
      </c>
      <c r="E231" s="172">
        <v>46929731.109999999</v>
      </c>
      <c r="F231" s="172">
        <v>27758482.989999995</v>
      </c>
    </row>
    <row r="232" spans="3:6">
      <c r="C232" s="173" t="s">
        <v>937</v>
      </c>
      <c r="D232" s="172">
        <v>15353263</v>
      </c>
      <c r="E232" s="172">
        <v>15353263</v>
      </c>
      <c r="F232" s="172">
        <v>0</v>
      </c>
    </row>
    <row r="233" spans="3:6">
      <c r="C233" s="173" t="s">
        <v>2229</v>
      </c>
      <c r="D233" s="172">
        <v>0</v>
      </c>
      <c r="E233" s="172">
        <v>9056060.0099999979</v>
      </c>
      <c r="F233" s="172">
        <v>0</v>
      </c>
    </row>
    <row r="234" spans="3:6">
      <c r="C234" s="171" t="s">
        <v>2261</v>
      </c>
      <c r="D234" s="172">
        <v>0</v>
      </c>
      <c r="E234" s="172">
        <v>0</v>
      </c>
      <c r="F234" s="172">
        <v>0</v>
      </c>
    </row>
    <row r="235" spans="3:6">
      <c r="C235" s="173" t="s">
        <v>926</v>
      </c>
      <c r="D235" s="172">
        <v>0</v>
      </c>
      <c r="E235" s="172">
        <v>0</v>
      </c>
      <c r="F235" s="172">
        <v>0</v>
      </c>
    </row>
    <row r="236" spans="3:6">
      <c r="C236" s="151" t="s">
        <v>240</v>
      </c>
      <c r="D236" s="152">
        <v>2154789967</v>
      </c>
      <c r="E236" s="152">
        <v>1793355535.2699997</v>
      </c>
      <c r="F236" s="152">
        <v>864546174</v>
      </c>
    </row>
    <row r="237" spans="3:6">
      <c r="C237" s="171" t="s">
        <v>2259</v>
      </c>
      <c r="D237" s="172">
        <v>1812383704</v>
      </c>
      <c r="E237" s="172">
        <v>1058313616.0099999</v>
      </c>
      <c r="F237" s="172">
        <v>680658079.54000008</v>
      </c>
    </row>
    <row r="238" spans="3:6">
      <c r="C238" s="173" t="s">
        <v>938</v>
      </c>
      <c r="D238" s="172">
        <v>70729961</v>
      </c>
      <c r="E238" s="172">
        <v>70729961</v>
      </c>
      <c r="F238" s="172">
        <v>40489840.899999999</v>
      </c>
    </row>
    <row r="239" spans="3:6">
      <c r="C239" s="173" t="s">
        <v>939</v>
      </c>
      <c r="D239" s="172">
        <v>80027982</v>
      </c>
      <c r="E239" s="172">
        <v>46000000</v>
      </c>
      <c r="F239" s="172">
        <v>24585196.870000001</v>
      </c>
    </row>
    <row r="240" spans="3:6">
      <c r="C240" s="173" t="s">
        <v>940</v>
      </c>
      <c r="D240" s="172">
        <v>7500000</v>
      </c>
      <c r="E240" s="172">
        <v>7500000</v>
      </c>
      <c r="F240" s="172">
        <v>6000000</v>
      </c>
    </row>
    <row r="241" spans="3:6">
      <c r="C241" s="173" t="s">
        <v>941</v>
      </c>
      <c r="D241" s="172">
        <v>5990582</v>
      </c>
      <c r="E241" s="172">
        <v>5990582</v>
      </c>
      <c r="F241" s="172">
        <v>3936761.88</v>
      </c>
    </row>
    <row r="242" spans="3:6">
      <c r="C242" s="173" t="s">
        <v>548</v>
      </c>
      <c r="D242" s="172">
        <v>106500000</v>
      </c>
      <c r="E242" s="172">
        <v>106500000</v>
      </c>
      <c r="F242" s="172">
        <v>106393363.5</v>
      </c>
    </row>
    <row r="243" spans="3:6">
      <c r="C243" s="173" t="s">
        <v>942</v>
      </c>
      <c r="D243" s="172">
        <v>82480910</v>
      </c>
      <c r="E243" s="172">
        <v>75556032</v>
      </c>
      <c r="F243" s="172">
        <v>52709124.729999997</v>
      </c>
    </row>
    <row r="244" spans="3:6">
      <c r="C244" s="173" t="s">
        <v>438</v>
      </c>
      <c r="D244" s="172">
        <v>25009724</v>
      </c>
      <c r="E244" s="172">
        <v>16930809</v>
      </c>
      <c r="F244" s="172">
        <v>9934116.0199999996</v>
      </c>
    </row>
    <row r="245" spans="3:6">
      <c r="C245" s="173" t="s">
        <v>943</v>
      </c>
      <c r="D245" s="172">
        <v>36826601</v>
      </c>
      <c r="E245" s="172">
        <v>36826601</v>
      </c>
      <c r="F245" s="172">
        <v>0</v>
      </c>
    </row>
    <row r="246" spans="3:6">
      <c r="C246" s="173" t="s">
        <v>944</v>
      </c>
      <c r="D246" s="172">
        <v>15604233</v>
      </c>
      <c r="E246" s="172">
        <v>0</v>
      </c>
      <c r="F246" s="172">
        <v>0</v>
      </c>
    </row>
    <row r="247" spans="3:6">
      <c r="C247" s="173" t="s">
        <v>945</v>
      </c>
      <c r="D247" s="172">
        <v>6846774</v>
      </c>
      <c r="E247" s="172">
        <v>1411082</v>
      </c>
      <c r="F247" s="172">
        <v>1128785.95</v>
      </c>
    </row>
    <row r="248" spans="3:6">
      <c r="C248" s="173" t="s">
        <v>946</v>
      </c>
      <c r="D248" s="172">
        <v>2779045</v>
      </c>
      <c r="E248" s="172">
        <v>0</v>
      </c>
      <c r="F248" s="172">
        <v>0</v>
      </c>
    </row>
    <row r="249" spans="3:6">
      <c r="C249" s="173" t="s">
        <v>947</v>
      </c>
      <c r="D249" s="172">
        <v>2779045</v>
      </c>
      <c r="E249" s="172">
        <v>0</v>
      </c>
      <c r="F249" s="172">
        <v>0</v>
      </c>
    </row>
    <row r="250" spans="3:6">
      <c r="C250" s="173" t="s">
        <v>948</v>
      </c>
      <c r="D250" s="172">
        <v>2779043</v>
      </c>
      <c r="E250" s="172">
        <v>110</v>
      </c>
      <c r="F250" s="172">
        <v>0</v>
      </c>
    </row>
    <row r="251" spans="3:6">
      <c r="C251" s="173" t="s">
        <v>949</v>
      </c>
      <c r="D251" s="172">
        <v>6487327</v>
      </c>
      <c r="E251" s="172">
        <v>3391327</v>
      </c>
      <c r="F251" s="172">
        <v>3390770.5</v>
      </c>
    </row>
    <row r="252" spans="3:6">
      <c r="C252" s="173" t="s">
        <v>950</v>
      </c>
      <c r="D252" s="172">
        <v>1390220</v>
      </c>
      <c r="E252" s="172">
        <v>109</v>
      </c>
      <c r="F252" s="172">
        <v>0</v>
      </c>
    </row>
    <row r="253" spans="3:6">
      <c r="C253" s="173" t="s">
        <v>951</v>
      </c>
      <c r="D253" s="172">
        <v>3475551</v>
      </c>
      <c r="E253" s="172">
        <v>2937728</v>
      </c>
      <c r="F253" s="172">
        <v>1825748.23</v>
      </c>
    </row>
    <row r="254" spans="3:6">
      <c r="C254" s="173" t="s">
        <v>2308</v>
      </c>
      <c r="D254" s="172">
        <v>0</v>
      </c>
      <c r="E254" s="172">
        <v>2149514.06</v>
      </c>
      <c r="F254" s="172">
        <v>0</v>
      </c>
    </row>
    <row r="255" spans="3:6">
      <c r="C255" s="173" t="s">
        <v>952</v>
      </c>
      <c r="D255" s="172">
        <v>1266283</v>
      </c>
      <c r="E255" s="172">
        <v>1000</v>
      </c>
      <c r="F255" s="172">
        <v>0</v>
      </c>
    </row>
    <row r="256" spans="3:6">
      <c r="C256" s="173" t="s">
        <v>953</v>
      </c>
      <c r="D256" s="172">
        <v>5490542</v>
      </c>
      <c r="E256" s="172">
        <v>4480302</v>
      </c>
      <c r="F256" s="172">
        <v>0</v>
      </c>
    </row>
    <row r="257" spans="3:6">
      <c r="C257" s="173" t="s">
        <v>954</v>
      </c>
      <c r="D257" s="172">
        <v>1539962</v>
      </c>
      <c r="E257" s="172">
        <v>109</v>
      </c>
      <c r="F257" s="172">
        <v>0</v>
      </c>
    </row>
    <row r="258" spans="3:6">
      <c r="C258" s="173" t="s">
        <v>955</v>
      </c>
      <c r="D258" s="172">
        <v>12410285</v>
      </c>
      <c r="E258" s="172">
        <v>1302647</v>
      </c>
      <c r="F258" s="172">
        <v>615920.94999999995</v>
      </c>
    </row>
    <row r="259" spans="3:6">
      <c r="C259" s="173" t="s">
        <v>260</v>
      </c>
      <c r="D259" s="172">
        <v>3001000</v>
      </c>
      <c r="E259" s="172">
        <v>3001000</v>
      </c>
      <c r="F259" s="172">
        <v>2400000</v>
      </c>
    </row>
    <row r="260" spans="3:6">
      <c r="C260" s="173" t="s">
        <v>956</v>
      </c>
      <c r="D260" s="172">
        <v>1778073</v>
      </c>
      <c r="E260" s="172">
        <v>110</v>
      </c>
      <c r="F260" s="172">
        <v>0</v>
      </c>
    </row>
    <row r="261" spans="3:6">
      <c r="C261" s="173" t="s">
        <v>957</v>
      </c>
      <c r="D261" s="172">
        <v>2540104</v>
      </c>
      <c r="E261" s="172">
        <v>109</v>
      </c>
      <c r="F261" s="172">
        <v>0</v>
      </c>
    </row>
    <row r="262" spans="3:6">
      <c r="C262" s="173" t="s">
        <v>261</v>
      </c>
      <c r="D262" s="172">
        <v>4500000</v>
      </c>
      <c r="E262" s="172">
        <v>4500000</v>
      </c>
      <c r="F262" s="172">
        <v>3599023.8</v>
      </c>
    </row>
    <row r="263" spans="3:6">
      <c r="C263" s="173" t="s">
        <v>381</v>
      </c>
      <c r="D263" s="172">
        <v>2540104</v>
      </c>
      <c r="E263" s="172">
        <v>109</v>
      </c>
      <c r="F263" s="172">
        <v>0</v>
      </c>
    </row>
    <row r="264" spans="3:6">
      <c r="C264" s="173" t="s">
        <v>382</v>
      </c>
      <c r="D264" s="172">
        <v>2540104</v>
      </c>
      <c r="E264" s="172">
        <v>109</v>
      </c>
      <c r="F264" s="172">
        <v>0</v>
      </c>
    </row>
    <row r="265" spans="3:6">
      <c r="C265" s="173" t="s">
        <v>958</v>
      </c>
      <c r="D265" s="172">
        <v>1087290</v>
      </c>
      <c r="E265" s="172">
        <v>109</v>
      </c>
      <c r="F265" s="172">
        <v>0</v>
      </c>
    </row>
    <row r="266" spans="3:6">
      <c r="C266" s="173" t="s">
        <v>262</v>
      </c>
      <c r="D266" s="172">
        <v>9096288</v>
      </c>
      <c r="E266" s="172">
        <v>10834212.35</v>
      </c>
      <c r="F266" s="172">
        <v>0</v>
      </c>
    </row>
    <row r="267" spans="3:6">
      <c r="C267" s="173" t="s">
        <v>959</v>
      </c>
      <c r="D267" s="172">
        <v>6219972</v>
      </c>
      <c r="E267" s="172">
        <v>2900000</v>
      </c>
      <c r="F267" s="172">
        <v>2870232.94</v>
      </c>
    </row>
    <row r="268" spans="3:6">
      <c r="C268" s="173" t="s">
        <v>547</v>
      </c>
      <c r="D268" s="172">
        <v>1294237</v>
      </c>
      <c r="E268" s="172">
        <v>1100000</v>
      </c>
      <c r="F268" s="172">
        <v>1050510.01</v>
      </c>
    </row>
    <row r="269" spans="3:6">
      <c r="C269" s="173" t="s">
        <v>960</v>
      </c>
      <c r="D269" s="172">
        <v>1697132</v>
      </c>
      <c r="E269" s="172">
        <v>0</v>
      </c>
      <c r="F269" s="172">
        <v>0</v>
      </c>
    </row>
    <row r="270" spans="3:6">
      <c r="C270" s="173" t="s">
        <v>546</v>
      </c>
      <c r="D270" s="172">
        <v>4348252</v>
      </c>
      <c r="E270" s="172">
        <v>2100555</v>
      </c>
      <c r="F270" s="172">
        <v>2100554.5099999998</v>
      </c>
    </row>
    <row r="271" spans="3:6">
      <c r="C271" s="173" t="s">
        <v>961</v>
      </c>
      <c r="D271" s="172">
        <v>1000000</v>
      </c>
      <c r="E271" s="172">
        <v>56000000</v>
      </c>
      <c r="F271" s="172">
        <v>26468542.530000001</v>
      </c>
    </row>
    <row r="272" spans="3:6">
      <c r="C272" s="173" t="s">
        <v>383</v>
      </c>
      <c r="D272" s="172">
        <v>2209319</v>
      </c>
      <c r="E272" s="172">
        <v>108</v>
      </c>
      <c r="F272" s="172">
        <v>0</v>
      </c>
    </row>
    <row r="273" spans="3:6">
      <c r="C273" s="173" t="s">
        <v>962</v>
      </c>
      <c r="D273" s="172">
        <v>0</v>
      </c>
      <c r="E273" s="172">
        <v>296037170.35000002</v>
      </c>
      <c r="F273" s="172">
        <v>185037170.34999999</v>
      </c>
    </row>
    <row r="274" spans="3:6">
      <c r="C274" s="173" t="s">
        <v>2185</v>
      </c>
      <c r="D274" s="172">
        <v>0</v>
      </c>
      <c r="E274" s="172">
        <v>2999495.55</v>
      </c>
      <c r="F274" s="172">
        <v>899817.12</v>
      </c>
    </row>
    <row r="275" spans="3:6">
      <c r="C275" s="173" t="s">
        <v>2186</v>
      </c>
      <c r="D275" s="172">
        <v>0</v>
      </c>
      <c r="E275" s="172">
        <v>3699610.45</v>
      </c>
      <c r="F275" s="172">
        <v>3260018.05</v>
      </c>
    </row>
    <row r="276" spans="3:6">
      <c r="C276" s="173" t="s">
        <v>963</v>
      </c>
      <c r="D276" s="172">
        <v>150000000</v>
      </c>
      <c r="E276" s="172">
        <v>150000000</v>
      </c>
      <c r="F276" s="172">
        <v>149526485.79000002</v>
      </c>
    </row>
    <row r="277" spans="3:6">
      <c r="C277" s="173" t="s">
        <v>964</v>
      </c>
      <c r="D277" s="172">
        <v>56087877</v>
      </c>
      <c r="E277" s="172">
        <v>283483</v>
      </c>
      <c r="F277" s="172">
        <v>0</v>
      </c>
    </row>
    <row r="278" spans="3:6">
      <c r="C278" s="173" t="s">
        <v>965</v>
      </c>
      <c r="D278" s="172">
        <v>450068</v>
      </c>
      <c r="E278" s="172">
        <v>450068</v>
      </c>
      <c r="F278" s="172">
        <v>0</v>
      </c>
    </row>
    <row r="279" spans="3:6">
      <c r="C279" s="173" t="s">
        <v>730</v>
      </c>
      <c r="D279" s="172">
        <v>0</v>
      </c>
      <c r="E279" s="172">
        <v>17997730.199999999</v>
      </c>
      <c r="F279" s="172">
        <v>5960277.5199999996</v>
      </c>
    </row>
    <row r="280" spans="3:6">
      <c r="C280" s="173" t="s">
        <v>263</v>
      </c>
      <c r="D280" s="172">
        <v>987400000</v>
      </c>
      <c r="E280" s="172">
        <v>18400000</v>
      </c>
      <c r="F280" s="172">
        <v>2400000</v>
      </c>
    </row>
    <row r="281" spans="3:6">
      <c r="C281" s="173" t="s">
        <v>966</v>
      </c>
      <c r="D281" s="172">
        <v>600000</v>
      </c>
      <c r="E281" s="172">
        <v>600000</v>
      </c>
      <c r="F281" s="172">
        <v>0</v>
      </c>
    </row>
    <row r="282" spans="3:6">
      <c r="C282" s="173" t="s">
        <v>785</v>
      </c>
      <c r="D282" s="172">
        <v>18131803</v>
      </c>
      <c r="E282" s="172">
        <v>0</v>
      </c>
      <c r="F282" s="172">
        <v>0</v>
      </c>
    </row>
    <row r="283" spans="3:6">
      <c r="C283" s="173" t="s">
        <v>967</v>
      </c>
      <c r="D283" s="172">
        <v>4114300</v>
      </c>
      <c r="E283" s="172">
        <v>3887229</v>
      </c>
      <c r="F283" s="172">
        <v>2932950.96</v>
      </c>
    </row>
    <row r="284" spans="3:6">
      <c r="C284" s="173" t="s">
        <v>731</v>
      </c>
      <c r="D284" s="172">
        <v>0</v>
      </c>
      <c r="E284" s="172">
        <v>19057394.150000002</v>
      </c>
      <c r="F284" s="172">
        <v>5971667.3300000001</v>
      </c>
    </row>
    <row r="285" spans="3:6">
      <c r="C285" s="173" t="s">
        <v>968</v>
      </c>
      <c r="D285" s="172">
        <v>4500000</v>
      </c>
      <c r="E285" s="172">
        <v>4500000</v>
      </c>
      <c r="F285" s="172">
        <v>3599902.69</v>
      </c>
    </row>
    <row r="286" spans="3:6">
      <c r="C286" s="173" t="s">
        <v>969</v>
      </c>
      <c r="D286" s="172">
        <v>5000000</v>
      </c>
      <c r="E286" s="172">
        <v>500000</v>
      </c>
      <c r="F286" s="172">
        <v>0</v>
      </c>
    </row>
    <row r="287" spans="3:6">
      <c r="C287" s="173" t="s">
        <v>970</v>
      </c>
      <c r="D287" s="172">
        <v>16842797</v>
      </c>
      <c r="E287" s="172">
        <v>342797</v>
      </c>
      <c r="F287" s="172">
        <v>0</v>
      </c>
    </row>
    <row r="288" spans="3:6">
      <c r="C288" s="173" t="s">
        <v>971</v>
      </c>
      <c r="D288" s="172">
        <v>20594048</v>
      </c>
      <c r="E288" s="172">
        <v>11375284</v>
      </c>
      <c r="F288" s="172">
        <v>8892662.0199999996</v>
      </c>
    </row>
    <row r="289" spans="3:6">
      <c r="C289" s="173" t="s">
        <v>2309</v>
      </c>
      <c r="D289" s="172">
        <v>0</v>
      </c>
      <c r="E289" s="172">
        <v>5051424.6500000004</v>
      </c>
      <c r="F289" s="172">
        <v>0</v>
      </c>
    </row>
    <row r="290" spans="3:6">
      <c r="C290" s="173" t="s">
        <v>2310</v>
      </c>
      <c r="D290" s="172">
        <v>0</v>
      </c>
      <c r="E290" s="172">
        <v>5051424.6500000004</v>
      </c>
      <c r="F290" s="172">
        <v>0</v>
      </c>
    </row>
    <row r="291" spans="3:6">
      <c r="C291" s="173" t="s">
        <v>264</v>
      </c>
      <c r="D291" s="172">
        <v>7500000</v>
      </c>
      <c r="E291" s="172">
        <v>7500000</v>
      </c>
      <c r="F291" s="172">
        <v>6000000</v>
      </c>
    </row>
    <row r="292" spans="3:6">
      <c r="C292" s="173" t="s">
        <v>732</v>
      </c>
      <c r="D292" s="172">
        <v>0</v>
      </c>
      <c r="E292" s="172">
        <v>17294549.170000002</v>
      </c>
      <c r="F292" s="172">
        <v>6169634.3899999997</v>
      </c>
    </row>
    <row r="293" spans="3:6">
      <c r="C293" s="173" t="s">
        <v>265</v>
      </c>
      <c r="D293" s="172">
        <v>3000000</v>
      </c>
      <c r="E293" s="172">
        <v>3000000</v>
      </c>
      <c r="F293" s="172">
        <v>0</v>
      </c>
    </row>
    <row r="294" spans="3:6">
      <c r="C294" s="173" t="s">
        <v>348</v>
      </c>
      <c r="D294" s="172">
        <v>7500000</v>
      </c>
      <c r="E294" s="172">
        <v>7500000</v>
      </c>
      <c r="F294" s="172">
        <v>6000000</v>
      </c>
    </row>
    <row r="295" spans="3:6">
      <c r="C295" s="173" t="s">
        <v>2311</v>
      </c>
      <c r="D295" s="172">
        <v>0</v>
      </c>
      <c r="E295" s="172">
        <v>3759608.14</v>
      </c>
      <c r="F295" s="172">
        <v>0</v>
      </c>
    </row>
    <row r="296" spans="3:6">
      <c r="C296" s="173" t="s">
        <v>972</v>
      </c>
      <c r="D296" s="172">
        <v>5109366</v>
      </c>
      <c r="E296" s="172">
        <v>5109366</v>
      </c>
      <c r="F296" s="172">
        <v>4509000</v>
      </c>
    </row>
    <row r="297" spans="3:6">
      <c r="C297" s="173" t="s">
        <v>2142</v>
      </c>
      <c r="D297" s="172">
        <v>0</v>
      </c>
      <c r="E297" s="172">
        <v>4260117</v>
      </c>
      <c r="F297" s="172">
        <v>0</v>
      </c>
    </row>
    <row r="298" spans="3:6">
      <c r="C298" s="173" t="s">
        <v>906</v>
      </c>
      <c r="D298" s="172">
        <v>3787500</v>
      </c>
      <c r="E298" s="172">
        <v>109</v>
      </c>
      <c r="F298" s="172">
        <v>0</v>
      </c>
    </row>
    <row r="299" spans="3:6">
      <c r="C299" s="173" t="s">
        <v>2143</v>
      </c>
      <c r="D299" s="172">
        <v>0</v>
      </c>
      <c r="E299" s="172">
        <v>7512421.29</v>
      </c>
      <c r="F299" s="172">
        <v>0</v>
      </c>
    </row>
    <row r="300" spans="3:6">
      <c r="C300" s="171" t="s">
        <v>2260</v>
      </c>
      <c r="D300" s="172">
        <v>342406263</v>
      </c>
      <c r="E300" s="172">
        <v>176494862.46000001</v>
      </c>
      <c r="F300" s="172">
        <v>26477805.289999999</v>
      </c>
    </row>
    <row r="301" spans="3:6">
      <c r="C301" s="173" t="s">
        <v>263</v>
      </c>
      <c r="D301" s="172">
        <v>15000000</v>
      </c>
      <c r="E301" s="172">
        <v>15000000</v>
      </c>
      <c r="F301" s="172">
        <v>0</v>
      </c>
    </row>
    <row r="302" spans="3:6">
      <c r="C302" s="173" t="s">
        <v>481</v>
      </c>
      <c r="D302" s="172">
        <v>327406263</v>
      </c>
      <c r="E302" s="172">
        <v>134494862.46000001</v>
      </c>
      <c r="F302" s="172">
        <v>13743481.550000001</v>
      </c>
    </row>
    <row r="303" spans="3:6">
      <c r="C303" s="173" t="s">
        <v>733</v>
      </c>
      <c r="D303" s="172">
        <v>0</v>
      </c>
      <c r="E303" s="172">
        <v>27000000.000000004</v>
      </c>
      <c r="F303" s="172">
        <v>12734323.74</v>
      </c>
    </row>
    <row r="304" spans="3:6">
      <c r="C304" s="171" t="s">
        <v>2261</v>
      </c>
      <c r="D304" s="172">
        <v>0</v>
      </c>
      <c r="E304" s="172">
        <v>558547056.79999995</v>
      </c>
      <c r="F304" s="172">
        <v>157410289.16999999</v>
      </c>
    </row>
    <row r="305" spans="3:6">
      <c r="C305" s="173" t="s">
        <v>962</v>
      </c>
      <c r="D305" s="172">
        <v>0</v>
      </c>
      <c r="E305" s="172">
        <v>0</v>
      </c>
      <c r="F305" s="172">
        <v>0</v>
      </c>
    </row>
    <row r="306" spans="3:6">
      <c r="C306" s="173" t="s">
        <v>2220</v>
      </c>
      <c r="D306" s="172">
        <v>0</v>
      </c>
      <c r="E306" s="172">
        <v>558547056.79999995</v>
      </c>
      <c r="F306" s="172">
        <v>157410289.16999999</v>
      </c>
    </row>
    <row r="307" spans="3:6">
      <c r="C307" s="151" t="s">
        <v>266</v>
      </c>
      <c r="D307" s="152">
        <v>3238249486</v>
      </c>
      <c r="E307" s="152">
        <v>3294187352.0099998</v>
      </c>
      <c r="F307" s="152">
        <v>1878088206.1699998</v>
      </c>
    </row>
    <row r="308" spans="3:6">
      <c r="C308" s="171" t="s">
        <v>2259</v>
      </c>
      <c r="D308" s="172">
        <v>2962249486</v>
      </c>
      <c r="E308" s="172">
        <v>3018187352.0099998</v>
      </c>
      <c r="F308" s="172">
        <v>1788123790.2799997</v>
      </c>
    </row>
    <row r="309" spans="3:6">
      <c r="C309" s="173" t="s">
        <v>586</v>
      </c>
      <c r="D309" s="172">
        <v>1214590</v>
      </c>
      <c r="E309" s="172">
        <v>109</v>
      </c>
      <c r="F309" s="172">
        <v>0</v>
      </c>
    </row>
    <row r="310" spans="3:6">
      <c r="C310" s="173" t="s">
        <v>439</v>
      </c>
      <c r="D310" s="172">
        <v>1500000000</v>
      </c>
      <c r="E310" s="172">
        <v>1753250752</v>
      </c>
      <c r="F310" s="172">
        <v>891051404.63999999</v>
      </c>
    </row>
    <row r="311" spans="3:6">
      <c r="C311" s="173" t="s">
        <v>625</v>
      </c>
      <c r="D311" s="172">
        <v>20487441</v>
      </c>
      <c r="E311" s="172">
        <v>32667550.75</v>
      </c>
      <c r="F311" s="172">
        <v>32667201.859999999</v>
      </c>
    </row>
    <row r="312" spans="3:6">
      <c r="C312" s="173" t="s">
        <v>335</v>
      </c>
      <c r="D312" s="172">
        <v>1100000000</v>
      </c>
      <c r="E312" s="172">
        <v>460950000</v>
      </c>
      <c r="F312" s="172">
        <v>241795634.83000001</v>
      </c>
    </row>
    <row r="313" spans="3:6">
      <c r="C313" s="173" t="s">
        <v>973</v>
      </c>
      <c r="D313" s="172">
        <v>44763887</v>
      </c>
      <c r="E313" s="172">
        <v>87848537</v>
      </c>
      <c r="F313" s="172">
        <v>87848339.49000001</v>
      </c>
    </row>
    <row r="314" spans="3:6">
      <c r="C314" s="173" t="s">
        <v>974</v>
      </c>
      <c r="D314" s="172">
        <v>0</v>
      </c>
      <c r="E314" s="172">
        <v>5659731</v>
      </c>
      <c r="F314" s="172">
        <v>5659730.3300000001</v>
      </c>
    </row>
    <row r="315" spans="3:6">
      <c r="C315" s="173" t="s">
        <v>975</v>
      </c>
      <c r="D315" s="172">
        <v>30000000</v>
      </c>
      <c r="E315" s="172">
        <v>105000000</v>
      </c>
      <c r="F315" s="172">
        <v>104933179.77</v>
      </c>
    </row>
    <row r="316" spans="3:6">
      <c r="C316" s="173" t="s">
        <v>976</v>
      </c>
      <c r="D316" s="172">
        <v>0</v>
      </c>
      <c r="E316" s="172">
        <v>4209469</v>
      </c>
      <c r="F316" s="172">
        <v>2837659.06</v>
      </c>
    </row>
    <row r="317" spans="3:6">
      <c r="C317" s="173" t="s">
        <v>977</v>
      </c>
      <c r="D317" s="172">
        <v>3337895</v>
      </c>
      <c r="E317" s="172">
        <v>4986963</v>
      </c>
      <c r="F317" s="172">
        <v>2586995.63</v>
      </c>
    </row>
    <row r="318" spans="3:6">
      <c r="C318" s="173" t="s">
        <v>545</v>
      </c>
      <c r="D318" s="172">
        <v>52500001</v>
      </c>
      <c r="E318" s="172">
        <v>52500001</v>
      </c>
      <c r="F318" s="172">
        <v>52323733.200000003</v>
      </c>
    </row>
    <row r="319" spans="3:6">
      <c r="C319" s="173" t="s">
        <v>978</v>
      </c>
      <c r="D319" s="172">
        <v>1200000</v>
      </c>
      <c r="E319" s="172">
        <v>109</v>
      </c>
      <c r="F319" s="172">
        <v>0</v>
      </c>
    </row>
    <row r="320" spans="3:6">
      <c r="C320" s="173" t="s">
        <v>979</v>
      </c>
      <c r="D320" s="172">
        <v>3779637</v>
      </c>
      <c r="E320" s="172">
        <v>5191393</v>
      </c>
      <c r="F320" s="172">
        <v>5168800.97</v>
      </c>
    </row>
    <row r="321" spans="3:6">
      <c r="C321" s="173" t="s">
        <v>980</v>
      </c>
      <c r="D321" s="172">
        <v>15021140</v>
      </c>
      <c r="E321" s="172">
        <v>15021140</v>
      </c>
      <c r="F321" s="172">
        <v>14966590</v>
      </c>
    </row>
    <row r="322" spans="3:6">
      <c r="C322" s="173" t="s">
        <v>981</v>
      </c>
      <c r="D322" s="172">
        <v>22515376</v>
      </c>
      <c r="E322" s="172">
        <v>22515376</v>
      </c>
      <c r="F322" s="172">
        <v>22098750.73</v>
      </c>
    </row>
    <row r="323" spans="3:6">
      <c r="C323" s="173" t="s">
        <v>982</v>
      </c>
      <c r="D323" s="172">
        <v>0</v>
      </c>
      <c r="E323" s="172">
        <v>2912182.27</v>
      </c>
      <c r="F323" s="172">
        <v>2256361.58</v>
      </c>
    </row>
    <row r="324" spans="3:6">
      <c r="C324" s="173" t="s">
        <v>692</v>
      </c>
      <c r="D324" s="172">
        <v>0</v>
      </c>
      <c r="E324" s="172">
        <v>2103090.2000000002</v>
      </c>
      <c r="F324" s="172">
        <v>1769379.03</v>
      </c>
    </row>
    <row r="325" spans="3:6">
      <c r="C325" s="173" t="s">
        <v>693</v>
      </c>
      <c r="D325" s="172">
        <v>0</v>
      </c>
      <c r="E325" s="172">
        <v>2017505.62</v>
      </c>
      <c r="F325" s="172">
        <v>1847695.58</v>
      </c>
    </row>
    <row r="326" spans="3:6">
      <c r="C326" s="173" t="s">
        <v>983</v>
      </c>
      <c r="D326" s="172">
        <v>5568297</v>
      </c>
      <c r="E326" s="172">
        <v>5360136</v>
      </c>
      <c r="F326" s="172">
        <v>0</v>
      </c>
    </row>
    <row r="327" spans="3:6">
      <c r="C327" s="173" t="s">
        <v>786</v>
      </c>
      <c r="D327" s="172">
        <v>0</v>
      </c>
      <c r="E327" s="172">
        <v>9449710</v>
      </c>
      <c r="F327" s="172">
        <v>1740034.41</v>
      </c>
    </row>
    <row r="328" spans="3:6">
      <c r="C328" s="173" t="s">
        <v>984</v>
      </c>
      <c r="D328" s="172">
        <v>5054925</v>
      </c>
      <c r="E328" s="172">
        <v>0</v>
      </c>
      <c r="F328" s="172">
        <v>0</v>
      </c>
    </row>
    <row r="329" spans="3:6">
      <c r="C329" s="173" t="s">
        <v>2187</v>
      </c>
      <c r="D329" s="172">
        <v>0</v>
      </c>
      <c r="E329" s="172">
        <v>1406658.36</v>
      </c>
      <c r="F329" s="172">
        <v>421987.5</v>
      </c>
    </row>
    <row r="330" spans="3:6">
      <c r="C330" s="173" t="s">
        <v>734</v>
      </c>
      <c r="D330" s="172">
        <v>0</v>
      </c>
      <c r="E330" s="172">
        <v>17489505.579999998</v>
      </c>
      <c r="F330" s="172">
        <v>5687521.8499999996</v>
      </c>
    </row>
    <row r="331" spans="3:6">
      <c r="C331" s="173" t="s">
        <v>985</v>
      </c>
      <c r="D331" s="172">
        <v>4228542</v>
      </c>
      <c r="E331" s="172">
        <v>17328233</v>
      </c>
      <c r="F331" s="172">
        <v>17327371.100000001</v>
      </c>
    </row>
    <row r="332" spans="3:6">
      <c r="C332" s="173" t="s">
        <v>2247</v>
      </c>
      <c r="D332" s="172">
        <v>0</v>
      </c>
      <c r="E332" s="172">
        <v>11285126.050000001</v>
      </c>
      <c r="F332" s="172">
        <v>0</v>
      </c>
    </row>
    <row r="333" spans="3:6">
      <c r="C333" s="173" t="s">
        <v>986</v>
      </c>
      <c r="D333" s="172">
        <v>10259585</v>
      </c>
      <c r="E333" s="172">
        <v>100</v>
      </c>
      <c r="F333" s="172">
        <v>0</v>
      </c>
    </row>
    <row r="334" spans="3:6">
      <c r="C334" s="173" t="s">
        <v>987</v>
      </c>
      <c r="D334" s="172">
        <v>4017656</v>
      </c>
      <c r="E334" s="172">
        <v>0</v>
      </c>
      <c r="F334" s="172">
        <v>0</v>
      </c>
    </row>
    <row r="335" spans="3:6">
      <c r="C335" s="173" t="s">
        <v>988</v>
      </c>
      <c r="D335" s="172">
        <v>2844650</v>
      </c>
      <c r="E335" s="172">
        <v>0</v>
      </c>
      <c r="F335" s="172">
        <v>0</v>
      </c>
    </row>
    <row r="336" spans="3:6">
      <c r="C336" s="173" t="s">
        <v>989</v>
      </c>
      <c r="D336" s="172">
        <v>1095012</v>
      </c>
      <c r="E336" s="172">
        <v>100</v>
      </c>
      <c r="F336" s="172">
        <v>0</v>
      </c>
    </row>
    <row r="337" spans="3:6">
      <c r="C337" s="173" t="s">
        <v>990</v>
      </c>
      <c r="D337" s="172">
        <v>39493497</v>
      </c>
      <c r="E337" s="172">
        <v>193497</v>
      </c>
      <c r="F337" s="172">
        <v>0</v>
      </c>
    </row>
    <row r="338" spans="3:6">
      <c r="C338" s="173" t="s">
        <v>464</v>
      </c>
      <c r="D338" s="172">
        <v>12480334</v>
      </c>
      <c r="E338" s="172">
        <v>14088149</v>
      </c>
      <c r="F338" s="172">
        <v>12469844.949999999</v>
      </c>
    </row>
    <row r="339" spans="3:6">
      <c r="C339" s="173" t="s">
        <v>349</v>
      </c>
      <c r="D339" s="172">
        <v>29773058</v>
      </c>
      <c r="E339" s="172">
        <v>29773058</v>
      </c>
      <c r="F339" s="172">
        <v>27695852.800000001</v>
      </c>
    </row>
    <row r="340" spans="3:6">
      <c r="C340" s="173" t="s">
        <v>2213</v>
      </c>
      <c r="D340" s="172">
        <v>0</v>
      </c>
      <c r="E340" s="172">
        <v>16969955.18</v>
      </c>
      <c r="F340" s="172">
        <v>16887562.600000001</v>
      </c>
    </row>
    <row r="341" spans="3:6">
      <c r="C341" s="173" t="s">
        <v>267</v>
      </c>
      <c r="D341" s="172">
        <v>52613963</v>
      </c>
      <c r="E341" s="172">
        <v>338009215</v>
      </c>
      <c r="F341" s="172">
        <v>236082158.37</v>
      </c>
    </row>
    <row r="342" spans="3:6">
      <c r="C342" s="171" t="s">
        <v>2261</v>
      </c>
      <c r="D342" s="172">
        <v>276000000</v>
      </c>
      <c r="E342" s="172">
        <v>276000000</v>
      </c>
      <c r="F342" s="172">
        <v>89964415.890000001</v>
      </c>
    </row>
    <row r="343" spans="3:6">
      <c r="C343" s="173" t="s">
        <v>545</v>
      </c>
      <c r="D343" s="172">
        <v>276000000</v>
      </c>
      <c r="E343" s="172">
        <v>276000000</v>
      </c>
      <c r="F343" s="172">
        <v>89964415.890000001</v>
      </c>
    </row>
    <row r="344" spans="3:6">
      <c r="C344" s="151" t="s">
        <v>241</v>
      </c>
      <c r="D344" s="152">
        <v>3319558086</v>
      </c>
      <c r="E344" s="152">
        <v>3546730925.6900001</v>
      </c>
      <c r="F344" s="152">
        <v>2177314859.7900004</v>
      </c>
    </row>
    <row r="345" spans="3:6">
      <c r="C345" s="171" t="s">
        <v>2259</v>
      </c>
      <c r="D345" s="172">
        <v>2270614511</v>
      </c>
      <c r="E345" s="172">
        <v>2782419169.6900001</v>
      </c>
      <c r="F345" s="172">
        <v>2177314859.7900004</v>
      </c>
    </row>
    <row r="346" spans="3:6">
      <c r="C346" s="173" t="s">
        <v>991</v>
      </c>
      <c r="D346" s="172">
        <v>5740696</v>
      </c>
      <c r="E346" s="172">
        <v>5203661</v>
      </c>
      <c r="F346" s="172">
        <v>0</v>
      </c>
    </row>
    <row r="347" spans="3:6">
      <c r="C347" s="173" t="s">
        <v>626</v>
      </c>
      <c r="D347" s="172">
        <v>2725489</v>
      </c>
      <c r="E347" s="172">
        <v>0</v>
      </c>
      <c r="F347" s="172">
        <v>0</v>
      </c>
    </row>
    <row r="348" spans="3:6">
      <c r="C348" s="173" t="s">
        <v>992</v>
      </c>
      <c r="D348" s="172">
        <v>25006973</v>
      </c>
      <c r="E348" s="172">
        <v>25006973</v>
      </c>
      <c r="F348" s="172">
        <v>25006972.219999999</v>
      </c>
    </row>
    <row r="349" spans="3:6">
      <c r="C349" s="173" t="s">
        <v>993</v>
      </c>
      <c r="D349" s="172">
        <v>1931173</v>
      </c>
      <c r="E349" s="172">
        <v>1000</v>
      </c>
      <c r="F349" s="172">
        <v>0</v>
      </c>
    </row>
    <row r="350" spans="3:6">
      <c r="C350" s="173" t="s">
        <v>994</v>
      </c>
      <c r="D350" s="172">
        <v>10945349</v>
      </c>
      <c r="E350" s="172">
        <v>53020151</v>
      </c>
      <c r="F350" s="172">
        <v>32217586.910000004</v>
      </c>
    </row>
    <row r="351" spans="3:6">
      <c r="C351" s="173" t="s">
        <v>995</v>
      </c>
      <c r="D351" s="172">
        <v>5744000</v>
      </c>
      <c r="E351" s="172">
        <v>1487429</v>
      </c>
      <c r="F351" s="172">
        <v>0</v>
      </c>
    </row>
    <row r="352" spans="3:6">
      <c r="C352" s="173" t="s">
        <v>996</v>
      </c>
      <c r="D352" s="172">
        <v>12640275</v>
      </c>
      <c r="E352" s="172">
        <v>1000</v>
      </c>
      <c r="F352" s="172">
        <v>0</v>
      </c>
    </row>
    <row r="353" spans="3:6">
      <c r="C353" s="173" t="s">
        <v>1062</v>
      </c>
      <c r="D353" s="172">
        <v>0</v>
      </c>
      <c r="E353" s="172">
        <v>328751500</v>
      </c>
      <c r="F353" s="172">
        <v>143651500.18000001</v>
      </c>
    </row>
    <row r="354" spans="3:6">
      <c r="C354" s="173" t="s">
        <v>440</v>
      </c>
      <c r="D354" s="172">
        <v>29237609</v>
      </c>
      <c r="E354" s="172">
        <v>9237609</v>
      </c>
      <c r="F354" s="172">
        <v>0</v>
      </c>
    </row>
    <row r="355" spans="3:6">
      <c r="C355" s="173" t="s">
        <v>997</v>
      </c>
      <c r="D355" s="172">
        <v>0</v>
      </c>
      <c r="E355" s="172">
        <v>2795903.55</v>
      </c>
      <c r="F355" s="172">
        <v>2146185.3199999998</v>
      </c>
    </row>
    <row r="356" spans="3:6">
      <c r="C356" s="173" t="s">
        <v>998</v>
      </c>
      <c r="D356" s="172">
        <v>33077394</v>
      </c>
      <c r="E356" s="172">
        <v>16653009</v>
      </c>
      <c r="F356" s="172">
        <v>0</v>
      </c>
    </row>
    <row r="357" spans="3:6">
      <c r="C357" s="173" t="s">
        <v>2417</v>
      </c>
      <c r="D357" s="172">
        <v>0</v>
      </c>
      <c r="E357" s="172">
        <v>11707161</v>
      </c>
      <c r="F357" s="172">
        <v>0</v>
      </c>
    </row>
    <row r="358" spans="3:6">
      <c r="C358" s="173" t="s">
        <v>2092</v>
      </c>
      <c r="D358" s="172">
        <v>0</v>
      </c>
      <c r="E358" s="172">
        <v>14279190.09</v>
      </c>
      <c r="F358" s="172">
        <v>12823471.42</v>
      </c>
    </row>
    <row r="359" spans="3:6">
      <c r="C359" s="173" t="s">
        <v>999</v>
      </c>
      <c r="D359" s="172">
        <v>21462414</v>
      </c>
      <c r="E359" s="172">
        <v>21462414</v>
      </c>
      <c r="F359" s="172">
        <v>17010974.18</v>
      </c>
    </row>
    <row r="360" spans="3:6">
      <c r="C360" s="173" t="s">
        <v>711</v>
      </c>
      <c r="D360" s="172">
        <v>0</v>
      </c>
      <c r="E360" s="172">
        <v>1984640.42</v>
      </c>
      <c r="F360" s="172">
        <v>1955648.4</v>
      </c>
    </row>
    <row r="361" spans="3:6">
      <c r="C361" s="173" t="s">
        <v>1000</v>
      </c>
      <c r="D361" s="172">
        <v>41210000</v>
      </c>
      <c r="E361" s="172">
        <v>41210000</v>
      </c>
      <c r="F361" s="172">
        <v>37343431.140000001</v>
      </c>
    </row>
    <row r="362" spans="3:6">
      <c r="C362" s="173" t="s">
        <v>1001</v>
      </c>
      <c r="D362" s="172">
        <v>37500029</v>
      </c>
      <c r="E362" s="172">
        <v>71500029</v>
      </c>
      <c r="F362" s="172">
        <v>71366790.710000008</v>
      </c>
    </row>
    <row r="363" spans="3:6">
      <c r="C363" s="173" t="s">
        <v>1002</v>
      </c>
      <c r="D363" s="172">
        <v>7596315</v>
      </c>
      <c r="E363" s="172">
        <v>4968212</v>
      </c>
      <c r="F363" s="172">
        <v>2584156.96</v>
      </c>
    </row>
    <row r="364" spans="3:6">
      <c r="C364" s="173" t="s">
        <v>1003</v>
      </c>
      <c r="D364" s="172">
        <v>5645883</v>
      </c>
      <c r="E364" s="172">
        <v>113589</v>
      </c>
      <c r="F364" s="172">
        <v>0</v>
      </c>
    </row>
    <row r="365" spans="3:6">
      <c r="C365" s="173" t="s">
        <v>1004</v>
      </c>
      <c r="D365" s="172">
        <v>7656660</v>
      </c>
      <c r="E365" s="172">
        <v>11566827</v>
      </c>
      <c r="F365" s="172">
        <v>4984473.38</v>
      </c>
    </row>
    <row r="366" spans="3:6">
      <c r="C366" s="173" t="s">
        <v>1005</v>
      </c>
      <c r="D366" s="172">
        <v>6917773</v>
      </c>
      <c r="E366" s="172">
        <v>6917773</v>
      </c>
      <c r="F366" s="172">
        <v>4400647.2</v>
      </c>
    </row>
    <row r="367" spans="3:6">
      <c r="C367" s="173" t="s">
        <v>1006</v>
      </c>
      <c r="D367" s="172">
        <v>26204967</v>
      </c>
      <c r="E367" s="172">
        <v>17720399</v>
      </c>
      <c r="F367" s="172">
        <v>17699054.98</v>
      </c>
    </row>
    <row r="368" spans="3:6">
      <c r="C368" s="173" t="s">
        <v>1007</v>
      </c>
      <c r="D368" s="172">
        <v>8273439</v>
      </c>
      <c r="E368" s="172">
        <v>6262210</v>
      </c>
      <c r="F368" s="172">
        <v>6262209.6299999999</v>
      </c>
    </row>
    <row r="369" spans="3:6">
      <c r="C369" s="173" t="s">
        <v>1008</v>
      </c>
      <c r="D369" s="172">
        <v>4516773</v>
      </c>
      <c r="E369" s="172">
        <v>1875108</v>
      </c>
      <c r="F369" s="172">
        <v>1875107.58</v>
      </c>
    </row>
    <row r="370" spans="3:6">
      <c r="C370" s="173" t="s">
        <v>1009</v>
      </c>
      <c r="D370" s="172">
        <v>1088833</v>
      </c>
      <c r="E370" s="172">
        <v>108</v>
      </c>
      <c r="F370" s="172">
        <v>0</v>
      </c>
    </row>
    <row r="371" spans="3:6">
      <c r="C371" s="173" t="s">
        <v>1010</v>
      </c>
      <c r="D371" s="172">
        <v>1088833</v>
      </c>
      <c r="E371" s="172">
        <v>108</v>
      </c>
      <c r="F371" s="172">
        <v>0</v>
      </c>
    </row>
    <row r="372" spans="3:6">
      <c r="C372" s="173" t="s">
        <v>1011</v>
      </c>
      <c r="D372" s="172">
        <v>2506068</v>
      </c>
      <c r="E372" s="172">
        <v>109</v>
      </c>
      <c r="F372" s="172">
        <v>0</v>
      </c>
    </row>
    <row r="373" spans="3:6">
      <c r="C373" s="173" t="s">
        <v>1012</v>
      </c>
      <c r="D373" s="172">
        <v>6902575</v>
      </c>
      <c r="E373" s="172">
        <v>16010085</v>
      </c>
      <c r="F373" s="172">
        <v>16010084.439999999</v>
      </c>
    </row>
    <row r="374" spans="3:6">
      <c r="C374" s="173" t="s">
        <v>1013</v>
      </c>
      <c r="D374" s="172">
        <v>2506068</v>
      </c>
      <c r="E374" s="172">
        <v>109</v>
      </c>
      <c r="F374" s="172">
        <v>0</v>
      </c>
    </row>
    <row r="375" spans="3:6">
      <c r="C375" s="173" t="s">
        <v>1014</v>
      </c>
      <c r="D375" s="172">
        <v>1519414</v>
      </c>
      <c r="E375" s="172">
        <v>109</v>
      </c>
      <c r="F375" s="172">
        <v>0</v>
      </c>
    </row>
    <row r="376" spans="3:6">
      <c r="C376" s="173" t="s">
        <v>1015</v>
      </c>
      <c r="D376" s="172">
        <v>7597070</v>
      </c>
      <c r="E376" s="172">
        <v>85070</v>
      </c>
      <c r="F376" s="172">
        <v>0</v>
      </c>
    </row>
    <row r="377" spans="3:6">
      <c r="C377" s="173" t="s">
        <v>336</v>
      </c>
      <c r="D377" s="172">
        <v>196433820</v>
      </c>
      <c r="E377" s="172">
        <v>96433820</v>
      </c>
      <c r="F377" s="172">
        <v>91272023.819999993</v>
      </c>
    </row>
    <row r="378" spans="3:6">
      <c r="C378" s="173" t="s">
        <v>2391</v>
      </c>
      <c r="D378" s="172">
        <v>2884427</v>
      </c>
      <c r="E378" s="172">
        <v>108</v>
      </c>
      <c r="F378" s="172">
        <v>0</v>
      </c>
    </row>
    <row r="379" spans="3:6">
      <c r="C379" s="173" t="s">
        <v>1016</v>
      </c>
      <c r="D379" s="172">
        <v>1310000</v>
      </c>
      <c r="E379" s="172">
        <v>7787902</v>
      </c>
      <c r="F379" s="172">
        <v>0</v>
      </c>
    </row>
    <row r="380" spans="3:6">
      <c r="C380" s="173" t="s">
        <v>2093</v>
      </c>
      <c r="D380" s="172">
        <v>0</v>
      </c>
      <c r="E380" s="172">
        <v>6368011.0300000003</v>
      </c>
      <c r="F380" s="172">
        <v>4739776.5599999996</v>
      </c>
    </row>
    <row r="381" spans="3:6">
      <c r="C381" s="173" t="s">
        <v>1017</v>
      </c>
      <c r="D381" s="172">
        <v>2437449</v>
      </c>
      <c r="E381" s="172">
        <v>110</v>
      </c>
      <c r="F381" s="172">
        <v>0</v>
      </c>
    </row>
    <row r="382" spans="3:6">
      <c r="C382" s="173" t="s">
        <v>2094</v>
      </c>
      <c r="D382" s="172">
        <v>0</v>
      </c>
      <c r="E382" s="172">
        <v>6368011.0300000003</v>
      </c>
      <c r="F382" s="172">
        <v>3665998</v>
      </c>
    </row>
    <row r="383" spans="3:6">
      <c r="C383" s="173" t="s">
        <v>1018</v>
      </c>
      <c r="D383" s="172">
        <v>1596112</v>
      </c>
      <c r="E383" s="172">
        <v>109</v>
      </c>
      <c r="F383" s="172">
        <v>0</v>
      </c>
    </row>
    <row r="384" spans="3:6">
      <c r="C384" s="173" t="s">
        <v>1019</v>
      </c>
      <c r="D384" s="172">
        <v>3754097</v>
      </c>
      <c r="E384" s="172">
        <v>524140</v>
      </c>
      <c r="F384" s="172">
        <v>0</v>
      </c>
    </row>
    <row r="385" spans="3:6">
      <c r="C385" s="173" t="s">
        <v>1020</v>
      </c>
      <c r="D385" s="172">
        <v>1595760</v>
      </c>
      <c r="E385" s="172">
        <v>109</v>
      </c>
      <c r="F385" s="172">
        <v>0</v>
      </c>
    </row>
    <row r="386" spans="3:6">
      <c r="C386" s="173" t="s">
        <v>1021</v>
      </c>
      <c r="D386" s="172">
        <v>1117032</v>
      </c>
      <c r="E386" s="172">
        <v>0</v>
      </c>
      <c r="F386" s="172">
        <v>0</v>
      </c>
    </row>
    <row r="387" spans="3:6">
      <c r="C387" s="173" t="s">
        <v>337</v>
      </c>
      <c r="D387" s="172">
        <v>10850043</v>
      </c>
      <c r="E387" s="172">
        <v>10850043</v>
      </c>
      <c r="F387" s="172">
        <v>10850000</v>
      </c>
    </row>
    <row r="388" spans="3:6">
      <c r="C388" s="173" t="s">
        <v>1022</v>
      </c>
      <c r="D388" s="172">
        <v>3401093</v>
      </c>
      <c r="E388" s="172">
        <v>100</v>
      </c>
      <c r="F388" s="172">
        <v>0</v>
      </c>
    </row>
    <row r="389" spans="3:6">
      <c r="C389" s="173" t="s">
        <v>1023</v>
      </c>
      <c r="D389" s="172">
        <v>3059076</v>
      </c>
      <c r="E389" s="172">
        <v>218</v>
      </c>
      <c r="F389" s="172">
        <v>0</v>
      </c>
    </row>
    <row r="390" spans="3:6">
      <c r="C390" s="173" t="s">
        <v>1024</v>
      </c>
      <c r="D390" s="172">
        <v>44901865</v>
      </c>
      <c r="E390" s="172">
        <v>34901865</v>
      </c>
      <c r="F390" s="172">
        <v>2798909.98</v>
      </c>
    </row>
    <row r="391" spans="3:6">
      <c r="C391" s="173" t="s">
        <v>1025</v>
      </c>
      <c r="D391" s="172">
        <v>1559024</v>
      </c>
      <c r="E391" s="172">
        <v>109</v>
      </c>
      <c r="F391" s="172">
        <v>0</v>
      </c>
    </row>
    <row r="392" spans="3:6">
      <c r="C392" s="173" t="s">
        <v>1026</v>
      </c>
      <c r="D392" s="172">
        <v>16509137</v>
      </c>
      <c r="E392" s="172">
        <v>16509137</v>
      </c>
      <c r="F392" s="172">
        <v>0</v>
      </c>
    </row>
    <row r="393" spans="3:6">
      <c r="C393" s="173" t="s">
        <v>1027</v>
      </c>
      <c r="D393" s="172">
        <v>1559024</v>
      </c>
      <c r="E393" s="172">
        <v>109</v>
      </c>
      <c r="F393" s="172">
        <v>0</v>
      </c>
    </row>
    <row r="394" spans="3:6">
      <c r="C394" s="173" t="s">
        <v>1028</v>
      </c>
      <c r="D394" s="172">
        <v>1989693</v>
      </c>
      <c r="E394" s="172">
        <v>219</v>
      </c>
      <c r="F394" s="172">
        <v>0</v>
      </c>
    </row>
    <row r="395" spans="3:6">
      <c r="C395" s="173" t="s">
        <v>1029</v>
      </c>
      <c r="D395" s="172">
        <v>50121296</v>
      </c>
      <c r="E395" s="172">
        <v>49520082</v>
      </c>
      <c r="F395" s="172">
        <v>49520082</v>
      </c>
    </row>
    <row r="396" spans="3:6">
      <c r="C396" s="173" t="s">
        <v>1030</v>
      </c>
      <c r="D396" s="172">
        <v>5295987</v>
      </c>
      <c r="E396" s="172">
        <v>1552526</v>
      </c>
      <c r="F396" s="172">
        <v>1552525.71</v>
      </c>
    </row>
    <row r="397" spans="3:6">
      <c r="C397" s="173" t="s">
        <v>1031</v>
      </c>
      <c r="D397" s="172">
        <v>1072941</v>
      </c>
      <c r="E397" s="172">
        <v>110</v>
      </c>
      <c r="F397" s="172">
        <v>0</v>
      </c>
    </row>
    <row r="398" spans="3:6">
      <c r="C398" s="173" t="s">
        <v>1032</v>
      </c>
      <c r="D398" s="172">
        <v>11597000</v>
      </c>
      <c r="E398" s="172">
        <v>300000</v>
      </c>
      <c r="F398" s="172">
        <v>0</v>
      </c>
    </row>
    <row r="399" spans="3:6">
      <c r="C399" s="173" t="s">
        <v>735</v>
      </c>
      <c r="D399" s="172">
        <v>0</v>
      </c>
      <c r="E399" s="172">
        <v>17393156.199999999</v>
      </c>
      <c r="F399" s="172">
        <v>6136267.3399999999</v>
      </c>
    </row>
    <row r="400" spans="3:6">
      <c r="C400" s="173" t="s">
        <v>1033</v>
      </c>
      <c r="D400" s="172">
        <v>1514599</v>
      </c>
      <c r="E400" s="172">
        <v>110</v>
      </c>
      <c r="F400" s="172">
        <v>0</v>
      </c>
    </row>
    <row r="401" spans="3:6">
      <c r="C401" s="173" t="s">
        <v>1034</v>
      </c>
      <c r="D401" s="172">
        <v>1514599</v>
      </c>
      <c r="E401" s="172">
        <v>110</v>
      </c>
      <c r="F401" s="172">
        <v>0</v>
      </c>
    </row>
    <row r="402" spans="3:6">
      <c r="C402" s="173" t="s">
        <v>1035</v>
      </c>
      <c r="D402" s="172">
        <v>0</v>
      </c>
      <c r="E402" s="172">
        <v>2644723</v>
      </c>
      <c r="F402" s="172">
        <v>0</v>
      </c>
    </row>
    <row r="403" spans="3:6">
      <c r="C403" s="173" t="s">
        <v>1036</v>
      </c>
      <c r="D403" s="172">
        <v>1516038</v>
      </c>
      <c r="E403" s="172">
        <v>1000</v>
      </c>
      <c r="F403" s="172">
        <v>0</v>
      </c>
    </row>
    <row r="404" spans="3:6">
      <c r="C404" s="173" t="s">
        <v>1037</v>
      </c>
      <c r="D404" s="172">
        <v>1516038</v>
      </c>
      <c r="E404" s="172">
        <v>4152069</v>
      </c>
      <c r="F404" s="172">
        <v>0</v>
      </c>
    </row>
    <row r="405" spans="3:6">
      <c r="C405" s="173" t="s">
        <v>1038</v>
      </c>
      <c r="D405" s="172">
        <v>5222496</v>
      </c>
      <c r="E405" s="172">
        <v>3583393</v>
      </c>
      <c r="F405" s="172">
        <v>0</v>
      </c>
    </row>
    <row r="406" spans="3:6">
      <c r="C406" s="173" t="s">
        <v>1039</v>
      </c>
      <c r="D406" s="172">
        <v>1516038</v>
      </c>
      <c r="E406" s="172">
        <v>1002</v>
      </c>
      <c r="F406" s="172">
        <v>0</v>
      </c>
    </row>
    <row r="407" spans="3:6">
      <c r="C407" s="173" t="s">
        <v>1040</v>
      </c>
      <c r="D407" s="172">
        <v>8388626</v>
      </c>
      <c r="E407" s="172">
        <v>218</v>
      </c>
      <c r="F407" s="172">
        <v>0</v>
      </c>
    </row>
    <row r="408" spans="3:6">
      <c r="C408" s="173" t="s">
        <v>1041</v>
      </c>
      <c r="D408" s="172">
        <v>2489491</v>
      </c>
      <c r="E408" s="172">
        <v>108</v>
      </c>
      <c r="F408" s="172">
        <v>0</v>
      </c>
    </row>
    <row r="409" spans="3:6">
      <c r="C409" s="173" t="s">
        <v>1042</v>
      </c>
      <c r="D409" s="172">
        <v>5000000</v>
      </c>
      <c r="E409" s="172">
        <v>100000</v>
      </c>
      <c r="F409" s="172">
        <v>0</v>
      </c>
    </row>
    <row r="410" spans="3:6">
      <c r="C410" s="173" t="s">
        <v>1043</v>
      </c>
      <c r="D410" s="172">
        <v>2489491</v>
      </c>
      <c r="E410" s="172">
        <v>108</v>
      </c>
      <c r="F410" s="172">
        <v>0</v>
      </c>
    </row>
    <row r="411" spans="3:6">
      <c r="C411" s="173" t="s">
        <v>1044</v>
      </c>
      <c r="D411" s="172">
        <v>2489491</v>
      </c>
      <c r="E411" s="172">
        <v>108</v>
      </c>
      <c r="F411" s="172">
        <v>0</v>
      </c>
    </row>
    <row r="412" spans="3:6">
      <c r="C412" s="173" t="s">
        <v>1045</v>
      </c>
      <c r="D412" s="172">
        <v>1077476</v>
      </c>
      <c r="E412" s="172">
        <v>31205</v>
      </c>
      <c r="F412" s="172">
        <v>24883.84</v>
      </c>
    </row>
    <row r="413" spans="3:6">
      <c r="C413" s="173" t="s">
        <v>1046</v>
      </c>
      <c r="D413" s="172">
        <v>28060354</v>
      </c>
      <c r="E413" s="172">
        <v>229763</v>
      </c>
      <c r="F413" s="172">
        <v>0</v>
      </c>
    </row>
    <row r="414" spans="3:6">
      <c r="C414" s="173" t="s">
        <v>2312</v>
      </c>
      <c r="D414" s="172">
        <v>0</v>
      </c>
      <c r="E414" s="172">
        <v>1550717.49</v>
      </c>
      <c r="F414" s="172">
        <v>0</v>
      </c>
    </row>
    <row r="415" spans="3:6">
      <c r="C415" s="173" t="s">
        <v>1047</v>
      </c>
      <c r="D415" s="172">
        <v>1077476</v>
      </c>
      <c r="E415" s="172">
        <v>31205</v>
      </c>
      <c r="F415" s="172">
        <v>24883.84</v>
      </c>
    </row>
    <row r="416" spans="3:6">
      <c r="C416" s="173" t="s">
        <v>1048</v>
      </c>
      <c r="D416" s="172">
        <v>1508467</v>
      </c>
      <c r="E416" s="172">
        <v>4107030</v>
      </c>
      <c r="F416" s="172">
        <v>4106929.61</v>
      </c>
    </row>
    <row r="417" spans="3:6">
      <c r="C417" s="173" t="s">
        <v>787</v>
      </c>
      <c r="D417" s="172">
        <v>755258653</v>
      </c>
      <c r="E417" s="172">
        <v>890898015</v>
      </c>
      <c r="F417" s="172">
        <v>873403892.38</v>
      </c>
    </row>
    <row r="418" spans="3:6">
      <c r="C418" s="173" t="s">
        <v>2313</v>
      </c>
      <c r="D418" s="172">
        <v>0</v>
      </c>
      <c r="E418" s="172">
        <v>1920563.16</v>
      </c>
      <c r="F418" s="172">
        <v>0</v>
      </c>
    </row>
    <row r="419" spans="3:6">
      <c r="C419" s="173" t="s">
        <v>1049</v>
      </c>
      <c r="D419" s="172">
        <v>42431165</v>
      </c>
      <c r="E419" s="172">
        <v>5931165</v>
      </c>
      <c r="F419" s="172">
        <v>2978154.19</v>
      </c>
    </row>
    <row r="420" spans="3:6">
      <c r="C420" s="173" t="s">
        <v>2314</v>
      </c>
      <c r="D420" s="172">
        <v>0</v>
      </c>
      <c r="E420" s="172">
        <v>2797112.85</v>
      </c>
      <c r="F420" s="172">
        <v>0</v>
      </c>
    </row>
    <row r="421" spans="3:6">
      <c r="C421" s="173" t="s">
        <v>627</v>
      </c>
      <c r="D421" s="172">
        <v>1466207</v>
      </c>
      <c r="E421" s="172">
        <v>0</v>
      </c>
      <c r="F421" s="172">
        <v>0</v>
      </c>
    </row>
    <row r="422" spans="3:6">
      <c r="C422" s="173" t="s">
        <v>1050</v>
      </c>
      <c r="D422" s="172">
        <v>111907056</v>
      </c>
      <c r="E422" s="172">
        <v>297910379.19999999</v>
      </c>
      <c r="F422" s="172">
        <v>240469827.63</v>
      </c>
    </row>
    <row r="423" spans="3:6">
      <c r="C423" s="173" t="s">
        <v>1051</v>
      </c>
      <c r="D423" s="172">
        <v>75000000</v>
      </c>
      <c r="E423" s="172">
        <v>75000000</v>
      </c>
      <c r="F423" s="172">
        <v>66279877.890000001</v>
      </c>
    </row>
    <row r="424" spans="3:6">
      <c r="C424" s="173" t="s">
        <v>1052</v>
      </c>
      <c r="D424" s="172">
        <v>1514599</v>
      </c>
      <c r="E424" s="172">
        <v>110</v>
      </c>
      <c r="F424" s="172">
        <v>0</v>
      </c>
    </row>
    <row r="425" spans="3:6">
      <c r="C425" s="173" t="s">
        <v>1053</v>
      </c>
      <c r="D425" s="172">
        <v>112920651</v>
      </c>
      <c r="E425" s="172">
        <v>312920651</v>
      </c>
      <c r="F425" s="172">
        <v>299019088.81999999</v>
      </c>
    </row>
    <row r="426" spans="3:6">
      <c r="C426" s="173" t="s">
        <v>1054</v>
      </c>
      <c r="D426" s="172">
        <v>10356939</v>
      </c>
      <c r="E426" s="172">
        <v>274458</v>
      </c>
      <c r="F426" s="172">
        <v>0</v>
      </c>
    </row>
    <row r="427" spans="3:6">
      <c r="C427" s="173" t="s">
        <v>1055</v>
      </c>
      <c r="D427" s="172">
        <v>38372329</v>
      </c>
      <c r="E427" s="172">
        <v>34999999</v>
      </c>
      <c r="F427" s="172">
        <v>28467422</v>
      </c>
    </row>
    <row r="428" spans="3:6">
      <c r="C428" s="173" t="s">
        <v>1056</v>
      </c>
      <c r="D428" s="172">
        <v>46052778</v>
      </c>
      <c r="E428" s="172">
        <v>20981691</v>
      </c>
      <c r="F428" s="172">
        <v>0</v>
      </c>
    </row>
    <row r="429" spans="3:6">
      <c r="C429" s="173" t="s">
        <v>2315</v>
      </c>
      <c r="D429" s="172">
        <v>0</v>
      </c>
      <c r="E429" s="172">
        <v>3911664.35</v>
      </c>
      <c r="F429" s="172">
        <v>0</v>
      </c>
    </row>
    <row r="430" spans="3:6">
      <c r="C430" s="173" t="s">
        <v>2316</v>
      </c>
      <c r="D430" s="172">
        <v>0</v>
      </c>
      <c r="E430" s="172">
        <v>4442505.32</v>
      </c>
      <c r="F430" s="172">
        <v>0</v>
      </c>
    </row>
    <row r="431" spans="3:6">
      <c r="C431" s="173" t="s">
        <v>1057</v>
      </c>
      <c r="D431" s="172">
        <v>12246282</v>
      </c>
      <c r="E431" s="172">
        <v>246282</v>
      </c>
      <c r="F431" s="172">
        <v>0</v>
      </c>
    </row>
    <row r="432" spans="3:6">
      <c r="C432" s="173" t="s">
        <v>1058</v>
      </c>
      <c r="D432" s="172">
        <v>94360662</v>
      </c>
      <c r="E432" s="172">
        <v>32360662</v>
      </c>
      <c r="F432" s="172">
        <v>0</v>
      </c>
    </row>
    <row r="433" spans="3:6">
      <c r="C433" s="173" t="s">
        <v>1059</v>
      </c>
      <c r="D433" s="172">
        <v>125547191</v>
      </c>
      <c r="E433" s="172">
        <v>65547191</v>
      </c>
      <c r="F433" s="172">
        <v>0</v>
      </c>
    </row>
    <row r="434" spans="3:6">
      <c r="C434" s="173" t="s">
        <v>1060</v>
      </c>
      <c r="D434" s="172">
        <v>97512371</v>
      </c>
      <c r="E434" s="172">
        <v>97512371</v>
      </c>
      <c r="F434" s="172">
        <v>94666021.530000001</v>
      </c>
    </row>
    <row r="435" spans="3:6">
      <c r="C435" s="171" t="s">
        <v>2260</v>
      </c>
      <c r="D435" s="172">
        <v>8757016</v>
      </c>
      <c r="E435" s="172">
        <v>8757016</v>
      </c>
      <c r="F435" s="172">
        <v>0</v>
      </c>
    </row>
    <row r="436" spans="3:6">
      <c r="C436" s="173" t="s">
        <v>2392</v>
      </c>
      <c r="D436" s="172">
        <v>6599199</v>
      </c>
      <c r="E436" s="172">
        <v>6599199</v>
      </c>
      <c r="F436" s="172">
        <v>0</v>
      </c>
    </row>
    <row r="437" spans="3:6">
      <c r="C437" s="173" t="s">
        <v>1061</v>
      </c>
      <c r="D437" s="172">
        <v>2157817</v>
      </c>
      <c r="E437" s="172">
        <v>2157817</v>
      </c>
      <c r="F437" s="172">
        <v>0</v>
      </c>
    </row>
    <row r="438" spans="3:6">
      <c r="C438" s="171" t="s">
        <v>2261</v>
      </c>
      <c r="D438" s="172">
        <v>550959819</v>
      </c>
      <c r="E438" s="172">
        <v>266328000</v>
      </c>
      <c r="F438" s="172">
        <v>0</v>
      </c>
    </row>
    <row r="439" spans="3:6">
      <c r="C439" s="173" t="s">
        <v>628</v>
      </c>
      <c r="D439" s="172">
        <v>127829819</v>
      </c>
      <c r="E439" s="172">
        <v>0</v>
      </c>
      <c r="F439" s="172">
        <v>0</v>
      </c>
    </row>
    <row r="440" spans="3:6">
      <c r="C440" s="173" t="s">
        <v>1062</v>
      </c>
      <c r="D440" s="172">
        <v>423130000</v>
      </c>
      <c r="E440" s="172">
        <v>266328000</v>
      </c>
      <c r="F440" s="172">
        <v>0</v>
      </c>
    </row>
    <row r="441" spans="3:6">
      <c r="C441" s="171" t="s">
        <v>2262</v>
      </c>
      <c r="D441" s="172">
        <v>489226740</v>
      </c>
      <c r="E441" s="172">
        <v>489226740</v>
      </c>
      <c r="F441" s="172">
        <v>0</v>
      </c>
    </row>
    <row r="442" spans="3:6">
      <c r="C442" s="173" t="s">
        <v>268</v>
      </c>
      <c r="D442" s="172">
        <v>96929844</v>
      </c>
      <c r="E442" s="172">
        <v>96929843.999999985</v>
      </c>
      <c r="F442" s="172">
        <v>0</v>
      </c>
    </row>
    <row r="443" spans="3:6">
      <c r="C443" s="173" t="s">
        <v>1062</v>
      </c>
      <c r="D443" s="172">
        <v>392296896</v>
      </c>
      <c r="E443" s="172">
        <v>392296896</v>
      </c>
      <c r="F443" s="172">
        <v>0</v>
      </c>
    </row>
    <row r="444" spans="3:6">
      <c r="C444" s="151" t="s">
        <v>269</v>
      </c>
      <c r="D444" s="152">
        <v>1125980738</v>
      </c>
      <c r="E444" s="152">
        <v>963870209.44999993</v>
      </c>
      <c r="F444" s="152">
        <v>703829010.31999993</v>
      </c>
    </row>
    <row r="445" spans="3:6">
      <c r="C445" s="171" t="s">
        <v>2259</v>
      </c>
      <c r="D445" s="172">
        <v>1109087269</v>
      </c>
      <c r="E445" s="172">
        <v>944348177.90999997</v>
      </c>
      <c r="F445" s="172">
        <v>703829010.31999993</v>
      </c>
    </row>
    <row r="446" spans="3:6">
      <c r="C446" s="173" t="s">
        <v>629</v>
      </c>
      <c r="D446" s="172">
        <v>5765056</v>
      </c>
      <c r="E446" s="172">
        <v>109</v>
      </c>
      <c r="F446" s="172">
        <v>0</v>
      </c>
    </row>
    <row r="447" spans="3:6">
      <c r="C447" s="173" t="s">
        <v>1063</v>
      </c>
      <c r="D447" s="172">
        <v>15000000</v>
      </c>
      <c r="E447" s="172">
        <v>70000000</v>
      </c>
      <c r="F447" s="172">
        <v>41718817.460000001</v>
      </c>
    </row>
    <row r="448" spans="3:6">
      <c r="C448" s="173" t="s">
        <v>1064</v>
      </c>
      <c r="D448" s="172">
        <v>4966671</v>
      </c>
      <c r="E448" s="172">
        <v>6675949</v>
      </c>
      <c r="F448" s="172">
        <v>6660678.7300000004</v>
      </c>
    </row>
    <row r="449" spans="3:6">
      <c r="C449" s="173" t="s">
        <v>1065</v>
      </c>
      <c r="D449" s="172">
        <v>0</v>
      </c>
      <c r="E449" s="172">
        <v>15457384</v>
      </c>
      <c r="F449" s="172">
        <v>7855791.6699999999</v>
      </c>
    </row>
    <row r="450" spans="3:6">
      <c r="C450" s="173" t="s">
        <v>1066</v>
      </c>
      <c r="D450" s="172">
        <v>15038680</v>
      </c>
      <c r="E450" s="172">
        <v>15038680</v>
      </c>
      <c r="F450" s="172">
        <v>15004957.060000001</v>
      </c>
    </row>
    <row r="451" spans="3:6">
      <c r="C451" s="173" t="s">
        <v>1067</v>
      </c>
      <c r="D451" s="172">
        <v>0</v>
      </c>
      <c r="E451" s="172">
        <v>3059963.22</v>
      </c>
      <c r="F451" s="172">
        <v>2701184.87</v>
      </c>
    </row>
    <row r="452" spans="3:6">
      <c r="C452" s="173" t="s">
        <v>1068</v>
      </c>
      <c r="D452" s="172">
        <v>0</v>
      </c>
      <c r="E452" s="172">
        <v>2628021.7200000002</v>
      </c>
      <c r="F452" s="172">
        <v>2469074.65</v>
      </c>
    </row>
    <row r="453" spans="3:6">
      <c r="C453" s="173" t="s">
        <v>1069</v>
      </c>
      <c r="D453" s="172">
        <v>1077369</v>
      </c>
      <c r="E453" s="172">
        <v>100</v>
      </c>
      <c r="F453" s="172">
        <v>0</v>
      </c>
    </row>
    <row r="454" spans="3:6">
      <c r="C454" s="173" t="s">
        <v>1070</v>
      </c>
      <c r="D454" s="172">
        <v>1539099</v>
      </c>
      <c r="E454" s="172">
        <v>110</v>
      </c>
      <c r="F454" s="172">
        <v>0</v>
      </c>
    </row>
    <row r="455" spans="3:6">
      <c r="C455" s="173" t="s">
        <v>1071</v>
      </c>
      <c r="D455" s="172">
        <v>5417029</v>
      </c>
      <c r="E455" s="172">
        <v>100</v>
      </c>
      <c r="F455" s="172">
        <v>0</v>
      </c>
    </row>
    <row r="456" spans="3:6">
      <c r="C456" s="173" t="s">
        <v>1072</v>
      </c>
      <c r="D456" s="172">
        <v>1494129</v>
      </c>
      <c r="E456" s="172">
        <v>108</v>
      </c>
      <c r="F456" s="172">
        <v>0</v>
      </c>
    </row>
    <row r="457" spans="3:6">
      <c r="C457" s="173" t="s">
        <v>694</v>
      </c>
      <c r="D457" s="172">
        <v>0</v>
      </c>
      <c r="E457" s="172">
        <v>913367.16</v>
      </c>
      <c r="F457" s="172">
        <v>854283.72</v>
      </c>
    </row>
    <row r="458" spans="3:6">
      <c r="C458" s="173" t="s">
        <v>1073</v>
      </c>
      <c r="D458" s="172">
        <v>1063369</v>
      </c>
      <c r="E458" s="172">
        <v>100</v>
      </c>
      <c r="F458" s="172">
        <v>0</v>
      </c>
    </row>
    <row r="459" spans="3:6">
      <c r="C459" s="173" t="s">
        <v>1074</v>
      </c>
      <c r="D459" s="172">
        <v>1632035</v>
      </c>
      <c r="E459" s="172">
        <v>999</v>
      </c>
      <c r="F459" s="172">
        <v>0</v>
      </c>
    </row>
    <row r="460" spans="3:6">
      <c r="C460" s="173" t="s">
        <v>1075</v>
      </c>
      <c r="D460" s="172">
        <v>1750953</v>
      </c>
      <c r="E460" s="172">
        <v>999</v>
      </c>
      <c r="F460" s="172">
        <v>0</v>
      </c>
    </row>
    <row r="461" spans="3:6">
      <c r="C461" s="173" t="s">
        <v>695</v>
      </c>
      <c r="D461" s="172">
        <v>0</v>
      </c>
      <c r="E461" s="172">
        <v>913367.16</v>
      </c>
      <c r="F461" s="172">
        <v>851392.78</v>
      </c>
    </row>
    <row r="462" spans="3:6">
      <c r="C462" s="173" t="s">
        <v>1076</v>
      </c>
      <c r="D462" s="172">
        <v>1750953</v>
      </c>
      <c r="E462" s="172">
        <v>999</v>
      </c>
      <c r="F462" s="172">
        <v>0</v>
      </c>
    </row>
    <row r="463" spans="3:6">
      <c r="C463" s="173" t="s">
        <v>1077</v>
      </c>
      <c r="D463" s="172">
        <v>1750953</v>
      </c>
      <c r="E463" s="172">
        <v>606325</v>
      </c>
      <c r="F463" s="172">
        <v>0</v>
      </c>
    </row>
    <row r="464" spans="3:6">
      <c r="C464" s="173" t="s">
        <v>696</v>
      </c>
      <c r="D464" s="172">
        <v>0</v>
      </c>
      <c r="E464" s="172">
        <v>2778470.06</v>
      </c>
      <c r="F464" s="172">
        <v>2554698.88</v>
      </c>
    </row>
    <row r="465" spans="3:6">
      <c r="C465" s="173" t="s">
        <v>1078</v>
      </c>
      <c r="D465" s="172">
        <v>1510897</v>
      </c>
      <c r="E465" s="172">
        <v>110</v>
      </c>
      <c r="F465" s="172">
        <v>0</v>
      </c>
    </row>
    <row r="466" spans="3:6">
      <c r="C466" s="173" t="s">
        <v>697</v>
      </c>
      <c r="D466" s="172">
        <v>0</v>
      </c>
      <c r="E466" s="172">
        <v>4393948.66</v>
      </c>
      <c r="F466" s="172">
        <v>3895191.47</v>
      </c>
    </row>
    <row r="467" spans="3:6">
      <c r="C467" s="173" t="s">
        <v>698</v>
      </c>
      <c r="D467" s="172">
        <v>0</v>
      </c>
      <c r="E467" s="172">
        <v>2834965.49</v>
      </c>
      <c r="F467" s="172">
        <v>2573873.0299999998</v>
      </c>
    </row>
    <row r="468" spans="3:6">
      <c r="C468" s="173" t="s">
        <v>1079</v>
      </c>
      <c r="D468" s="172">
        <v>0</v>
      </c>
      <c r="E468" s="172">
        <v>11647778</v>
      </c>
      <c r="F468" s="172">
        <v>7903334.1400000006</v>
      </c>
    </row>
    <row r="469" spans="3:6">
      <c r="C469" s="173" t="s">
        <v>2188</v>
      </c>
      <c r="D469" s="172">
        <v>0</v>
      </c>
      <c r="E469" s="172">
        <v>2782722.9</v>
      </c>
      <c r="F469" s="172">
        <v>2565842.2999999998</v>
      </c>
    </row>
    <row r="470" spans="3:6">
      <c r="C470" s="173" t="s">
        <v>2189</v>
      </c>
      <c r="D470" s="172">
        <v>0</v>
      </c>
      <c r="E470" s="172">
        <v>2721974.63</v>
      </c>
      <c r="F470" s="172">
        <v>2648350.5299999998</v>
      </c>
    </row>
    <row r="471" spans="3:6">
      <c r="C471" s="173" t="s">
        <v>1080</v>
      </c>
      <c r="D471" s="172">
        <v>4907476</v>
      </c>
      <c r="E471" s="172">
        <v>21479515</v>
      </c>
      <c r="F471" s="172">
        <v>8954414.25</v>
      </c>
    </row>
    <row r="472" spans="3:6">
      <c r="C472" s="173" t="s">
        <v>2095</v>
      </c>
      <c r="D472" s="172">
        <v>0</v>
      </c>
      <c r="E472" s="172">
        <v>17221165.66</v>
      </c>
      <c r="F472" s="172">
        <v>16482348.460000001</v>
      </c>
    </row>
    <row r="473" spans="3:6">
      <c r="C473" s="173" t="s">
        <v>1081</v>
      </c>
      <c r="D473" s="172">
        <v>700000000</v>
      </c>
      <c r="E473" s="172">
        <v>197000000</v>
      </c>
      <c r="F473" s="172">
        <v>96473158.959999993</v>
      </c>
    </row>
    <row r="474" spans="3:6">
      <c r="C474" s="173" t="s">
        <v>270</v>
      </c>
      <c r="D474" s="172">
        <v>155926163</v>
      </c>
      <c r="E474" s="172">
        <v>25926163</v>
      </c>
      <c r="F474" s="172">
        <v>16572399.539999999</v>
      </c>
    </row>
    <row r="475" spans="3:6">
      <c r="C475" s="173" t="s">
        <v>1082</v>
      </c>
      <c r="D475" s="172">
        <v>8856691</v>
      </c>
      <c r="E475" s="172">
        <v>1000</v>
      </c>
      <c r="F475" s="172">
        <v>0</v>
      </c>
    </row>
    <row r="476" spans="3:6">
      <c r="C476" s="173" t="s">
        <v>736</v>
      </c>
      <c r="D476" s="172">
        <v>0</v>
      </c>
      <c r="E476" s="172">
        <v>18926672.399999999</v>
      </c>
      <c r="F476" s="172">
        <v>5235713.9800000004</v>
      </c>
    </row>
    <row r="477" spans="3:6">
      <c r="C477" s="173" t="s">
        <v>737</v>
      </c>
      <c r="D477" s="172">
        <v>0</v>
      </c>
      <c r="E477" s="172">
        <v>10983526.85</v>
      </c>
      <c r="F477" s="172">
        <v>3498544.15</v>
      </c>
    </row>
    <row r="478" spans="3:6">
      <c r="C478" s="173" t="s">
        <v>630</v>
      </c>
      <c r="D478" s="172">
        <v>1075882</v>
      </c>
      <c r="E478" s="172">
        <v>109</v>
      </c>
      <c r="F478" s="172">
        <v>0</v>
      </c>
    </row>
    <row r="479" spans="3:6">
      <c r="C479" s="173" t="s">
        <v>384</v>
      </c>
      <c r="D479" s="172">
        <v>1543101</v>
      </c>
      <c r="E479" s="172">
        <v>110</v>
      </c>
      <c r="F479" s="172">
        <v>0</v>
      </c>
    </row>
    <row r="480" spans="3:6">
      <c r="C480" s="173" t="s">
        <v>1083</v>
      </c>
      <c r="D480" s="172">
        <v>108520676</v>
      </c>
      <c r="E480" s="172">
        <v>28414957</v>
      </c>
      <c r="F480" s="172">
        <v>0</v>
      </c>
    </row>
    <row r="481" spans="3:6">
      <c r="C481" s="173" t="s">
        <v>1084</v>
      </c>
      <c r="D481" s="172">
        <v>15000020</v>
      </c>
      <c r="E481" s="172">
        <v>15000020</v>
      </c>
      <c r="F481" s="172">
        <v>12000000</v>
      </c>
    </row>
    <row r="482" spans="3:6">
      <c r="C482" s="173" t="s">
        <v>738</v>
      </c>
      <c r="D482" s="172">
        <v>0</v>
      </c>
      <c r="E482" s="172">
        <v>1438221</v>
      </c>
      <c r="F482" s="172">
        <v>1437220.52</v>
      </c>
    </row>
    <row r="483" spans="3:6">
      <c r="C483" s="173" t="s">
        <v>1085</v>
      </c>
      <c r="D483" s="172">
        <v>15000000</v>
      </c>
      <c r="E483" s="172">
        <v>15000000</v>
      </c>
      <c r="F483" s="172">
        <v>12000000</v>
      </c>
    </row>
    <row r="484" spans="3:6">
      <c r="C484" s="173" t="s">
        <v>1086</v>
      </c>
      <c r="D484" s="172">
        <v>15000008</v>
      </c>
      <c r="E484" s="172">
        <v>15000008</v>
      </c>
      <c r="F484" s="172">
        <v>12000000</v>
      </c>
    </row>
    <row r="485" spans="3:6">
      <c r="C485" s="173" t="s">
        <v>350</v>
      </c>
      <c r="D485" s="172">
        <v>22500059</v>
      </c>
      <c r="E485" s="172">
        <v>22500059</v>
      </c>
      <c r="F485" s="172">
        <v>17999840.68</v>
      </c>
    </row>
    <row r="486" spans="3:6">
      <c r="C486" s="173" t="s">
        <v>271</v>
      </c>
      <c r="D486" s="172">
        <v>1000000</v>
      </c>
      <c r="E486" s="172">
        <v>413000000</v>
      </c>
      <c r="F486" s="172">
        <v>400917898.49000001</v>
      </c>
    </row>
    <row r="487" spans="3:6">
      <c r="C487" s="171" t="s">
        <v>2260</v>
      </c>
      <c r="D487" s="172">
        <v>1288795</v>
      </c>
      <c r="E487" s="172">
        <v>3917357.54</v>
      </c>
      <c r="F487" s="172">
        <v>0</v>
      </c>
    </row>
    <row r="488" spans="3:6">
      <c r="C488" s="173" t="s">
        <v>2294</v>
      </c>
      <c r="D488" s="172">
        <v>0</v>
      </c>
      <c r="E488" s="172">
        <v>3917357.54</v>
      </c>
      <c r="F488" s="172">
        <v>0</v>
      </c>
    </row>
    <row r="489" spans="3:6">
      <c r="C489" s="173" t="s">
        <v>791</v>
      </c>
      <c r="D489" s="172">
        <v>1288795</v>
      </c>
      <c r="E489" s="172">
        <v>0</v>
      </c>
      <c r="F489" s="172">
        <v>0</v>
      </c>
    </row>
    <row r="490" spans="3:6">
      <c r="C490" s="171" t="s">
        <v>2262</v>
      </c>
      <c r="D490" s="172">
        <v>15604674</v>
      </c>
      <c r="E490" s="172">
        <v>15604674</v>
      </c>
      <c r="F490" s="172">
        <v>0</v>
      </c>
    </row>
    <row r="491" spans="3:6">
      <c r="C491" s="173" t="s">
        <v>792</v>
      </c>
      <c r="D491" s="172">
        <v>15604674</v>
      </c>
      <c r="E491" s="172">
        <v>15604674</v>
      </c>
      <c r="F491" s="172">
        <v>0</v>
      </c>
    </row>
    <row r="492" spans="3:6">
      <c r="C492" s="151" t="s">
        <v>242</v>
      </c>
      <c r="D492" s="152">
        <v>1499067987</v>
      </c>
      <c r="E492" s="152">
        <v>1521844453.8500001</v>
      </c>
      <c r="F492" s="152">
        <v>959709681.06000018</v>
      </c>
    </row>
    <row r="493" spans="3:6">
      <c r="C493" s="171" t="s">
        <v>2259</v>
      </c>
      <c r="D493" s="172">
        <v>1226801580</v>
      </c>
      <c r="E493" s="172">
        <v>1231421480.1400001</v>
      </c>
      <c r="F493" s="172">
        <v>794912266.20000017</v>
      </c>
    </row>
    <row r="494" spans="3:6">
      <c r="C494" s="173" t="s">
        <v>1087</v>
      </c>
      <c r="D494" s="172">
        <v>89766549</v>
      </c>
      <c r="E494" s="172">
        <v>39766549</v>
      </c>
      <c r="F494" s="172">
        <v>0</v>
      </c>
    </row>
    <row r="495" spans="3:6">
      <c r="C495" s="173" t="s">
        <v>1088</v>
      </c>
      <c r="D495" s="172">
        <v>43243245</v>
      </c>
      <c r="E495" s="172">
        <v>43243245</v>
      </c>
      <c r="F495" s="172">
        <v>18687587.990000002</v>
      </c>
    </row>
    <row r="496" spans="3:6">
      <c r="C496" s="173" t="s">
        <v>1089</v>
      </c>
      <c r="D496" s="172">
        <v>27085583</v>
      </c>
      <c r="E496" s="172">
        <v>11039657</v>
      </c>
      <c r="F496" s="172">
        <v>0</v>
      </c>
    </row>
    <row r="497" spans="3:6">
      <c r="C497" s="173" t="s">
        <v>1090</v>
      </c>
      <c r="D497" s="172">
        <v>1341855</v>
      </c>
      <c r="E497" s="172">
        <v>108</v>
      </c>
      <c r="F497" s="172">
        <v>0</v>
      </c>
    </row>
    <row r="498" spans="3:6">
      <c r="C498" s="173" t="s">
        <v>1091</v>
      </c>
      <c r="D498" s="172">
        <v>49432876</v>
      </c>
      <c r="E498" s="172">
        <v>23685230</v>
      </c>
      <c r="F498" s="172">
        <v>0</v>
      </c>
    </row>
    <row r="499" spans="3:6">
      <c r="C499" s="173" t="s">
        <v>587</v>
      </c>
      <c r="D499" s="172">
        <v>30000000</v>
      </c>
      <c r="E499" s="172">
        <v>61399847.090000004</v>
      </c>
      <c r="F499" s="172">
        <v>42236409.289999992</v>
      </c>
    </row>
    <row r="500" spans="3:6">
      <c r="C500" s="173" t="s">
        <v>1092</v>
      </c>
      <c r="D500" s="172">
        <v>78000000</v>
      </c>
      <c r="E500" s="172">
        <v>78000000</v>
      </c>
      <c r="F500" s="172">
        <v>17122258.68</v>
      </c>
    </row>
    <row r="501" spans="3:6">
      <c r="C501" s="173" t="s">
        <v>1093</v>
      </c>
      <c r="D501" s="172">
        <v>39000000</v>
      </c>
      <c r="E501" s="172">
        <v>39000000</v>
      </c>
      <c r="F501" s="172">
        <v>39000000</v>
      </c>
    </row>
    <row r="502" spans="3:6">
      <c r="C502" s="173" t="s">
        <v>699</v>
      </c>
      <c r="D502" s="172">
        <v>0</v>
      </c>
      <c r="E502" s="172">
        <v>4188323.96</v>
      </c>
      <c r="F502" s="172">
        <v>3641029.54</v>
      </c>
    </row>
    <row r="503" spans="3:6">
      <c r="C503" s="173" t="s">
        <v>1094</v>
      </c>
      <c r="D503" s="172">
        <v>36157505</v>
      </c>
      <c r="E503" s="172">
        <v>13612727</v>
      </c>
      <c r="F503" s="172">
        <v>0</v>
      </c>
    </row>
    <row r="504" spans="3:6">
      <c r="C504" s="173" t="s">
        <v>1095</v>
      </c>
      <c r="D504" s="172">
        <v>102553368</v>
      </c>
      <c r="E504" s="172">
        <v>82553368</v>
      </c>
      <c r="F504" s="172">
        <v>4146248.72</v>
      </c>
    </row>
    <row r="505" spans="3:6">
      <c r="C505" s="173" t="s">
        <v>375</v>
      </c>
      <c r="D505" s="172">
        <v>10932847</v>
      </c>
      <c r="E505" s="172">
        <v>4148000</v>
      </c>
      <c r="F505" s="172">
        <v>4147127.83</v>
      </c>
    </row>
    <row r="506" spans="3:6">
      <c r="C506" s="173" t="s">
        <v>631</v>
      </c>
      <c r="D506" s="172">
        <v>4120981</v>
      </c>
      <c r="E506" s="172">
        <v>1338756</v>
      </c>
      <c r="F506" s="172">
        <v>1338655.31</v>
      </c>
    </row>
    <row r="507" spans="3:6">
      <c r="C507" s="173" t="s">
        <v>1096</v>
      </c>
      <c r="D507" s="172">
        <v>0</v>
      </c>
      <c r="E507" s="172">
        <v>4906018</v>
      </c>
      <c r="F507" s="172">
        <v>4906017.34</v>
      </c>
    </row>
    <row r="508" spans="3:6">
      <c r="C508" s="173" t="s">
        <v>739</v>
      </c>
      <c r="D508" s="172">
        <v>0</v>
      </c>
      <c r="E508" s="172">
        <v>2871913</v>
      </c>
      <c r="F508" s="172">
        <v>2871912.89</v>
      </c>
    </row>
    <row r="509" spans="3:6">
      <c r="C509" s="173" t="s">
        <v>1097</v>
      </c>
      <c r="D509" s="172">
        <v>5765056</v>
      </c>
      <c r="E509" s="172">
        <v>1266748</v>
      </c>
      <c r="F509" s="172">
        <v>1266747.17</v>
      </c>
    </row>
    <row r="510" spans="3:6">
      <c r="C510" s="173" t="s">
        <v>376</v>
      </c>
      <c r="D510" s="172">
        <v>5081906</v>
      </c>
      <c r="E510" s="172">
        <v>3552539</v>
      </c>
      <c r="F510" s="172">
        <v>3552538.6</v>
      </c>
    </row>
    <row r="511" spans="3:6">
      <c r="C511" s="173" t="s">
        <v>632</v>
      </c>
      <c r="D511" s="172">
        <v>3268867</v>
      </c>
      <c r="E511" s="172">
        <v>802893</v>
      </c>
      <c r="F511" s="172">
        <v>185466.66</v>
      </c>
    </row>
    <row r="512" spans="3:6">
      <c r="C512" s="173" t="s">
        <v>1098</v>
      </c>
      <c r="D512" s="172">
        <v>10564353</v>
      </c>
      <c r="E512" s="172">
        <v>500000</v>
      </c>
      <c r="F512" s="172">
        <v>0</v>
      </c>
    </row>
    <row r="513" spans="3:6">
      <c r="C513" s="173" t="s">
        <v>377</v>
      </c>
      <c r="D513" s="172">
        <v>1938252</v>
      </c>
      <c r="E513" s="172">
        <v>4017435</v>
      </c>
      <c r="F513" s="172">
        <v>4017434.63</v>
      </c>
    </row>
    <row r="514" spans="3:6">
      <c r="C514" s="173" t="s">
        <v>1099</v>
      </c>
      <c r="D514" s="172">
        <v>1193330</v>
      </c>
      <c r="E514" s="172">
        <v>1193330</v>
      </c>
      <c r="F514" s="172">
        <v>0</v>
      </c>
    </row>
    <row r="515" spans="3:6">
      <c r="C515" s="173" t="s">
        <v>1100</v>
      </c>
      <c r="D515" s="172">
        <v>1516906</v>
      </c>
      <c r="E515" s="172">
        <v>109</v>
      </c>
      <c r="F515" s="172">
        <v>0</v>
      </c>
    </row>
    <row r="516" spans="3:6">
      <c r="C516" s="173" t="s">
        <v>1101</v>
      </c>
      <c r="D516" s="172">
        <v>1067870</v>
      </c>
      <c r="E516" s="172">
        <v>3283745</v>
      </c>
      <c r="F516" s="172">
        <v>3283744.87</v>
      </c>
    </row>
    <row r="517" spans="3:6">
      <c r="C517" s="173" t="s">
        <v>712</v>
      </c>
      <c r="D517" s="172">
        <v>0</v>
      </c>
      <c r="E517" s="172">
        <v>385595328.11000001</v>
      </c>
      <c r="F517" s="172">
        <v>357377524.17000002</v>
      </c>
    </row>
    <row r="518" spans="3:6">
      <c r="C518" s="173" t="s">
        <v>1102</v>
      </c>
      <c r="D518" s="172">
        <v>3027128</v>
      </c>
      <c r="E518" s="172">
        <v>953294</v>
      </c>
      <c r="F518" s="172">
        <v>953293.32</v>
      </c>
    </row>
    <row r="519" spans="3:6">
      <c r="C519" s="173" t="s">
        <v>1103</v>
      </c>
      <c r="D519" s="172">
        <v>2557771</v>
      </c>
      <c r="E519" s="172">
        <v>1430628</v>
      </c>
      <c r="F519" s="172">
        <v>1430627.26</v>
      </c>
    </row>
    <row r="520" spans="3:6">
      <c r="C520" s="173" t="s">
        <v>1104</v>
      </c>
      <c r="D520" s="172">
        <v>92391513</v>
      </c>
      <c r="E520" s="172">
        <v>57152521</v>
      </c>
      <c r="F520" s="172">
        <v>56939235.759999998</v>
      </c>
    </row>
    <row r="521" spans="3:6">
      <c r="C521" s="173" t="s">
        <v>1105</v>
      </c>
      <c r="D521" s="172">
        <v>1310000</v>
      </c>
      <c r="E521" s="172">
        <v>10800000</v>
      </c>
      <c r="F521" s="172">
        <v>10735227.99</v>
      </c>
    </row>
    <row r="522" spans="3:6">
      <c r="C522" s="173" t="s">
        <v>1106</v>
      </c>
      <c r="D522" s="172">
        <v>19500000</v>
      </c>
      <c r="E522" s="172">
        <v>100000</v>
      </c>
      <c r="F522" s="172">
        <v>0</v>
      </c>
    </row>
    <row r="523" spans="3:6">
      <c r="C523" s="173" t="s">
        <v>1107</v>
      </c>
      <c r="D523" s="172">
        <v>23400000</v>
      </c>
      <c r="E523" s="172">
        <v>100000</v>
      </c>
      <c r="F523" s="172">
        <v>0</v>
      </c>
    </row>
    <row r="524" spans="3:6">
      <c r="C524" s="173" t="s">
        <v>1108</v>
      </c>
      <c r="D524" s="172">
        <v>23400000</v>
      </c>
      <c r="E524" s="172">
        <v>100000</v>
      </c>
      <c r="F524" s="172">
        <v>0</v>
      </c>
    </row>
    <row r="525" spans="3:6">
      <c r="C525" s="173" t="s">
        <v>1109</v>
      </c>
      <c r="D525" s="172">
        <v>15612348</v>
      </c>
      <c r="E525" s="172">
        <v>23101688</v>
      </c>
      <c r="F525" s="172">
        <v>9378813.4700000007</v>
      </c>
    </row>
    <row r="526" spans="3:6">
      <c r="C526" s="173" t="s">
        <v>338</v>
      </c>
      <c r="D526" s="172">
        <v>55658568</v>
      </c>
      <c r="E526" s="172">
        <v>14758568</v>
      </c>
      <c r="F526" s="172">
        <v>7675353.7699999996</v>
      </c>
    </row>
    <row r="527" spans="3:6">
      <c r="C527" s="173" t="s">
        <v>1110</v>
      </c>
      <c r="D527" s="172">
        <v>105000000</v>
      </c>
      <c r="E527" s="172">
        <v>105000000</v>
      </c>
      <c r="F527" s="172">
        <v>102949653.68000001</v>
      </c>
    </row>
    <row r="528" spans="3:6">
      <c r="C528" s="173" t="s">
        <v>1111</v>
      </c>
      <c r="D528" s="172">
        <v>15856374</v>
      </c>
      <c r="E528" s="172">
        <v>15856374</v>
      </c>
      <c r="F528" s="172">
        <v>7856374</v>
      </c>
    </row>
    <row r="529" spans="3:6">
      <c r="C529" s="173" t="s">
        <v>1112</v>
      </c>
      <c r="D529" s="172">
        <v>50600000</v>
      </c>
      <c r="E529" s="172">
        <v>35600000</v>
      </c>
      <c r="F529" s="172">
        <v>33062007.859999999</v>
      </c>
    </row>
    <row r="530" spans="3:6">
      <c r="C530" s="173" t="s">
        <v>1113</v>
      </c>
      <c r="D530" s="172">
        <v>48322864</v>
      </c>
      <c r="E530" s="172">
        <v>29771176</v>
      </c>
      <c r="F530" s="172">
        <v>20000000</v>
      </c>
    </row>
    <row r="531" spans="3:6">
      <c r="C531" s="173" t="s">
        <v>1114</v>
      </c>
      <c r="D531" s="172">
        <v>3003940</v>
      </c>
      <c r="E531" s="172">
        <v>293059</v>
      </c>
      <c r="F531" s="172">
        <v>0</v>
      </c>
    </row>
    <row r="532" spans="3:6">
      <c r="C532" s="173" t="s">
        <v>1115</v>
      </c>
      <c r="D532" s="172">
        <v>16503395</v>
      </c>
      <c r="E532" s="172">
        <v>11661687</v>
      </c>
      <c r="F532" s="172">
        <v>11661687</v>
      </c>
    </row>
    <row r="533" spans="3:6">
      <c r="C533" s="173" t="s">
        <v>1116</v>
      </c>
      <c r="D533" s="172">
        <v>67851384</v>
      </c>
      <c r="E533" s="172">
        <v>57851384</v>
      </c>
      <c r="F533" s="172">
        <v>22262939.940000001</v>
      </c>
    </row>
    <row r="534" spans="3:6">
      <c r="C534" s="173" t="s">
        <v>1117</v>
      </c>
      <c r="D534" s="172">
        <v>54574367</v>
      </c>
      <c r="E534" s="172">
        <v>274367</v>
      </c>
      <c r="F534" s="172">
        <v>0</v>
      </c>
    </row>
    <row r="535" spans="3:6">
      <c r="C535" s="173" t="s">
        <v>1118</v>
      </c>
      <c r="D535" s="172">
        <v>11661687</v>
      </c>
      <c r="E535" s="172">
        <v>161687</v>
      </c>
      <c r="F535" s="172">
        <v>0</v>
      </c>
    </row>
    <row r="536" spans="3:6">
      <c r="C536" s="173" t="s">
        <v>1119</v>
      </c>
      <c r="D536" s="172">
        <v>23879729</v>
      </c>
      <c r="E536" s="172">
        <v>14879729</v>
      </c>
      <c r="F536" s="172">
        <v>0</v>
      </c>
    </row>
    <row r="537" spans="3:6">
      <c r="C537" s="173" t="s">
        <v>272</v>
      </c>
      <c r="D537" s="172">
        <v>50659163</v>
      </c>
      <c r="E537" s="172">
        <v>41609448.979999997</v>
      </c>
      <c r="F537" s="172">
        <v>2226348.46</v>
      </c>
    </row>
    <row r="538" spans="3:6">
      <c r="C538" s="171" t="s">
        <v>2260</v>
      </c>
      <c r="D538" s="172">
        <v>39715907</v>
      </c>
      <c r="E538" s="172">
        <v>57872473.710000001</v>
      </c>
      <c r="F538" s="172">
        <v>57816414.859999999</v>
      </c>
    </row>
    <row r="539" spans="3:6">
      <c r="C539" s="173" t="s">
        <v>544</v>
      </c>
      <c r="D539" s="172">
        <v>19720001</v>
      </c>
      <c r="E539" s="172">
        <v>12876567.710000001</v>
      </c>
      <c r="F539" s="172">
        <v>12876567.710000001</v>
      </c>
    </row>
    <row r="540" spans="3:6">
      <c r="C540" s="173" t="s">
        <v>793</v>
      </c>
      <c r="D540" s="172">
        <v>19995906</v>
      </c>
      <c r="E540" s="172">
        <v>44995906</v>
      </c>
      <c r="F540" s="172">
        <v>44939847.149999999</v>
      </c>
    </row>
    <row r="541" spans="3:6">
      <c r="C541" s="171" t="s">
        <v>2261</v>
      </c>
      <c r="D541" s="172">
        <v>232550500</v>
      </c>
      <c r="E541" s="172">
        <v>232550500</v>
      </c>
      <c r="F541" s="172">
        <v>106981000</v>
      </c>
    </row>
    <row r="542" spans="3:6">
      <c r="C542" s="173" t="s">
        <v>908</v>
      </c>
      <c r="D542" s="172">
        <v>232550500</v>
      </c>
      <c r="E542" s="172">
        <v>232550500</v>
      </c>
      <c r="F542" s="172">
        <v>106981000</v>
      </c>
    </row>
    <row r="543" spans="3:6">
      <c r="C543" s="173" t="s">
        <v>712</v>
      </c>
      <c r="D543" s="172">
        <v>0</v>
      </c>
      <c r="E543" s="172">
        <v>0</v>
      </c>
      <c r="F543" s="172">
        <v>0</v>
      </c>
    </row>
    <row r="544" spans="3:6">
      <c r="C544" s="151" t="s">
        <v>273</v>
      </c>
      <c r="D544" s="152">
        <v>1728965020</v>
      </c>
      <c r="E544" s="152">
        <v>1281709942.1500001</v>
      </c>
      <c r="F544" s="152">
        <v>813074161.8900001</v>
      </c>
    </row>
    <row r="545" spans="3:6">
      <c r="C545" s="171" t="s">
        <v>2259</v>
      </c>
      <c r="D545" s="172">
        <v>1728965020</v>
      </c>
      <c r="E545" s="172">
        <v>1281709942.1500001</v>
      </c>
      <c r="F545" s="172">
        <v>813074161.8900001</v>
      </c>
    </row>
    <row r="546" spans="3:6">
      <c r="C546" s="173" t="s">
        <v>1120</v>
      </c>
      <c r="D546" s="172">
        <v>8772492</v>
      </c>
      <c r="E546" s="172">
        <v>7388292</v>
      </c>
      <c r="F546" s="172">
        <v>6322604.3499999996</v>
      </c>
    </row>
    <row r="547" spans="3:6">
      <c r="C547" s="173" t="s">
        <v>1121</v>
      </c>
      <c r="D547" s="172">
        <v>64305821</v>
      </c>
      <c r="E547" s="172">
        <v>64305821</v>
      </c>
      <c r="F547" s="172">
        <v>51624690.039999999</v>
      </c>
    </row>
    <row r="548" spans="3:6">
      <c r="C548" s="173" t="s">
        <v>2274</v>
      </c>
      <c r="D548" s="172">
        <v>0</v>
      </c>
      <c r="E548" s="172">
        <v>10305197.939999999</v>
      </c>
      <c r="F548" s="172">
        <v>0</v>
      </c>
    </row>
    <row r="549" spans="3:6">
      <c r="C549" s="173" t="s">
        <v>1122</v>
      </c>
      <c r="D549" s="172">
        <v>1712376</v>
      </c>
      <c r="E549" s="172">
        <v>1218762</v>
      </c>
      <c r="F549" s="172">
        <v>1180977.03</v>
      </c>
    </row>
    <row r="550" spans="3:6">
      <c r="C550" s="173" t="s">
        <v>1123</v>
      </c>
      <c r="D550" s="172">
        <v>8197657</v>
      </c>
      <c r="E550" s="172">
        <v>3075488</v>
      </c>
      <c r="F550" s="172">
        <v>3075487.38</v>
      </c>
    </row>
    <row r="551" spans="3:6">
      <c r="C551" s="173" t="s">
        <v>2221</v>
      </c>
      <c r="D551" s="172">
        <v>0</v>
      </c>
      <c r="E551" s="172">
        <v>313410</v>
      </c>
      <c r="F551" s="172">
        <v>313408.39</v>
      </c>
    </row>
    <row r="552" spans="3:6">
      <c r="C552" s="173" t="s">
        <v>1124</v>
      </c>
      <c r="D552" s="172">
        <v>137311858</v>
      </c>
      <c r="E552" s="172">
        <v>137311858</v>
      </c>
      <c r="F552" s="172">
        <v>31248010.679999996</v>
      </c>
    </row>
    <row r="553" spans="3:6">
      <c r="C553" s="173" t="s">
        <v>1125</v>
      </c>
      <c r="D553" s="172">
        <v>2940444</v>
      </c>
      <c r="E553" s="172">
        <v>12705</v>
      </c>
      <c r="F553" s="172">
        <v>0</v>
      </c>
    </row>
    <row r="554" spans="3:6">
      <c r="C554" s="173" t="s">
        <v>1126</v>
      </c>
      <c r="D554" s="172">
        <v>1148800</v>
      </c>
      <c r="E554" s="172">
        <v>109</v>
      </c>
      <c r="F554" s="172">
        <v>0</v>
      </c>
    </row>
    <row r="555" spans="3:6">
      <c r="C555" s="173" t="s">
        <v>1127</v>
      </c>
      <c r="D555" s="172">
        <v>1148800</v>
      </c>
      <c r="E555" s="172">
        <v>109</v>
      </c>
      <c r="F555" s="172">
        <v>0</v>
      </c>
    </row>
    <row r="556" spans="3:6">
      <c r="C556" s="173" t="s">
        <v>2275</v>
      </c>
      <c r="D556" s="172">
        <v>0</v>
      </c>
      <c r="E556" s="172">
        <v>7884067.1500000004</v>
      </c>
      <c r="F556" s="172">
        <v>0</v>
      </c>
    </row>
    <row r="557" spans="3:6">
      <c r="C557" s="173" t="s">
        <v>1128</v>
      </c>
      <c r="D557" s="172">
        <v>2154855</v>
      </c>
      <c r="E557" s="172">
        <v>2500000</v>
      </c>
      <c r="F557" s="172">
        <v>2477862.7999999998</v>
      </c>
    </row>
    <row r="558" spans="3:6">
      <c r="C558" s="173" t="s">
        <v>1129</v>
      </c>
      <c r="D558" s="172">
        <v>7492480</v>
      </c>
      <c r="E558" s="172">
        <v>20418352</v>
      </c>
      <c r="F558" s="172">
        <v>20408081.669999998</v>
      </c>
    </row>
    <row r="559" spans="3:6">
      <c r="C559" s="173" t="s">
        <v>1130</v>
      </c>
      <c r="D559" s="172">
        <v>0</v>
      </c>
      <c r="E559" s="172">
        <v>2783168.15</v>
      </c>
      <c r="F559" s="172">
        <v>536010.93999999994</v>
      </c>
    </row>
    <row r="560" spans="3:6">
      <c r="C560" s="173" t="s">
        <v>1131</v>
      </c>
      <c r="D560" s="172">
        <v>5524318</v>
      </c>
      <c r="E560" s="172">
        <v>100</v>
      </c>
      <c r="F560" s="172">
        <v>0</v>
      </c>
    </row>
    <row r="561" spans="3:6">
      <c r="C561" s="173" t="s">
        <v>2317</v>
      </c>
      <c r="D561" s="172">
        <v>0</v>
      </c>
      <c r="E561" s="172">
        <v>1930765.71</v>
      </c>
      <c r="F561" s="172">
        <v>0</v>
      </c>
    </row>
    <row r="562" spans="3:6">
      <c r="C562" s="173" t="s">
        <v>1132</v>
      </c>
      <c r="D562" s="172">
        <v>268235</v>
      </c>
      <c r="E562" s="172">
        <v>1558813</v>
      </c>
      <c r="F562" s="172">
        <v>0</v>
      </c>
    </row>
    <row r="563" spans="3:6">
      <c r="C563" s="173" t="s">
        <v>1133</v>
      </c>
      <c r="D563" s="172">
        <v>3895164</v>
      </c>
      <c r="E563" s="172">
        <v>7573095</v>
      </c>
      <c r="F563" s="172">
        <v>0</v>
      </c>
    </row>
    <row r="564" spans="3:6">
      <c r="C564" s="173" t="s">
        <v>1134</v>
      </c>
      <c r="D564" s="172">
        <v>1072941</v>
      </c>
      <c r="E564" s="172">
        <v>110</v>
      </c>
      <c r="F564" s="172">
        <v>0</v>
      </c>
    </row>
    <row r="565" spans="3:6">
      <c r="C565" s="173" t="s">
        <v>2318</v>
      </c>
      <c r="D565" s="172">
        <v>0</v>
      </c>
      <c r="E565" s="172">
        <v>1120651.5</v>
      </c>
      <c r="F565" s="172">
        <v>0</v>
      </c>
    </row>
    <row r="566" spans="3:6">
      <c r="C566" s="173" t="s">
        <v>1135</v>
      </c>
      <c r="D566" s="172">
        <v>1390181</v>
      </c>
      <c r="E566" s="172">
        <v>5364805</v>
      </c>
      <c r="F566" s="172">
        <v>0</v>
      </c>
    </row>
    <row r="567" spans="3:6">
      <c r="C567" s="173" t="s">
        <v>1136</v>
      </c>
      <c r="D567" s="172">
        <v>1103829</v>
      </c>
      <c r="E567" s="172">
        <v>110</v>
      </c>
      <c r="F567" s="172">
        <v>0</v>
      </c>
    </row>
    <row r="568" spans="3:6">
      <c r="C568" s="173" t="s">
        <v>1137</v>
      </c>
      <c r="D568" s="172">
        <v>5203875</v>
      </c>
      <c r="E568" s="172">
        <v>772301</v>
      </c>
      <c r="F568" s="172">
        <v>301013.3</v>
      </c>
    </row>
    <row r="569" spans="3:6">
      <c r="C569" s="173" t="s">
        <v>2319</v>
      </c>
      <c r="D569" s="172">
        <v>0</v>
      </c>
      <c r="E569" s="172">
        <v>3950996.61</v>
      </c>
      <c r="F569" s="172">
        <v>0</v>
      </c>
    </row>
    <row r="570" spans="3:6">
      <c r="C570" s="173" t="s">
        <v>1138</v>
      </c>
      <c r="D570" s="172">
        <v>1103829</v>
      </c>
      <c r="E570" s="172">
        <v>500000</v>
      </c>
      <c r="F570" s="172">
        <v>0</v>
      </c>
    </row>
    <row r="571" spans="3:6">
      <c r="C571" s="173" t="s">
        <v>1139</v>
      </c>
      <c r="D571" s="172">
        <v>29947984</v>
      </c>
      <c r="E571" s="172">
        <v>14000000</v>
      </c>
      <c r="F571" s="172">
        <v>0</v>
      </c>
    </row>
    <row r="572" spans="3:6">
      <c r="C572" s="173" t="s">
        <v>1140</v>
      </c>
      <c r="D572" s="172">
        <v>6107332</v>
      </c>
      <c r="E572" s="172">
        <v>995615</v>
      </c>
      <c r="F572" s="172">
        <v>489908.56</v>
      </c>
    </row>
    <row r="573" spans="3:6">
      <c r="C573" s="173" t="s">
        <v>1141</v>
      </c>
      <c r="D573" s="172">
        <v>12690749</v>
      </c>
      <c r="E573" s="172">
        <v>1015554</v>
      </c>
      <c r="F573" s="172">
        <v>34090.720000000001</v>
      </c>
    </row>
    <row r="574" spans="3:6">
      <c r="C574" s="173" t="s">
        <v>543</v>
      </c>
      <c r="D574" s="172">
        <v>75009959</v>
      </c>
      <c r="E574" s="172">
        <v>85009959</v>
      </c>
      <c r="F574" s="172">
        <v>84597862.530000001</v>
      </c>
    </row>
    <row r="575" spans="3:6">
      <c r="C575" s="173" t="s">
        <v>1142</v>
      </c>
      <c r="D575" s="172">
        <v>1816559</v>
      </c>
      <c r="E575" s="172">
        <v>2614370</v>
      </c>
      <c r="F575" s="172">
        <v>2614369.5</v>
      </c>
    </row>
    <row r="576" spans="3:6">
      <c r="C576" s="173" t="s">
        <v>1143</v>
      </c>
      <c r="D576" s="172">
        <v>105000032</v>
      </c>
      <c r="E576" s="172">
        <v>105000032</v>
      </c>
      <c r="F576" s="172">
        <v>104999217.44</v>
      </c>
    </row>
    <row r="577" spans="3:6">
      <c r="C577" s="173" t="s">
        <v>1144</v>
      </c>
      <c r="D577" s="172">
        <v>8165286</v>
      </c>
      <c r="E577" s="172">
        <v>5972029</v>
      </c>
      <c r="F577" s="172">
        <v>5971028.5099999998</v>
      </c>
    </row>
    <row r="578" spans="3:6">
      <c r="C578" s="173" t="s">
        <v>1145</v>
      </c>
      <c r="D578" s="172">
        <v>19621021</v>
      </c>
      <c r="E578" s="172">
        <v>890000</v>
      </c>
      <c r="F578" s="172">
        <v>880046.94</v>
      </c>
    </row>
    <row r="579" spans="3:6">
      <c r="C579" s="173" t="s">
        <v>1146</v>
      </c>
      <c r="D579" s="172">
        <v>4357440</v>
      </c>
      <c r="E579" s="172">
        <v>100</v>
      </c>
      <c r="F579" s="172">
        <v>0</v>
      </c>
    </row>
    <row r="580" spans="3:6">
      <c r="C580" s="173" t="s">
        <v>1147</v>
      </c>
      <c r="D580" s="172">
        <v>28670626</v>
      </c>
      <c r="E580" s="172">
        <v>19018367</v>
      </c>
      <c r="F580" s="172">
        <v>19013238.399999999</v>
      </c>
    </row>
    <row r="581" spans="3:6">
      <c r="C581" s="173" t="s">
        <v>1148</v>
      </c>
      <c r="D581" s="172">
        <v>43866429</v>
      </c>
      <c r="E581" s="172">
        <v>116429</v>
      </c>
      <c r="F581" s="172">
        <v>0</v>
      </c>
    </row>
    <row r="582" spans="3:6">
      <c r="C582" s="173" t="s">
        <v>740</v>
      </c>
      <c r="D582" s="172">
        <v>0</v>
      </c>
      <c r="E582" s="172">
        <v>20397193.02</v>
      </c>
      <c r="F582" s="172">
        <v>6266188.1200000001</v>
      </c>
    </row>
    <row r="583" spans="3:6">
      <c r="C583" s="173" t="s">
        <v>274</v>
      </c>
      <c r="D583" s="172">
        <v>90000000</v>
      </c>
      <c r="E583" s="172">
        <v>111000000</v>
      </c>
      <c r="F583" s="172">
        <v>104832021.98999999</v>
      </c>
    </row>
    <row r="584" spans="3:6">
      <c r="C584" s="173" t="s">
        <v>741</v>
      </c>
      <c r="D584" s="172">
        <v>0</v>
      </c>
      <c r="E584" s="172">
        <v>18863183.68</v>
      </c>
      <c r="F584" s="172">
        <v>6036214.0599999996</v>
      </c>
    </row>
    <row r="585" spans="3:6">
      <c r="C585" s="173" t="s">
        <v>795</v>
      </c>
      <c r="D585" s="172">
        <v>0</v>
      </c>
      <c r="E585" s="172">
        <v>23794419.380000003</v>
      </c>
      <c r="F585" s="172">
        <v>7151859.3300000001</v>
      </c>
    </row>
    <row r="586" spans="3:6">
      <c r="C586" s="173" t="s">
        <v>1149</v>
      </c>
      <c r="D586" s="172">
        <v>1430268</v>
      </c>
      <c r="E586" s="172">
        <v>3280559</v>
      </c>
      <c r="F586" s="172">
        <v>0</v>
      </c>
    </row>
    <row r="587" spans="3:6">
      <c r="C587" s="173" t="s">
        <v>1150</v>
      </c>
      <c r="D587" s="172">
        <v>52500000</v>
      </c>
      <c r="E587" s="172">
        <v>52500000</v>
      </c>
      <c r="F587" s="172">
        <v>51936880.160000004</v>
      </c>
    </row>
    <row r="588" spans="3:6">
      <c r="C588" s="173" t="s">
        <v>2190</v>
      </c>
      <c r="D588" s="172">
        <v>0</v>
      </c>
      <c r="E588" s="172">
        <v>28553716.91</v>
      </c>
      <c r="F588" s="172">
        <v>0</v>
      </c>
    </row>
    <row r="589" spans="3:6">
      <c r="C589" s="173" t="s">
        <v>1151</v>
      </c>
      <c r="D589" s="172">
        <v>88963550</v>
      </c>
      <c r="E589" s="172">
        <v>82401571</v>
      </c>
      <c r="F589" s="172">
        <v>81799105.340000004</v>
      </c>
    </row>
    <row r="590" spans="3:6">
      <c r="C590" s="173" t="s">
        <v>2230</v>
      </c>
      <c r="D590" s="172">
        <v>0</v>
      </c>
      <c r="E590" s="172">
        <v>7686027.8700000001</v>
      </c>
      <c r="F590" s="172">
        <v>7686027.8600000003</v>
      </c>
    </row>
    <row r="591" spans="3:6">
      <c r="C591" s="173" t="s">
        <v>483</v>
      </c>
      <c r="D591" s="172">
        <v>6069830</v>
      </c>
      <c r="E591" s="172">
        <v>6419050</v>
      </c>
      <c r="F591" s="172">
        <v>2514281.58</v>
      </c>
    </row>
    <row r="592" spans="3:6">
      <c r="C592" s="173" t="s">
        <v>2231</v>
      </c>
      <c r="D592" s="172">
        <v>0</v>
      </c>
      <c r="E592" s="172">
        <v>5104568.2300000004</v>
      </c>
      <c r="F592" s="172">
        <v>5104568.22</v>
      </c>
    </row>
    <row r="593" spans="3:6">
      <c r="C593" s="173" t="s">
        <v>1152</v>
      </c>
      <c r="D593" s="172">
        <v>900000000</v>
      </c>
      <c r="E593" s="172">
        <v>406788111</v>
      </c>
      <c r="F593" s="172">
        <v>203659106.05000001</v>
      </c>
    </row>
    <row r="594" spans="3:6">
      <c r="C594" s="151" t="s">
        <v>243</v>
      </c>
      <c r="D594" s="152">
        <v>347739571</v>
      </c>
      <c r="E594" s="152">
        <v>595347148.38</v>
      </c>
      <c r="F594" s="152">
        <v>465511956.88999999</v>
      </c>
    </row>
    <row r="595" spans="3:6">
      <c r="C595" s="171" t="s">
        <v>2259</v>
      </c>
      <c r="D595" s="172">
        <v>347739571</v>
      </c>
      <c r="E595" s="172">
        <v>595347148.38</v>
      </c>
      <c r="F595" s="172">
        <v>465511956.88999999</v>
      </c>
    </row>
    <row r="596" spans="3:6">
      <c r="C596" s="173" t="s">
        <v>2144</v>
      </c>
      <c r="D596" s="172">
        <v>0</v>
      </c>
      <c r="E596" s="172">
        <v>3780369.7</v>
      </c>
      <c r="F596" s="172">
        <v>0</v>
      </c>
    </row>
    <row r="597" spans="3:6">
      <c r="C597" s="173" t="s">
        <v>1153</v>
      </c>
      <c r="D597" s="172">
        <v>1605717</v>
      </c>
      <c r="E597" s="172">
        <v>110</v>
      </c>
      <c r="F597" s="172">
        <v>0</v>
      </c>
    </row>
    <row r="598" spans="3:6">
      <c r="C598" s="173" t="s">
        <v>378</v>
      </c>
      <c r="D598" s="172">
        <v>5276700</v>
      </c>
      <c r="E598" s="172">
        <v>4274130</v>
      </c>
      <c r="F598" s="172">
        <v>3644311.28</v>
      </c>
    </row>
    <row r="599" spans="3:6">
      <c r="C599" s="173" t="s">
        <v>1154</v>
      </c>
      <c r="D599" s="172">
        <v>1651551</v>
      </c>
      <c r="E599" s="172">
        <v>108</v>
      </c>
      <c r="F599" s="172">
        <v>0</v>
      </c>
    </row>
    <row r="600" spans="3:6">
      <c r="C600" s="173" t="s">
        <v>2096</v>
      </c>
      <c r="D600" s="172">
        <v>0</v>
      </c>
      <c r="E600" s="172">
        <v>4777325.6099999994</v>
      </c>
      <c r="F600" s="172">
        <v>0</v>
      </c>
    </row>
    <row r="601" spans="3:6">
      <c r="C601" s="173" t="s">
        <v>1155</v>
      </c>
      <c r="D601" s="172">
        <v>0</v>
      </c>
      <c r="E601" s="172">
        <v>7977000</v>
      </c>
      <c r="F601" s="172">
        <v>7976823.8600000003</v>
      </c>
    </row>
    <row r="602" spans="3:6">
      <c r="C602" s="173" t="s">
        <v>700</v>
      </c>
      <c r="D602" s="172">
        <v>0</v>
      </c>
      <c r="E602" s="172">
        <v>1527819.81</v>
      </c>
      <c r="F602" s="172">
        <v>1197914.98</v>
      </c>
    </row>
    <row r="603" spans="3:6">
      <c r="C603" s="173" t="s">
        <v>1156</v>
      </c>
      <c r="D603" s="172">
        <v>0</v>
      </c>
      <c r="E603" s="172">
        <v>52763862</v>
      </c>
      <c r="F603" s="172">
        <v>52763761.759999998</v>
      </c>
    </row>
    <row r="604" spans="3:6">
      <c r="C604" s="173" t="s">
        <v>1157</v>
      </c>
      <c r="D604" s="172">
        <v>0</v>
      </c>
      <c r="E604" s="172">
        <v>700000</v>
      </c>
      <c r="F604" s="172">
        <v>0</v>
      </c>
    </row>
    <row r="605" spans="3:6">
      <c r="C605" s="173" t="s">
        <v>701</v>
      </c>
      <c r="D605" s="172">
        <v>0</v>
      </c>
      <c r="E605" s="172">
        <v>4131828.53</v>
      </c>
      <c r="F605" s="172">
        <v>3817157.04</v>
      </c>
    </row>
    <row r="606" spans="3:6">
      <c r="C606" s="173" t="s">
        <v>428</v>
      </c>
      <c r="D606" s="172">
        <v>15000000</v>
      </c>
      <c r="E606" s="172">
        <v>15000000</v>
      </c>
      <c r="F606" s="172">
        <v>12000000</v>
      </c>
    </row>
    <row r="607" spans="3:6">
      <c r="C607" s="173" t="s">
        <v>2191</v>
      </c>
      <c r="D607" s="172">
        <v>0</v>
      </c>
      <c r="E607" s="172">
        <v>6251345.9400000004</v>
      </c>
      <c r="F607" s="172">
        <v>1875250.94</v>
      </c>
    </row>
    <row r="608" spans="3:6">
      <c r="C608" s="173" t="s">
        <v>1158</v>
      </c>
      <c r="D608" s="172">
        <v>0</v>
      </c>
      <c r="E608" s="172">
        <v>5000000</v>
      </c>
      <c r="F608" s="172">
        <v>4738359.7300000004</v>
      </c>
    </row>
    <row r="609" spans="3:6">
      <c r="C609" s="173" t="s">
        <v>2192</v>
      </c>
      <c r="D609" s="172">
        <v>0</v>
      </c>
      <c r="E609" s="172">
        <v>4188323.96</v>
      </c>
      <c r="F609" s="172">
        <v>1256310.51</v>
      </c>
    </row>
    <row r="610" spans="3:6">
      <c r="C610" s="173" t="s">
        <v>1159</v>
      </c>
      <c r="D610" s="172">
        <v>101349917</v>
      </c>
      <c r="E610" s="172">
        <v>100510059</v>
      </c>
      <c r="F610" s="172">
        <v>100327592.42</v>
      </c>
    </row>
    <row r="611" spans="3:6">
      <c r="C611" s="173" t="s">
        <v>1160</v>
      </c>
      <c r="D611" s="172">
        <v>2829816</v>
      </c>
      <c r="E611" s="172">
        <v>109</v>
      </c>
      <c r="F611" s="172">
        <v>0</v>
      </c>
    </row>
    <row r="612" spans="3:6">
      <c r="C612" s="173" t="s">
        <v>1161</v>
      </c>
      <c r="D612" s="172">
        <v>23693954</v>
      </c>
      <c r="E612" s="172">
        <v>9540219</v>
      </c>
      <c r="F612" s="172">
        <v>5776514.5999999996</v>
      </c>
    </row>
    <row r="613" spans="3:6">
      <c r="C613" s="173" t="s">
        <v>1162</v>
      </c>
      <c r="D613" s="172">
        <v>1446529</v>
      </c>
      <c r="E613" s="172">
        <v>1768453</v>
      </c>
      <c r="F613" s="172">
        <v>1768452.86</v>
      </c>
    </row>
    <row r="614" spans="3:6">
      <c r="C614" s="173" t="s">
        <v>1163</v>
      </c>
      <c r="D614" s="172">
        <v>4164146</v>
      </c>
      <c r="E614" s="172">
        <v>3698185</v>
      </c>
      <c r="F614" s="172">
        <v>1584741.89</v>
      </c>
    </row>
    <row r="615" spans="3:6">
      <c r="C615" s="173" t="s">
        <v>1164</v>
      </c>
      <c r="D615" s="172">
        <v>4982491</v>
      </c>
      <c r="E615" s="172">
        <v>3408412</v>
      </c>
      <c r="F615" s="172">
        <v>1089109.8899999999</v>
      </c>
    </row>
    <row r="616" spans="3:6">
      <c r="C616" s="173" t="s">
        <v>1165</v>
      </c>
      <c r="D616" s="172">
        <v>2829816</v>
      </c>
      <c r="E616" s="172">
        <v>109</v>
      </c>
      <c r="F616" s="172">
        <v>0</v>
      </c>
    </row>
    <row r="617" spans="3:6">
      <c r="C617" s="173" t="s">
        <v>1166</v>
      </c>
      <c r="D617" s="172">
        <v>1780595</v>
      </c>
      <c r="E617" s="172">
        <v>792904</v>
      </c>
      <c r="F617" s="172">
        <v>0</v>
      </c>
    </row>
    <row r="618" spans="3:6">
      <c r="C618" s="173" t="s">
        <v>1167</v>
      </c>
      <c r="D618" s="172">
        <v>8766131</v>
      </c>
      <c r="E618" s="172">
        <v>4497732</v>
      </c>
      <c r="F618" s="172">
        <v>1644330.85</v>
      </c>
    </row>
    <row r="619" spans="3:6">
      <c r="C619" s="173" t="s">
        <v>1168</v>
      </c>
      <c r="D619" s="172">
        <v>1512666</v>
      </c>
      <c r="E619" s="172">
        <v>2750000</v>
      </c>
      <c r="F619" s="172">
        <v>2745806.35</v>
      </c>
    </row>
    <row r="620" spans="3:6">
      <c r="C620" s="173" t="s">
        <v>742</v>
      </c>
      <c r="D620" s="172">
        <v>0</v>
      </c>
      <c r="E620" s="172">
        <v>21143908.080000002</v>
      </c>
      <c r="F620" s="172">
        <v>6423778.4299999997</v>
      </c>
    </row>
    <row r="621" spans="3:6">
      <c r="C621" s="173" t="s">
        <v>1169</v>
      </c>
      <c r="D621" s="172">
        <v>4928521</v>
      </c>
      <c r="E621" s="172">
        <v>108</v>
      </c>
      <c r="F621" s="172">
        <v>0</v>
      </c>
    </row>
    <row r="622" spans="3:6">
      <c r="C622" s="173" t="s">
        <v>743</v>
      </c>
      <c r="D622" s="172">
        <v>0</v>
      </c>
      <c r="E622" s="172">
        <v>20269561.75</v>
      </c>
      <c r="F622" s="172">
        <v>6187133.7300000004</v>
      </c>
    </row>
    <row r="623" spans="3:6">
      <c r="C623" s="173" t="s">
        <v>1170</v>
      </c>
      <c r="D623" s="172">
        <v>44525856</v>
      </c>
      <c r="E623" s="172">
        <v>15000000</v>
      </c>
      <c r="F623" s="172">
        <v>0</v>
      </c>
    </row>
    <row r="624" spans="3:6">
      <c r="C624" s="173" t="s">
        <v>784</v>
      </c>
      <c r="D624" s="172">
        <v>1293193</v>
      </c>
      <c r="E624" s="172">
        <v>5493193</v>
      </c>
      <c r="F624" s="172">
        <v>0</v>
      </c>
    </row>
    <row r="625" spans="3:6">
      <c r="C625" s="173" t="s">
        <v>1171</v>
      </c>
      <c r="D625" s="172">
        <v>22500000</v>
      </c>
      <c r="E625" s="172">
        <v>22500000</v>
      </c>
      <c r="F625" s="172">
        <v>17999955.699999999</v>
      </c>
    </row>
    <row r="626" spans="3:6">
      <c r="C626" s="173" t="s">
        <v>351</v>
      </c>
      <c r="D626" s="172">
        <v>60101972</v>
      </c>
      <c r="E626" s="172">
        <v>236101972</v>
      </c>
      <c r="F626" s="172">
        <v>200694650.06999999</v>
      </c>
    </row>
    <row r="627" spans="3:6">
      <c r="C627" s="173" t="s">
        <v>1172</v>
      </c>
      <c r="D627" s="172">
        <v>37500000</v>
      </c>
      <c r="E627" s="172">
        <v>37500000</v>
      </c>
      <c r="F627" s="172">
        <v>30000000</v>
      </c>
    </row>
    <row r="628" spans="3:6">
      <c r="C628" s="151" t="s">
        <v>244</v>
      </c>
      <c r="D628" s="152">
        <v>2658987011</v>
      </c>
      <c r="E628" s="152">
        <v>2519630076.8400002</v>
      </c>
      <c r="F628" s="152">
        <v>1326400433.1500003</v>
      </c>
    </row>
    <row r="629" spans="3:6">
      <c r="C629" s="171" t="s">
        <v>2259</v>
      </c>
      <c r="D629" s="172">
        <v>2451534484</v>
      </c>
      <c r="E629" s="172">
        <v>2038426556.97</v>
      </c>
      <c r="F629" s="172">
        <v>1159203412.0900002</v>
      </c>
    </row>
    <row r="630" spans="3:6">
      <c r="C630" s="173" t="s">
        <v>1173</v>
      </c>
      <c r="D630" s="172">
        <v>1598529</v>
      </c>
      <c r="E630" s="172">
        <v>108</v>
      </c>
      <c r="F630" s="172">
        <v>0</v>
      </c>
    </row>
    <row r="631" spans="3:6">
      <c r="C631" s="173" t="s">
        <v>2295</v>
      </c>
      <c r="D631" s="172">
        <v>0</v>
      </c>
      <c r="E631" s="172">
        <v>108258263</v>
      </c>
      <c r="F631" s="172">
        <v>0</v>
      </c>
    </row>
    <row r="632" spans="3:6">
      <c r="C632" s="173" t="s">
        <v>1174</v>
      </c>
      <c r="D632" s="172">
        <v>736699</v>
      </c>
      <c r="E632" s="172">
        <v>36699</v>
      </c>
      <c r="F632" s="172">
        <v>0</v>
      </c>
    </row>
    <row r="633" spans="3:6">
      <c r="C633" s="173" t="s">
        <v>1175</v>
      </c>
      <c r="D633" s="172">
        <v>1073335</v>
      </c>
      <c r="E633" s="172">
        <v>168932</v>
      </c>
      <c r="F633" s="172">
        <v>168831.96</v>
      </c>
    </row>
    <row r="634" spans="3:6">
      <c r="C634" s="173" t="s">
        <v>1176</v>
      </c>
      <c r="D634" s="172">
        <v>278808</v>
      </c>
      <c r="E634" s="172">
        <v>1558908</v>
      </c>
      <c r="F634" s="172">
        <v>1558807.1</v>
      </c>
    </row>
    <row r="635" spans="3:6">
      <c r="C635" s="173" t="s">
        <v>2276</v>
      </c>
      <c r="D635" s="172">
        <v>0</v>
      </c>
      <c r="E635" s="172">
        <v>12918447.720000001</v>
      </c>
      <c r="F635" s="172">
        <v>0</v>
      </c>
    </row>
    <row r="636" spans="3:6">
      <c r="C636" s="173" t="s">
        <v>1177</v>
      </c>
      <c r="D636" s="172">
        <v>1645541</v>
      </c>
      <c r="E636" s="172">
        <v>108</v>
      </c>
      <c r="F636" s="172">
        <v>0</v>
      </c>
    </row>
    <row r="637" spans="3:6">
      <c r="C637" s="173" t="s">
        <v>797</v>
      </c>
      <c r="D637" s="172">
        <v>26419072</v>
      </c>
      <c r="E637" s="172">
        <v>66173756</v>
      </c>
      <c r="F637" s="172">
        <v>30873910.5</v>
      </c>
    </row>
    <row r="638" spans="3:6">
      <c r="C638" s="173" t="s">
        <v>2277</v>
      </c>
      <c r="D638" s="172">
        <v>0</v>
      </c>
      <c r="E638" s="172">
        <v>8221438.5999999996</v>
      </c>
      <c r="F638" s="172">
        <v>0</v>
      </c>
    </row>
    <row r="639" spans="3:6">
      <c r="C639" s="173" t="s">
        <v>1178</v>
      </c>
      <c r="D639" s="172">
        <v>1873679</v>
      </c>
      <c r="E639" s="172">
        <v>4881304</v>
      </c>
      <c r="F639" s="172">
        <v>1047359.55</v>
      </c>
    </row>
    <row r="640" spans="3:6">
      <c r="C640" s="173" t="s">
        <v>1179</v>
      </c>
      <c r="D640" s="172">
        <v>596092630</v>
      </c>
      <c r="E640" s="172">
        <v>275576280.59000003</v>
      </c>
      <c r="F640" s="172">
        <v>65709103.579999998</v>
      </c>
    </row>
    <row r="641" spans="3:6">
      <c r="C641" s="173" t="s">
        <v>1180</v>
      </c>
      <c r="D641" s="172">
        <v>1153011</v>
      </c>
      <c r="E641" s="172">
        <v>1762495</v>
      </c>
      <c r="F641" s="172">
        <v>1409915.9</v>
      </c>
    </row>
    <row r="642" spans="3:6">
      <c r="C642" s="173" t="s">
        <v>1181</v>
      </c>
      <c r="D642" s="172">
        <v>145445</v>
      </c>
      <c r="E642" s="172">
        <v>100</v>
      </c>
      <c r="F642" s="172">
        <v>0</v>
      </c>
    </row>
    <row r="643" spans="3:6">
      <c r="C643" s="173" t="s">
        <v>1182</v>
      </c>
      <c r="D643" s="172">
        <v>29336</v>
      </c>
      <c r="E643" s="172">
        <v>29336</v>
      </c>
      <c r="F643" s="172">
        <v>0</v>
      </c>
    </row>
    <row r="644" spans="3:6">
      <c r="C644" s="173" t="s">
        <v>1183</v>
      </c>
      <c r="D644" s="172">
        <v>77963381</v>
      </c>
      <c r="E644" s="172">
        <v>463381</v>
      </c>
      <c r="F644" s="172">
        <v>0</v>
      </c>
    </row>
    <row r="645" spans="3:6">
      <c r="C645" s="173" t="s">
        <v>798</v>
      </c>
      <c r="D645" s="172">
        <v>32077889</v>
      </c>
      <c r="E645" s="172">
        <v>31103965</v>
      </c>
      <c r="F645" s="172">
        <v>0</v>
      </c>
    </row>
    <row r="646" spans="3:6">
      <c r="C646" s="173" t="s">
        <v>2393</v>
      </c>
      <c r="D646" s="172">
        <v>3488681</v>
      </c>
      <c r="E646" s="172">
        <v>1956474</v>
      </c>
      <c r="F646" s="172">
        <v>1955475.11</v>
      </c>
    </row>
    <row r="647" spans="3:6">
      <c r="C647" s="173" t="s">
        <v>1184</v>
      </c>
      <c r="D647" s="172">
        <v>4096176</v>
      </c>
      <c r="E647" s="172">
        <v>687666</v>
      </c>
      <c r="F647" s="172">
        <v>0</v>
      </c>
    </row>
    <row r="648" spans="3:6">
      <c r="C648" s="173" t="s">
        <v>1185</v>
      </c>
      <c r="D648" s="172">
        <v>91053295</v>
      </c>
      <c r="E648" s="172">
        <v>84189332</v>
      </c>
      <c r="F648" s="172">
        <v>84005574.040000007</v>
      </c>
    </row>
    <row r="649" spans="3:6">
      <c r="C649" s="173" t="s">
        <v>1186</v>
      </c>
      <c r="D649" s="172">
        <v>1153011</v>
      </c>
      <c r="E649" s="172">
        <v>108</v>
      </c>
      <c r="F649" s="172">
        <v>0</v>
      </c>
    </row>
    <row r="650" spans="3:6">
      <c r="C650" s="173" t="s">
        <v>1187</v>
      </c>
      <c r="D650" s="172">
        <v>38330024</v>
      </c>
      <c r="E650" s="172">
        <v>51468072</v>
      </c>
      <c r="F650" s="172">
        <v>50275559.299999997</v>
      </c>
    </row>
    <row r="651" spans="3:6">
      <c r="C651" s="173" t="s">
        <v>542</v>
      </c>
      <c r="D651" s="172">
        <v>24764983</v>
      </c>
      <c r="E651" s="172">
        <v>19464983</v>
      </c>
      <c r="F651" s="172">
        <v>9705673.0299999993</v>
      </c>
    </row>
    <row r="652" spans="3:6">
      <c r="C652" s="173" t="s">
        <v>1188</v>
      </c>
      <c r="D652" s="172">
        <v>38981691</v>
      </c>
      <c r="E652" s="172">
        <v>38981691</v>
      </c>
      <c r="F652" s="172">
        <v>38803201.920000002</v>
      </c>
    </row>
    <row r="653" spans="3:6">
      <c r="C653" s="173" t="s">
        <v>1189</v>
      </c>
      <c r="D653" s="172">
        <v>1567033</v>
      </c>
      <c r="E653" s="172">
        <v>108</v>
      </c>
      <c r="F653" s="172">
        <v>0</v>
      </c>
    </row>
    <row r="654" spans="3:6">
      <c r="C654" s="173" t="s">
        <v>1190</v>
      </c>
      <c r="D654" s="172">
        <v>27000000</v>
      </c>
      <c r="E654" s="172">
        <v>27000000</v>
      </c>
      <c r="F654" s="172">
        <v>26000000</v>
      </c>
    </row>
    <row r="655" spans="3:6">
      <c r="C655" s="173" t="s">
        <v>1191</v>
      </c>
      <c r="D655" s="172">
        <v>1645541</v>
      </c>
      <c r="E655" s="172">
        <v>108</v>
      </c>
      <c r="F655" s="172">
        <v>0</v>
      </c>
    </row>
    <row r="656" spans="3:6">
      <c r="C656" s="173" t="s">
        <v>1192</v>
      </c>
      <c r="D656" s="172">
        <v>36635288</v>
      </c>
      <c r="E656" s="172">
        <v>41635288</v>
      </c>
      <c r="F656" s="172">
        <v>41634922.670000002</v>
      </c>
    </row>
    <row r="657" spans="3:6">
      <c r="C657" s="173" t="s">
        <v>633</v>
      </c>
      <c r="D657" s="172">
        <v>1214621</v>
      </c>
      <c r="E657" s="172">
        <v>1214621</v>
      </c>
      <c r="F657" s="172">
        <v>617962.85</v>
      </c>
    </row>
    <row r="658" spans="3:6">
      <c r="C658" s="173" t="s">
        <v>1193</v>
      </c>
      <c r="D658" s="172">
        <v>108432711</v>
      </c>
      <c r="E658" s="172">
        <v>83000097</v>
      </c>
      <c r="F658" s="172">
        <v>73535348.950000003</v>
      </c>
    </row>
    <row r="659" spans="3:6">
      <c r="C659" s="173" t="s">
        <v>2418</v>
      </c>
      <c r="D659" s="172">
        <v>0</v>
      </c>
      <c r="E659" s="172">
        <v>30839043</v>
      </c>
      <c r="F659" s="172">
        <v>0</v>
      </c>
    </row>
    <row r="660" spans="3:6">
      <c r="C660" s="173" t="s">
        <v>1194</v>
      </c>
      <c r="D660" s="172">
        <v>117351080</v>
      </c>
      <c r="E660" s="172">
        <v>112164497</v>
      </c>
      <c r="F660" s="172">
        <v>30166292.420000002</v>
      </c>
    </row>
    <row r="661" spans="3:6">
      <c r="C661" s="173" t="s">
        <v>1195</v>
      </c>
      <c r="D661" s="172">
        <v>6799536</v>
      </c>
      <c r="E661" s="172">
        <v>9564722</v>
      </c>
      <c r="F661" s="172">
        <v>9319385.7100000009</v>
      </c>
    </row>
    <row r="662" spans="3:6">
      <c r="C662" s="173" t="s">
        <v>1196</v>
      </c>
      <c r="D662" s="172">
        <v>3266605</v>
      </c>
      <c r="E662" s="172">
        <v>3266605</v>
      </c>
      <c r="F662" s="172">
        <v>911041.23</v>
      </c>
    </row>
    <row r="663" spans="3:6">
      <c r="C663" s="173" t="s">
        <v>1197</v>
      </c>
      <c r="D663" s="172">
        <v>29017934</v>
      </c>
      <c r="E663" s="172">
        <v>4494934</v>
      </c>
      <c r="F663" s="172">
        <v>4494825.49</v>
      </c>
    </row>
    <row r="664" spans="3:6">
      <c r="C664" s="173" t="s">
        <v>1198</v>
      </c>
      <c r="D664" s="172">
        <v>571540169</v>
      </c>
      <c r="E664" s="172">
        <v>49087798</v>
      </c>
      <c r="F664" s="172">
        <v>14827067.43</v>
      </c>
    </row>
    <row r="665" spans="3:6">
      <c r="C665" s="173" t="s">
        <v>1199</v>
      </c>
      <c r="D665" s="172">
        <v>27275430</v>
      </c>
      <c r="E665" s="172">
        <v>27275430</v>
      </c>
      <c r="F665" s="172">
        <v>27275091.829999998</v>
      </c>
    </row>
    <row r="666" spans="3:6">
      <c r="C666" s="173" t="s">
        <v>1200</v>
      </c>
      <c r="D666" s="172">
        <v>22527651</v>
      </c>
      <c r="E666" s="172">
        <v>269191</v>
      </c>
      <c r="F666" s="172">
        <v>0</v>
      </c>
    </row>
    <row r="667" spans="3:6">
      <c r="C667" s="173" t="s">
        <v>1201</v>
      </c>
      <c r="D667" s="172">
        <v>0</v>
      </c>
      <c r="E667" s="172">
        <v>51847368.590000004</v>
      </c>
      <c r="F667" s="172">
        <v>10369473.720000001</v>
      </c>
    </row>
    <row r="668" spans="3:6">
      <c r="C668" s="173" t="s">
        <v>1202</v>
      </c>
      <c r="D668" s="172">
        <v>14181836</v>
      </c>
      <c r="E668" s="172">
        <v>2524590</v>
      </c>
      <c r="F668" s="172">
        <v>0</v>
      </c>
    </row>
    <row r="669" spans="3:6">
      <c r="C669" s="173" t="s">
        <v>1203</v>
      </c>
      <c r="D669" s="172">
        <v>22401178</v>
      </c>
      <c r="E669" s="172">
        <v>111687</v>
      </c>
      <c r="F669" s="172">
        <v>0</v>
      </c>
    </row>
    <row r="670" spans="3:6">
      <c r="C670" s="173" t="s">
        <v>1204</v>
      </c>
      <c r="D670" s="172">
        <v>20000000</v>
      </c>
      <c r="E670" s="172">
        <v>20000000</v>
      </c>
      <c r="F670" s="172">
        <v>17934445.109999999</v>
      </c>
    </row>
    <row r="671" spans="3:6">
      <c r="C671" s="173" t="s">
        <v>1205</v>
      </c>
      <c r="D671" s="172">
        <v>47149424</v>
      </c>
      <c r="E671" s="172">
        <v>70300000</v>
      </c>
      <c r="F671" s="172">
        <v>70243143.070000008</v>
      </c>
    </row>
    <row r="672" spans="3:6">
      <c r="C672" s="173" t="s">
        <v>2193</v>
      </c>
      <c r="D672" s="172">
        <v>0</v>
      </c>
      <c r="E672" s="172">
        <v>4188323.96</v>
      </c>
      <c r="F672" s="172">
        <v>0</v>
      </c>
    </row>
    <row r="673" spans="3:6">
      <c r="C673" s="173" t="s">
        <v>275</v>
      </c>
      <c r="D673" s="172">
        <v>135624299</v>
      </c>
      <c r="E673" s="172">
        <v>135624299</v>
      </c>
      <c r="F673" s="172">
        <v>23416694.240000002</v>
      </c>
    </row>
    <row r="674" spans="3:6">
      <c r="C674" s="173" t="s">
        <v>1206</v>
      </c>
      <c r="D674" s="172">
        <v>75094907</v>
      </c>
      <c r="E674" s="172">
        <v>87094907</v>
      </c>
      <c r="F674" s="172">
        <v>71746186.629999995</v>
      </c>
    </row>
    <row r="675" spans="3:6">
      <c r="C675" s="173" t="s">
        <v>2248</v>
      </c>
      <c r="D675" s="172">
        <v>0</v>
      </c>
      <c r="E675" s="172">
        <v>10326082.57</v>
      </c>
      <c r="F675" s="172">
        <v>0</v>
      </c>
    </row>
    <row r="676" spans="3:6">
      <c r="C676" s="173" t="s">
        <v>1207</v>
      </c>
      <c r="D676" s="172">
        <v>19500000</v>
      </c>
      <c r="E676" s="172">
        <v>16500000</v>
      </c>
      <c r="F676" s="172">
        <v>14349025.640000001</v>
      </c>
    </row>
    <row r="677" spans="3:6">
      <c r="C677" s="173" t="s">
        <v>1208</v>
      </c>
      <c r="D677" s="172">
        <v>7851038</v>
      </c>
      <c r="E677" s="172">
        <v>200002</v>
      </c>
      <c r="F677" s="172">
        <v>0</v>
      </c>
    </row>
    <row r="678" spans="3:6">
      <c r="C678" s="173" t="s">
        <v>1209</v>
      </c>
      <c r="D678" s="172">
        <v>75000000</v>
      </c>
      <c r="E678" s="172">
        <v>75000000</v>
      </c>
      <c r="F678" s="172">
        <v>62182660.700000003</v>
      </c>
    </row>
    <row r="679" spans="3:6">
      <c r="C679" s="173" t="s">
        <v>1210</v>
      </c>
      <c r="D679" s="172">
        <v>7210700</v>
      </c>
      <c r="E679" s="172">
        <v>7210700</v>
      </c>
      <c r="F679" s="172">
        <v>0</v>
      </c>
    </row>
    <row r="680" spans="3:6">
      <c r="C680" s="173" t="s">
        <v>1211</v>
      </c>
      <c r="D680" s="172">
        <v>15000000</v>
      </c>
      <c r="E680" s="172">
        <v>15000000</v>
      </c>
      <c r="F680" s="172">
        <v>15000000</v>
      </c>
    </row>
    <row r="681" spans="3:6">
      <c r="C681" s="173" t="s">
        <v>482</v>
      </c>
      <c r="D681" s="172">
        <v>11214818</v>
      </c>
      <c r="E681" s="172">
        <v>11564038</v>
      </c>
      <c r="F681" s="172">
        <v>2514281.58</v>
      </c>
    </row>
    <row r="682" spans="3:6">
      <c r="C682" s="173" t="s">
        <v>1212</v>
      </c>
      <c r="D682" s="172">
        <v>19490000</v>
      </c>
      <c r="E682" s="172">
        <v>290000</v>
      </c>
      <c r="F682" s="172">
        <v>0</v>
      </c>
    </row>
    <row r="683" spans="3:6">
      <c r="C683" s="173" t="s">
        <v>2278</v>
      </c>
      <c r="D683" s="172">
        <v>0</v>
      </c>
      <c r="E683" s="172">
        <v>10334060.42</v>
      </c>
      <c r="F683" s="172">
        <v>0</v>
      </c>
    </row>
    <row r="684" spans="3:6">
      <c r="C684" s="173" t="s">
        <v>1213</v>
      </c>
      <c r="D684" s="172">
        <v>20048421</v>
      </c>
      <c r="E684" s="172">
        <v>296160703.66999996</v>
      </c>
      <c r="F684" s="172">
        <v>286012176.10000002</v>
      </c>
    </row>
    <row r="685" spans="3:6">
      <c r="C685" s="173" t="s">
        <v>1214</v>
      </c>
      <c r="D685" s="172">
        <v>16776034</v>
      </c>
      <c r="E685" s="172">
        <v>16776034</v>
      </c>
      <c r="F685" s="172">
        <v>0</v>
      </c>
    </row>
    <row r="686" spans="3:6">
      <c r="C686" s="173" t="s">
        <v>2279</v>
      </c>
      <c r="D686" s="172">
        <v>0</v>
      </c>
      <c r="E686" s="172">
        <v>10304223.029999999</v>
      </c>
      <c r="F686" s="172">
        <v>0</v>
      </c>
    </row>
    <row r="687" spans="3:6">
      <c r="C687" s="173" t="s">
        <v>1215</v>
      </c>
      <c r="D687" s="172">
        <v>8763014</v>
      </c>
      <c r="E687" s="172">
        <v>9000000</v>
      </c>
      <c r="F687" s="172">
        <v>4000000</v>
      </c>
    </row>
    <row r="688" spans="3:6">
      <c r="C688" s="173" t="s">
        <v>2280</v>
      </c>
      <c r="D688" s="172">
        <v>0</v>
      </c>
      <c r="E688" s="172">
        <v>11999959.17</v>
      </c>
      <c r="F688" s="172">
        <v>0</v>
      </c>
    </row>
    <row r="689" spans="3:6">
      <c r="C689" s="173" t="s">
        <v>2281</v>
      </c>
      <c r="D689" s="172">
        <v>0</v>
      </c>
      <c r="E689" s="172">
        <v>9355288.6500000004</v>
      </c>
      <c r="F689" s="172">
        <v>0</v>
      </c>
    </row>
    <row r="690" spans="3:6">
      <c r="C690" s="173" t="s">
        <v>1216</v>
      </c>
      <c r="D690" s="172">
        <v>39000000</v>
      </c>
      <c r="E690" s="172">
        <v>69000000</v>
      </c>
      <c r="F690" s="172">
        <v>67139974.730000004</v>
      </c>
    </row>
    <row r="691" spans="3:6">
      <c r="C691" s="171" t="s">
        <v>2260</v>
      </c>
      <c r="D691" s="172">
        <v>53126209</v>
      </c>
      <c r="E691" s="172">
        <v>481203519.87</v>
      </c>
      <c r="F691" s="172">
        <v>167197021.06</v>
      </c>
    </row>
    <row r="692" spans="3:6">
      <c r="C692" s="173" t="s">
        <v>2296</v>
      </c>
      <c r="D692" s="172">
        <v>0</v>
      </c>
      <c r="E692" s="172">
        <v>42090000</v>
      </c>
      <c r="F692" s="172">
        <v>0</v>
      </c>
    </row>
    <row r="693" spans="3:6">
      <c r="C693" s="173" t="s">
        <v>2297</v>
      </c>
      <c r="D693" s="172">
        <v>0</v>
      </c>
      <c r="E693" s="172">
        <v>31950000</v>
      </c>
      <c r="F693" s="172">
        <v>0</v>
      </c>
    </row>
    <row r="694" spans="3:6">
      <c r="C694" s="173" t="s">
        <v>2298</v>
      </c>
      <c r="D694" s="172">
        <v>0</v>
      </c>
      <c r="E694" s="172">
        <v>7200000</v>
      </c>
      <c r="F694" s="172">
        <v>0</v>
      </c>
    </row>
    <row r="695" spans="3:6">
      <c r="C695" s="173" t="s">
        <v>2299</v>
      </c>
      <c r="D695" s="172">
        <v>0</v>
      </c>
      <c r="E695" s="172">
        <v>67800000</v>
      </c>
      <c r="F695" s="172">
        <v>0</v>
      </c>
    </row>
    <row r="696" spans="3:6">
      <c r="C696" s="173" t="s">
        <v>541</v>
      </c>
      <c r="D696" s="172">
        <v>35064886</v>
      </c>
      <c r="E696" s="172">
        <v>35064886</v>
      </c>
      <c r="F696" s="172">
        <v>3695996.16</v>
      </c>
    </row>
    <row r="697" spans="3:6">
      <c r="C697" s="173" t="s">
        <v>634</v>
      </c>
      <c r="D697" s="172">
        <v>3277787</v>
      </c>
      <c r="E697" s="172">
        <v>0</v>
      </c>
      <c r="F697" s="172">
        <v>0</v>
      </c>
    </row>
    <row r="698" spans="3:6">
      <c r="C698" s="173" t="s">
        <v>635</v>
      </c>
      <c r="D698" s="172">
        <v>3414420</v>
      </c>
      <c r="E698" s="172">
        <v>6998488.8300000001</v>
      </c>
      <c r="F698" s="172">
        <v>1661045.99</v>
      </c>
    </row>
    <row r="699" spans="3:6">
      <c r="C699" s="173" t="s">
        <v>636</v>
      </c>
      <c r="D699" s="172">
        <v>11369116</v>
      </c>
      <c r="E699" s="172">
        <v>23306688.040000003</v>
      </c>
      <c r="F699" s="172">
        <v>14425704.65</v>
      </c>
    </row>
    <row r="700" spans="3:6">
      <c r="C700" s="173" t="s">
        <v>744</v>
      </c>
      <c r="D700" s="172">
        <v>0</v>
      </c>
      <c r="E700" s="172">
        <v>261000000</v>
      </c>
      <c r="F700" s="172">
        <v>142200162.95999998</v>
      </c>
    </row>
    <row r="701" spans="3:6">
      <c r="C701" s="173" t="s">
        <v>2075</v>
      </c>
      <c r="D701" s="172">
        <v>0</v>
      </c>
      <c r="E701" s="172">
        <v>5793457</v>
      </c>
      <c r="F701" s="172">
        <v>5214111.3</v>
      </c>
    </row>
    <row r="702" spans="3:6">
      <c r="C702" s="171" t="s">
        <v>2261</v>
      </c>
      <c r="D702" s="172">
        <v>154326318</v>
      </c>
      <c r="E702" s="172">
        <v>0</v>
      </c>
      <c r="F702" s="172">
        <v>0</v>
      </c>
    </row>
    <row r="703" spans="3:6">
      <c r="C703" s="173" t="s">
        <v>637</v>
      </c>
      <c r="D703" s="172">
        <v>154326318</v>
      </c>
      <c r="E703" s="172">
        <v>0</v>
      </c>
      <c r="F703" s="172">
        <v>0</v>
      </c>
    </row>
    <row r="704" spans="3:6">
      <c r="C704" s="151" t="s">
        <v>276</v>
      </c>
      <c r="D704" s="152">
        <v>503279228</v>
      </c>
      <c r="E704" s="152">
        <v>440944780.91999996</v>
      </c>
      <c r="F704" s="152">
        <v>368689071.06999999</v>
      </c>
    </row>
    <row r="705" spans="3:6">
      <c r="C705" s="171" t="s">
        <v>2259</v>
      </c>
      <c r="D705" s="172">
        <v>246028728</v>
      </c>
      <c r="E705" s="172">
        <v>289031042.61000001</v>
      </c>
      <c r="F705" s="172">
        <v>234461766.32000002</v>
      </c>
    </row>
    <row r="706" spans="3:6">
      <c r="C706" s="173" t="s">
        <v>588</v>
      </c>
      <c r="D706" s="172">
        <v>37092875</v>
      </c>
      <c r="E706" s="172">
        <v>56932328.18</v>
      </c>
      <c r="F706" s="172">
        <v>46567195.730000004</v>
      </c>
    </row>
    <row r="707" spans="3:6">
      <c r="C707" s="173" t="s">
        <v>277</v>
      </c>
      <c r="D707" s="172">
        <v>6006277</v>
      </c>
      <c r="E707" s="172">
        <v>1300000</v>
      </c>
      <c r="F707" s="172">
        <v>1247940</v>
      </c>
    </row>
    <row r="708" spans="3:6">
      <c r="C708" s="173" t="s">
        <v>1217</v>
      </c>
      <c r="D708" s="172">
        <v>6867626</v>
      </c>
      <c r="E708" s="172">
        <v>20150000</v>
      </c>
      <c r="F708" s="172">
        <v>20052532.800000001</v>
      </c>
    </row>
    <row r="709" spans="3:6">
      <c r="C709" s="173" t="s">
        <v>379</v>
      </c>
      <c r="D709" s="172">
        <v>3744980</v>
      </c>
      <c r="E709" s="172">
        <v>2590902</v>
      </c>
      <c r="F709" s="172">
        <v>1766964.03</v>
      </c>
    </row>
    <row r="710" spans="3:6">
      <c r="C710" s="173" t="s">
        <v>1218</v>
      </c>
      <c r="D710" s="172">
        <v>5720142</v>
      </c>
      <c r="E710" s="172">
        <v>3098892</v>
      </c>
      <c r="F710" s="172">
        <v>2420401.1</v>
      </c>
    </row>
    <row r="711" spans="3:6">
      <c r="C711" s="173" t="s">
        <v>1219</v>
      </c>
      <c r="D711" s="172">
        <v>2435609</v>
      </c>
      <c r="E711" s="172">
        <v>3834899</v>
      </c>
      <c r="F711" s="172">
        <v>3834898.69</v>
      </c>
    </row>
    <row r="712" spans="3:6">
      <c r="C712" s="173" t="s">
        <v>1220</v>
      </c>
      <c r="D712" s="172">
        <v>1094942</v>
      </c>
      <c r="E712" s="172">
        <v>2982989</v>
      </c>
      <c r="F712" s="172">
        <v>2982988.09</v>
      </c>
    </row>
    <row r="713" spans="3:6">
      <c r="C713" s="173" t="s">
        <v>1221</v>
      </c>
      <c r="D713" s="172">
        <v>2728480</v>
      </c>
      <c r="E713" s="172">
        <v>656844</v>
      </c>
      <c r="F713" s="172">
        <v>656843.54</v>
      </c>
    </row>
    <row r="714" spans="3:6">
      <c r="C714" s="173" t="s">
        <v>1222</v>
      </c>
      <c r="D714" s="172">
        <v>4014618</v>
      </c>
      <c r="E714" s="172">
        <v>1814618</v>
      </c>
      <c r="F714" s="172">
        <v>1243646.5900000001</v>
      </c>
    </row>
    <row r="715" spans="3:6">
      <c r="C715" s="173" t="s">
        <v>1223</v>
      </c>
      <c r="D715" s="172">
        <v>6802266</v>
      </c>
      <c r="E715" s="172">
        <v>5024468</v>
      </c>
      <c r="F715" s="172">
        <v>3255726.2</v>
      </c>
    </row>
    <row r="716" spans="3:6">
      <c r="C716" s="173" t="s">
        <v>1224</v>
      </c>
      <c r="D716" s="172">
        <v>6465909</v>
      </c>
      <c r="E716" s="172">
        <v>4364332</v>
      </c>
      <c r="F716" s="172">
        <v>2951599.74</v>
      </c>
    </row>
    <row r="717" spans="3:6">
      <c r="C717" s="173" t="s">
        <v>1225</v>
      </c>
      <c r="D717" s="172">
        <v>2489978</v>
      </c>
      <c r="E717" s="172">
        <v>1000</v>
      </c>
      <c r="F717" s="172">
        <v>0</v>
      </c>
    </row>
    <row r="718" spans="3:6">
      <c r="C718" s="173" t="s">
        <v>1226</v>
      </c>
      <c r="D718" s="172">
        <v>5336258</v>
      </c>
      <c r="E718" s="172">
        <v>3608286</v>
      </c>
      <c r="F718" s="172">
        <v>3607552.14</v>
      </c>
    </row>
    <row r="719" spans="3:6">
      <c r="C719" s="173" t="s">
        <v>1227</v>
      </c>
      <c r="D719" s="172">
        <v>2131423</v>
      </c>
      <c r="E719" s="172">
        <v>868916</v>
      </c>
      <c r="F719" s="172">
        <v>0</v>
      </c>
    </row>
    <row r="720" spans="3:6">
      <c r="C720" s="173" t="s">
        <v>441</v>
      </c>
      <c r="D720" s="172">
        <v>7846034</v>
      </c>
      <c r="E720" s="172">
        <v>7846034</v>
      </c>
      <c r="F720" s="172">
        <v>4922695.58</v>
      </c>
    </row>
    <row r="721" spans="3:6">
      <c r="C721" s="173" t="s">
        <v>1228</v>
      </c>
      <c r="D721" s="172">
        <v>2131423</v>
      </c>
      <c r="E721" s="172">
        <v>681839</v>
      </c>
      <c r="F721" s="172">
        <v>0</v>
      </c>
    </row>
    <row r="722" spans="3:6">
      <c r="C722" s="173" t="s">
        <v>1229</v>
      </c>
      <c r="D722" s="172">
        <v>2131423</v>
      </c>
      <c r="E722" s="172">
        <v>635625</v>
      </c>
      <c r="F722" s="172">
        <v>0</v>
      </c>
    </row>
    <row r="723" spans="3:6">
      <c r="C723" s="173" t="s">
        <v>1230</v>
      </c>
      <c r="D723" s="172">
        <v>4853794</v>
      </c>
      <c r="E723" s="172">
        <v>23466813</v>
      </c>
      <c r="F723" s="172">
        <v>12863508.26</v>
      </c>
    </row>
    <row r="724" spans="3:6">
      <c r="C724" s="173" t="s">
        <v>1231</v>
      </c>
      <c r="D724" s="172">
        <v>7970896</v>
      </c>
      <c r="E724" s="172">
        <v>0</v>
      </c>
      <c r="F724" s="172">
        <v>0</v>
      </c>
    </row>
    <row r="725" spans="3:6">
      <c r="C725" s="173" t="s">
        <v>745</v>
      </c>
      <c r="D725" s="172">
        <v>0</v>
      </c>
      <c r="E725" s="172">
        <v>21008482.43</v>
      </c>
      <c r="F725" s="172">
        <v>0</v>
      </c>
    </row>
    <row r="726" spans="3:6">
      <c r="C726" s="173" t="s">
        <v>352</v>
      </c>
      <c r="D726" s="172">
        <v>112501775</v>
      </c>
      <c r="E726" s="172">
        <v>112501775</v>
      </c>
      <c r="F726" s="172">
        <v>111926321.62</v>
      </c>
    </row>
    <row r="727" spans="3:6">
      <c r="C727" s="173" t="s">
        <v>1232</v>
      </c>
      <c r="D727" s="172">
        <v>7500000</v>
      </c>
      <c r="E727" s="172">
        <v>7500000</v>
      </c>
      <c r="F727" s="172">
        <v>5999684.1100000003</v>
      </c>
    </row>
    <row r="728" spans="3:6">
      <c r="C728" s="173" t="s">
        <v>1233</v>
      </c>
      <c r="D728" s="172">
        <v>8162000</v>
      </c>
      <c r="E728" s="172">
        <v>8162000</v>
      </c>
      <c r="F728" s="172">
        <v>8161268.0999999996</v>
      </c>
    </row>
    <row r="729" spans="3:6">
      <c r="C729" s="171" t="s">
        <v>2260</v>
      </c>
      <c r="D729" s="172">
        <v>210520000</v>
      </c>
      <c r="E729" s="172">
        <v>105183238.30999999</v>
      </c>
      <c r="F729" s="172">
        <v>95713367.049999997</v>
      </c>
    </row>
    <row r="730" spans="3:6">
      <c r="C730" s="173" t="s">
        <v>746</v>
      </c>
      <c r="D730" s="172">
        <v>0</v>
      </c>
      <c r="E730" s="172">
        <v>10339144.709999999</v>
      </c>
      <c r="F730" s="172">
        <v>10339144.709999999</v>
      </c>
    </row>
    <row r="731" spans="3:6">
      <c r="C731" s="173" t="s">
        <v>487</v>
      </c>
      <c r="D731" s="172">
        <v>210520000</v>
      </c>
      <c r="E731" s="172">
        <v>94844093.599999994</v>
      </c>
      <c r="F731" s="172">
        <v>85374222.340000004</v>
      </c>
    </row>
    <row r="732" spans="3:6">
      <c r="C732" s="171" t="s">
        <v>2261</v>
      </c>
      <c r="D732" s="172">
        <v>46730500</v>
      </c>
      <c r="E732" s="172">
        <v>46730500</v>
      </c>
      <c r="F732" s="172">
        <v>38513937.700000003</v>
      </c>
    </row>
    <row r="733" spans="3:6">
      <c r="C733" s="173" t="s">
        <v>908</v>
      </c>
      <c r="D733" s="172">
        <v>46730500</v>
      </c>
      <c r="E733" s="172">
        <v>46730500</v>
      </c>
      <c r="F733" s="172">
        <v>38513937.700000003</v>
      </c>
    </row>
    <row r="734" spans="3:6">
      <c r="C734" s="151" t="s">
        <v>245</v>
      </c>
      <c r="D734" s="152">
        <v>1902986790</v>
      </c>
      <c r="E734" s="152">
        <v>2476989587.9199996</v>
      </c>
      <c r="F734" s="152">
        <v>1910180535.2199996</v>
      </c>
    </row>
    <row r="735" spans="3:6">
      <c r="C735" s="171" t="s">
        <v>2259</v>
      </c>
      <c r="D735" s="172">
        <v>1748848673</v>
      </c>
      <c r="E735" s="172">
        <v>2301494761.0899997</v>
      </c>
      <c r="F735" s="172">
        <v>1863830343.9499998</v>
      </c>
    </row>
    <row r="736" spans="3:6">
      <c r="C736" s="173" t="s">
        <v>1234</v>
      </c>
      <c r="D736" s="172">
        <v>0</v>
      </c>
      <c r="E736" s="172">
        <v>6468232</v>
      </c>
      <c r="F736" s="172">
        <v>5787986.3399999999</v>
      </c>
    </row>
    <row r="737" spans="3:6">
      <c r="C737" s="173" t="s">
        <v>1235</v>
      </c>
      <c r="D737" s="172">
        <v>1198141</v>
      </c>
      <c r="E737" s="172">
        <v>1996902</v>
      </c>
      <c r="F737" s="172">
        <v>0</v>
      </c>
    </row>
    <row r="738" spans="3:6">
      <c r="C738" s="173" t="s">
        <v>1236</v>
      </c>
      <c r="D738" s="172">
        <v>1665504</v>
      </c>
      <c r="E738" s="172">
        <v>2020012</v>
      </c>
      <c r="F738" s="172">
        <v>390232.33</v>
      </c>
    </row>
    <row r="739" spans="3:6">
      <c r="C739" s="173" t="s">
        <v>2145</v>
      </c>
      <c r="D739" s="172">
        <v>0</v>
      </c>
      <c r="E739" s="172">
        <v>2738569.19</v>
      </c>
      <c r="F739" s="172">
        <v>2505755.14</v>
      </c>
    </row>
    <row r="740" spans="3:6">
      <c r="C740" s="173" t="s">
        <v>1237</v>
      </c>
      <c r="D740" s="172">
        <v>0</v>
      </c>
      <c r="E740" s="172">
        <v>3000000</v>
      </c>
      <c r="F740" s="172">
        <v>851609.23</v>
      </c>
    </row>
    <row r="741" spans="3:6">
      <c r="C741" s="173" t="s">
        <v>1238</v>
      </c>
      <c r="D741" s="172">
        <v>0</v>
      </c>
      <c r="E741" s="172">
        <v>3000000</v>
      </c>
      <c r="F741" s="172">
        <v>214744.72</v>
      </c>
    </row>
    <row r="742" spans="3:6">
      <c r="C742" s="173" t="s">
        <v>2282</v>
      </c>
      <c r="D742" s="172">
        <v>0</v>
      </c>
      <c r="E742" s="172">
        <v>11624690.800000001</v>
      </c>
      <c r="F742" s="172">
        <v>0</v>
      </c>
    </row>
    <row r="743" spans="3:6">
      <c r="C743" s="173" t="s">
        <v>1239</v>
      </c>
      <c r="D743" s="172">
        <v>1544123</v>
      </c>
      <c r="E743" s="172">
        <v>110</v>
      </c>
      <c r="F743" s="172">
        <v>0</v>
      </c>
    </row>
    <row r="744" spans="3:6">
      <c r="C744" s="173" t="s">
        <v>1240</v>
      </c>
      <c r="D744" s="172">
        <v>1610100</v>
      </c>
      <c r="E744" s="172">
        <v>390233</v>
      </c>
      <c r="F744" s="172">
        <v>390232.33</v>
      </c>
    </row>
    <row r="745" spans="3:6">
      <c r="C745" s="173" t="s">
        <v>1241</v>
      </c>
      <c r="D745" s="172">
        <v>27415214</v>
      </c>
      <c r="E745" s="172">
        <v>0</v>
      </c>
      <c r="F745" s="172">
        <v>0</v>
      </c>
    </row>
    <row r="746" spans="3:6">
      <c r="C746" s="173" t="s">
        <v>1242</v>
      </c>
      <c r="D746" s="172">
        <v>1357119</v>
      </c>
      <c r="E746" s="172">
        <v>100</v>
      </c>
      <c r="F746" s="172">
        <v>0</v>
      </c>
    </row>
    <row r="747" spans="3:6">
      <c r="C747" s="173" t="s">
        <v>1243</v>
      </c>
      <c r="D747" s="172">
        <v>857855</v>
      </c>
      <c r="E747" s="172">
        <v>100</v>
      </c>
      <c r="F747" s="172">
        <v>0</v>
      </c>
    </row>
    <row r="748" spans="3:6">
      <c r="C748" s="173" t="s">
        <v>1244</v>
      </c>
      <c r="D748" s="172">
        <v>1418116</v>
      </c>
      <c r="E748" s="172">
        <v>100</v>
      </c>
      <c r="F748" s="172">
        <v>0</v>
      </c>
    </row>
    <row r="749" spans="3:6">
      <c r="C749" s="173" t="s">
        <v>1245</v>
      </c>
      <c r="D749" s="172">
        <v>678615</v>
      </c>
      <c r="E749" s="172">
        <v>936802</v>
      </c>
      <c r="F749" s="172">
        <v>0</v>
      </c>
    </row>
    <row r="750" spans="3:6">
      <c r="C750" s="173" t="s">
        <v>1246</v>
      </c>
      <c r="D750" s="172">
        <v>4658128</v>
      </c>
      <c r="E750" s="172">
        <v>100</v>
      </c>
      <c r="F750" s="172">
        <v>0</v>
      </c>
    </row>
    <row r="751" spans="3:6">
      <c r="C751" s="173" t="s">
        <v>2125</v>
      </c>
      <c r="D751" s="172">
        <v>0</v>
      </c>
      <c r="E751" s="172">
        <v>923924</v>
      </c>
      <c r="F751" s="172">
        <v>739138.98</v>
      </c>
    </row>
    <row r="752" spans="3:6">
      <c r="C752" s="173" t="s">
        <v>1247</v>
      </c>
      <c r="D752" s="172">
        <v>6588908</v>
      </c>
      <c r="E752" s="172">
        <v>43125590</v>
      </c>
      <c r="F752" s="172">
        <v>34185745.909999996</v>
      </c>
    </row>
    <row r="753" spans="3:6">
      <c r="C753" s="173" t="s">
        <v>2394</v>
      </c>
      <c r="D753" s="172">
        <v>1342713</v>
      </c>
      <c r="E753" s="172">
        <v>573922</v>
      </c>
      <c r="F753" s="172">
        <v>68337.679999999993</v>
      </c>
    </row>
    <row r="754" spans="3:6">
      <c r="C754" s="173" t="s">
        <v>1248</v>
      </c>
      <c r="D754" s="172">
        <v>22570732</v>
      </c>
      <c r="E754" s="172">
        <v>11837754</v>
      </c>
      <c r="F754" s="172">
        <v>11837753.43</v>
      </c>
    </row>
    <row r="755" spans="3:6">
      <c r="C755" s="173" t="s">
        <v>1249</v>
      </c>
      <c r="D755" s="172">
        <v>21666254</v>
      </c>
      <c r="E755" s="172">
        <v>71714281</v>
      </c>
      <c r="F755" s="172">
        <v>61569241.469999999</v>
      </c>
    </row>
    <row r="756" spans="3:6">
      <c r="C756" s="173" t="s">
        <v>1250</v>
      </c>
      <c r="D756" s="172">
        <v>1518414</v>
      </c>
      <c r="E756" s="172">
        <v>731350</v>
      </c>
      <c r="F756" s="172">
        <v>69961.679999999993</v>
      </c>
    </row>
    <row r="757" spans="3:6">
      <c r="C757" s="173" t="s">
        <v>1251</v>
      </c>
      <c r="D757" s="172">
        <v>1000000</v>
      </c>
      <c r="E757" s="172">
        <v>1000000</v>
      </c>
      <c r="F757" s="172">
        <v>0</v>
      </c>
    </row>
    <row r="758" spans="3:6">
      <c r="C758" s="173" t="s">
        <v>1252</v>
      </c>
      <c r="D758" s="172">
        <v>1516439</v>
      </c>
      <c r="E758" s="172">
        <v>110</v>
      </c>
      <c r="F758" s="172">
        <v>0</v>
      </c>
    </row>
    <row r="759" spans="3:6">
      <c r="C759" s="173" t="s">
        <v>638</v>
      </c>
      <c r="D759" s="172">
        <v>56615845</v>
      </c>
      <c r="E759" s="172">
        <v>0</v>
      </c>
      <c r="F759" s="172">
        <v>0</v>
      </c>
    </row>
    <row r="760" spans="3:6">
      <c r="C760" s="173" t="s">
        <v>1253</v>
      </c>
      <c r="D760" s="172">
        <v>1342713</v>
      </c>
      <c r="E760" s="172">
        <v>573922</v>
      </c>
      <c r="F760" s="172">
        <v>68337.679999999993</v>
      </c>
    </row>
    <row r="761" spans="3:6">
      <c r="C761" s="173" t="s">
        <v>1254</v>
      </c>
      <c r="D761" s="172">
        <v>1769549</v>
      </c>
      <c r="E761" s="172">
        <v>3160010</v>
      </c>
      <c r="F761" s="172">
        <v>1011185.59</v>
      </c>
    </row>
    <row r="762" spans="3:6">
      <c r="C762" s="173" t="s">
        <v>2419</v>
      </c>
      <c r="D762" s="172">
        <v>0</v>
      </c>
      <c r="E762" s="172">
        <v>16590623</v>
      </c>
      <c r="F762" s="172">
        <v>0</v>
      </c>
    </row>
    <row r="763" spans="3:6">
      <c r="C763" s="173" t="s">
        <v>1255</v>
      </c>
      <c r="D763" s="172">
        <v>1073078</v>
      </c>
      <c r="E763" s="172">
        <v>109</v>
      </c>
      <c r="F763" s="172">
        <v>0</v>
      </c>
    </row>
    <row r="764" spans="3:6">
      <c r="C764" s="173" t="s">
        <v>1256</v>
      </c>
      <c r="D764" s="172">
        <v>1794317</v>
      </c>
      <c r="E764" s="172">
        <v>100</v>
      </c>
      <c r="F764" s="172">
        <v>0</v>
      </c>
    </row>
    <row r="765" spans="3:6">
      <c r="C765" s="173" t="s">
        <v>1257</v>
      </c>
      <c r="D765" s="172">
        <v>886055</v>
      </c>
      <c r="E765" s="172">
        <v>886055</v>
      </c>
      <c r="F765" s="172">
        <v>359561.77</v>
      </c>
    </row>
    <row r="766" spans="3:6">
      <c r="C766" s="173" t="s">
        <v>1258</v>
      </c>
      <c r="D766" s="172">
        <v>1073078</v>
      </c>
      <c r="E766" s="172">
        <v>109</v>
      </c>
      <c r="F766" s="172">
        <v>0</v>
      </c>
    </row>
    <row r="767" spans="3:6">
      <c r="C767" s="173" t="s">
        <v>1259</v>
      </c>
      <c r="D767" s="172">
        <v>1514393</v>
      </c>
      <c r="E767" s="172">
        <v>92066</v>
      </c>
      <c r="F767" s="172">
        <v>0</v>
      </c>
    </row>
    <row r="768" spans="3:6">
      <c r="C768" s="173" t="s">
        <v>1260</v>
      </c>
      <c r="D768" s="172">
        <v>21819316</v>
      </c>
      <c r="E768" s="172">
        <v>101277328</v>
      </c>
      <c r="F768" s="172">
        <v>78234149.549999982</v>
      </c>
    </row>
    <row r="769" spans="3:6">
      <c r="C769" s="173" t="s">
        <v>1261</v>
      </c>
      <c r="D769" s="172">
        <v>1104864</v>
      </c>
      <c r="E769" s="172">
        <v>109</v>
      </c>
      <c r="F769" s="172">
        <v>0</v>
      </c>
    </row>
    <row r="770" spans="3:6">
      <c r="C770" s="173" t="s">
        <v>1262</v>
      </c>
      <c r="D770" s="172">
        <v>1104864</v>
      </c>
      <c r="E770" s="172">
        <v>109</v>
      </c>
      <c r="F770" s="172">
        <v>0</v>
      </c>
    </row>
    <row r="771" spans="3:6">
      <c r="C771" s="173" t="s">
        <v>1263</v>
      </c>
      <c r="D771" s="172">
        <v>1513231</v>
      </c>
      <c r="E771" s="172">
        <v>110</v>
      </c>
      <c r="F771" s="172">
        <v>0</v>
      </c>
    </row>
    <row r="772" spans="3:6">
      <c r="C772" s="173" t="s">
        <v>1264</v>
      </c>
      <c r="D772" s="172">
        <v>2427558</v>
      </c>
      <c r="E772" s="172">
        <v>109</v>
      </c>
      <c r="F772" s="172">
        <v>0</v>
      </c>
    </row>
    <row r="773" spans="3:6">
      <c r="C773" s="173" t="s">
        <v>1265</v>
      </c>
      <c r="D773" s="172">
        <v>1816559</v>
      </c>
      <c r="E773" s="172">
        <v>110</v>
      </c>
      <c r="F773" s="172">
        <v>0</v>
      </c>
    </row>
    <row r="774" spans="3:6">
      <c r="C774" s="173" t="s">
        <v>1266</v>
      </c>
      <c r="D774" s="172">
        <v>0</v>
      </c>
      <c r="E774" s="172">
        <v>476387</v>
      </c>
      <c r="F774" s="172">
        <v>476386.1</v>
      </c>
    </row>
    <row r="775" spans="3:6">
      <c r="C775" s="173" t="s">
        <v>1267</v>
      </c>
      <c r="D775" s="172">
        <v>95358654</v>
      </c>
      <c r="E775" s="172">
        <v>87358654</v>
      </c>
      <c r="F775" s="172">
        <v>87358654</v>
      </c>
    </row>
    <row r="776" spans="3:6">
      <c r="C776" s="173" t="s">
        <v>1268</v>
      </c>
      <c r="D776" s="172">
        <v>1072941</v>
      </c>
      <c r="E776" s="172">
        <v>110</v>
      </c>
      <c r="F776" s="172">
        <v>0</v>
      </c>
    </row>
    <row r="777" spans="3:6">
      <c r="C777" s="173" t="s">
        <v>639</v>
      </c>
      <c r="D777" s="172">
        <v>68640266</v>
      </c>
      <c r="E777" s="172">
        <v>48048186</v>
      </c>
      <c r="F777" s="172">
        <v>0</v>
      </c>
    </row>
    <row r="778" spans="3:6">
      <c r="C778" s="173" t="s">
        <v>1269</v>
      </c>
      <c r="D778" s="172">
        <v>3099995</v>
      </c>
      <c r="E778" s="172">
        <v>5734996</v>
      </c>
      <c r="F778" s="172">
        <v>5734315.0899999999</v>
      </c>
    </row>
    <row r="779" spans="3:6">
      <c r="C779" s="173" t="s">
        <v>1270</v>
      </c>
      <c r="D779" s="172">
        <v>7800000</v>
      </c>
      <c r="E779" s="172">
        <v>300000</v>
      </c>
      <c r="F779" s="172">
        <v>0</v>
      </c>
    </row>
    <row r="780" spans="3:6">
      <c r="C780" s="173" t="s">
        <v>1271</v>
      </c>
      <c r="D780" s="172">
        <v>0</v>
      </c>
      <c r="E780" s="172">
        <v>1880013</v>
      </c>
      <c r="F780" s="172">
        <v>1879912.31</v>
      </c>
    </row>
    <row r="781" spans="3:6">
      <c r="C781" s="173" t="s">
        <v>2097</v>
      </c>
      <c r="D781" s="172">
        <v>0</v>
      </c>
      <c r="E781" s="172">
        <v>6368011.0300000003</v>
      </c>
      <c r="F781" s="172">
        <v>4202887.18</v>
      </c>
    </row>
    <row r="782" spans="3:6">
      <c r="C782" s="173" t="s">
        <v>2215</v>
      </c>
      <c r="D782" s="172">
        <v>0</v>
      </c>
      <c r="E782" s="172">
        <v>6212668.4800000004</v>
      </c>
      <c r="F782" s="172">
        <v>6212668.4699999997</v>
      </c>
    </row>
    <row r="783" spans="3:6">
      <c r="C783" s="173" t="s">
        <v>1272</v>
      </c>
      <c r="D783" s="172">
        <v>7668693</v>
      </c>
      <c r="E783" s="172">
        <v>330843</v>
      </c>
      <c r="F783" s="172">
        <v>0</v>
      </c>
    </row>
    <row r="784" spans="3:6">
      <c r="C784" s="173" t="s">
        <v>2194</v>
      </c>
      <c r="D784" s="172">
        <v>0</v>
      </c>
      <c r="E784" s="172">
        <v>8898438.3200000003</v>
      </c>
      <c r="F784" s="172">
        <v>8898438.3200000003</v>
      </c>
    </row>
    <row r="785" spans="3:6">
      <c r="C785" s="173" t="s">
        <v>2098</v>
      </c>
      <c r="D785" s="172">
        <v>0</v>
      </c>
      <c r="E785" s="172">
        <v>6368011.0300000003</v>
      </c>
      <c r="F785" s="172">
        <v>4202887.18</v>
      </c>
    </row>
    <row r="786" spans="3:6">
      <c r="C786" s="173" t="s">
        <v>1273</v>
      </c>
      <c r="D786" s="172">
        <v>22544962</v>
      </c>
      <c r="E786" s="172">
        <v>500000</v>
      </c>
      <c r="F786" s="172">
        <v>0</v>
      </c>
    </row>
    <row r="787" spans="3:6">
      <c r="C787" s="173" t="s">
        <v>1274</v>
      </c>
      <c r="D787" s="172">
        <v>3900000</v>
      </c>
      <c r="E787" s="172">
        <v>200000</v>
      </c>
      <c r="F787" s="172">
        <v>0</v>
      </c>
    </row>
    <row r="788" spans="3:6">
      <c r="C788" s="173" t="s">
        <v>799</v>
      </c>
      <c r="D788" s="172">
        <v>0</v>
      </c>
      <c r="E788" s="172">
        <v>15038314.34</v>
      </c>
      <c r="F788" s="172">
        <v>4762771.4000000004</v>
      </c>
    </row>
    <row r="789" spans="3:6">
      <c r="C789" s="173" t="s">
        <v>1275</v>
      </c>
      <c r="D789" s="172">
        <v>4777562</v>
      </c>
      <c r="E789" s="172">
        <v>0</v>
      </c>
      <c r="F789" s="172">
        <v>0</v>
      </c>
    </row>
    <row r="790" spans="3:6">
      <c r="C790" s="173" t="s">
        <v>465</v>
      </c>
      <c r="D790" s="172">
        <v>6428097</v>
      </c>
      <c r="E790" s="172">
        <v>10764044.15</v>
      </c>
      <c r="F790" s="172">
        <v>6346572.4900000002</v>
      </c>
    </row>
    <row r="791" spans="3:6">
      <c r="C791" s="173" t="s">
        <v>1276</v>
      </c>
      <c r="D791" s="172">
        <v>0</v>
      </c>
      <c r="E791" s="172">
        <v>6089151</v>
      </c>
      <c r="F791" s="172">
        <v>6089050.7800000003</v>
      </c>
    </row>
    <row r="792" spans="3:6">
      <c r="C792" s="173" t="s">
        <v>1277</v>
      </c>
      <c r="D792" s="172">
        <v>102389214</v>
      </c>
      <c r="E792" s="172">
        <v>97269753</v>
      </c>
      <c r="F792" s="172">
        <v>58078621.890000001</v>
      </c>
    </row>
    <row r="793" spans="3:6">
      <c r="C793" s="173" t="s">
        <v>1278</v>
      </c>
      <c r="D793" s="172">
        <v>0</v>
      </c>
      <c r="E793" s="172">
        <v>81276515</v>
      </c>
      <c r="F793" s="172">
        <v>68743268.530000001</v>
      </c>
    </row>
    <row r="794" spans="3:6">
      <c r="C794" s="173" t="s">
        <v>1279</v>
      </c>
      <c r="D794" s="172">
        <v>450005234</v>
      </c>
      <c r="E794" s="172">
        <v>467005234</v>
      </c>
      <c r="F794" s="172">
        <v>466138811.30999994</v>
      </c>
    </row>
    <row r="795" spans="3:6">
      <c r="C795" s="173" t="s">
        <v>1280</v>
      </c>
      <c r="D795" s="172">
        <v>79068472</v>
      </c>
      <c r="E795" s="172">
        <v>156068472</v>
      </c>
      <c r="F795" s="172">
        <v>143749128.19</v>
      </c>
    </row>
    <row r="796" spans="3:6">
      <c r="C796" s="173" t="s">
        <v>1281</v>
      </c>
      <c r="D796" s="172">
        <v>18692037</v>
      </c>
      <c r="E796" s="172">
        <v>200000</v>
      </c>
      <c r="F796" s="172">
        <v>0</v>
      </c>
    </row>
    <row r="797" spans="3:6">
      <c r="C797" s="173" t="s">
        <v>2320</v>
      </c>
      <c r="D797" s="172">
        <v>0</v>
      </c>
      <c r="E797" s="172">
        <v>5033263.6900000004</v>
      </c>
      <c r="F797" s="172">
        <v>0</v>
      </c>
    </row>
    <row r="798" spans="3:6">
      <c r="C798" s="173" t="s">
        <v>1282</v>
      </c>
      <c r="D798" s="172">
        <v>17008298</v>
      </c>
      <c r="E798" s="172">
        <v>27515036</v>
      </c>
      <c r="F798" s="172">
        <v>22475790.5</v>
      </c>
    </row>
    <row r="799" spans="3:6">
      <c r="C799" s="173" t="s">
        <v>1283</v>
      </c>
      <c r="D799" s="172">
        <v>1554892</v>
      </c>
      <c r="E799" s="172">
        <v>154892</v>
      </c>
      <c r="F799" s="172">
        <v>0</v>
      </c>
    </row>
    <row r="800" spans="3:6">
      <c r="C800" s="173" t="s">
        <v>1284</v>
      </c>
      <c r="D800" s="172">
        <v>6492976</v>
      </c>
      <c r="E800" s="172">
        <v>200000</v>
      </c>
      <c r="F800" s="172">
        <v>0</v>
      </c>
    </row>
    <row r="801" spans="3:6">
      <c r="C801" s="173" t="s">
        <v>278</v>
      </c>
      <c r="D801" s="172">
        <v>149999993</v>
      </c>
      <c r="E801" s="172">
        <v>149999993</v>
      </c>
      <c r="F801" s="172">
        <v>145519384.58000001</v>
      </c>
    </row>
    <row r="802" spans="3:6">
      <c r="C802" s="173" t="s">
        <v>1285</v>
      </c>
      <c r="D802" s="172">
        <v>11231038</v>
      </c>
      <c r="E802" s="172">
        <v>174458</v>
      </c>
      <c r="F802" s="172">
        <v>0</v>
      </c>
    </row>
    <row r="803" spans="3:6">
      <c r="C803" s="173" t="s">
        <v>1286</v>
      </c>
      <c r="D803" s="172">
        <v>6219566</v>
      </c>
      <c r="E803" s="172">
        <v>219566</v>
      </c>
      <c r="F803" s="172">
        <v>0</v>
      </c>
    </row>
    <row r="804" spans="3:6">
      <c r="C804" s="173" t="s">
        <v>1287</v>
      </c>
      <c r="D804" s="172">
        <v>7774458</v>
      </c>
      <c r="E804" s="172">
        <v>274458</v>
      </c>
      <c r="F804" s="172">
        <v>0</v>
      </c>
    </row>
    <row r="805" spans="3:6">
      <c r="C805" s="173" t="s">
        <v>800</v>
      </c>
      <c r="D805" s="172">
        <v>0</v>
      </c>
      <c r="E805" s="172">
        <v>20470761.77</v>
      </c>
      <c r="F805" s="172">
        <v>5895579.3899999997</v>
      </c>
    </row>
    <row r="806" spans="3:6">
      <c r="C806" s="173" t="s">
        <v>801</v>
      </c>
      <c r="D806" s="172">
        <v>0</v>
      </c>
      <c r="E806" s="172">
        <v>83532859.019999996</v>
      </c>
      <c r="F806" s="172">
        <v>38178110.670000002</v>
      </c>
    </row>
    <row r="807" spans="3:6">
      <c r="C807" s="173" t="s">
        <v>2146</v>
      </c>
      <c r="D807" s="172">
        <v>0</v>
      </c>
      <c r="E807" s="172">
        <v>4245340.5999999996</v>
      </c>
      <c r="F807" s="172">
        <v>3875932.1</v>
      </c>
    </row>
    <row r="808" spans="3:6">
      <c r="C808" s="173" t="s">
        <v>1288</v>
      </c>
      <c r="D808" s="172">
        <v>1566229</v>
      </c>
      <c r="E808" s="172">
        <v>0</v>
      </c>
      <c r="F808" s="172">
        <v>0</v>
      </c>
    </row>
    <row r="809" spans="3:6">
      <c r="C809" s="173" t="s">
        <v>1289</v>
      </c>
      <c r="D809" s="172">
        <v>38981691</v>
      </c>
      <c r="E809" s="172">
        <v>131691</v>
      </c>
      <c r="F809" s="172">
        <v>0</v>
      </c>
    </row>
    <row r="810" spans="3:6">
      <c r="C810" s="173" t="s">
        <v>279</v>
      </c>
      <c r="D810" s="172">
        <v>19960269</v>
      </c>
      <c r="E810" s="172">
        <v>1000</v>
      </c>
      <c r="F810" s="172">
        <v>0</v>
      </c>
    </row>
    <row r="811" spans="3:6">
      <c r="C811" s="173" t="s">
        <v>2212</v>
      </c>
      <c r="D811" s="172">
        <v>0</v>
      </c>
      <c r="E811" s="172">
        <v>179786364.84</v>
      </c>
      <c r="F811" s="172">
        <v>168545306.22</v>
      </c>
    </row>
    <row r="812" spans="3:6">
      <c r="C812" s="173" t="s">
        <v>1290</v>
      </c>
      <c r="D812" s="172">
        <v>77963381</v>
      </c>
      <c r="E812" s="172">
        <v>77963381</v>
      </c>
      <c r="F812" s="172">
        <v>58904758.909999996</v>
      </c>
    </row>
    <row r="813" spans="3:6">
      <c r="C813" s="173" t="s">
        <v>2283</v>
      </c>
      <c r="D813" s="172">
        <v>0</v>
      </c>
      <c r="E813" s="172">
        <v>16552183.83</v>
      </c>
      <c r="F813" s="172">
        <v>0</v>
      </c>
    </row>
    <row r="814" spans="3:6">
      <c r="C814" s="173" t="s">
        <v>280</v>
      </c>
      <c r="D814" s="172">
        <v>119079128</v>
      </c>
      <c r="E814" s="172">
        <v>119079128</v>
      </c>
      <c r="F814" s="172">
        <v>27311708.34</v>
      </c>
    </row>
    <row r="815" spans="3:6">
      <c r="C815" s="173" t="s">
        <v>353</v>
      </c>
      <c r="D815" s="172">
        <v>225108832</v>
      </c>
      <c r="E815" s="172">
        <v>325108832</v>
      </c>
      <c r="F815" s="172">
        <v>321965426.16999996</v>
      </c>
    </row>
    <row r="816" spans="3:6">
      <c r="C816" s="171" t="s">
        <v>2260</v>
      </c>
      <c r="D816" s="172">
        <v>154138117</v>
      </c>
      <c r="E816" s="172">
        <v>175494826.83000001</v>
      </c>
      <c r="F816" s="172">
        <v>46350191.270000003</v>
      </c>
    </row>
    <row r="817" spans="3:6">
      <c r="C817" s="173" t="s">
        <v>540</v>
      </c>
      <c r="D817" s="172">
        <v>75597763</v>
      </c>
      <c r="E817" s="172">
        <v>75597763</v>
      </c>
      <c r="F817" s="172">
        <v>10212576.800000001</v>
      </c>
    </row>
    <row r="818" spans="3:6">
      <c r="C818" s="173" t="s">
        <v>640</v>
      </c>
      <c r="D818" s="172">
        <v>78540354</v>
      </c>
      <c r="E818" s="172">
        <v>78540354</v>
      </c>
      <c r="F818" s="172">
        <v>15625452.119999999</v>
      </c>
    </row>
    <row r="819" spans="3:6">
      <c r="C819" s="173" t="s">
        <v>747</v>
      </c>
      <c r="D819" s="172">
        <v>0</v>
      </c>
      <c r="E819" s="172">
        <v>21356709.830000002</v>
      </c>
      <c r="F819" s="172">
        <v>20512162.350000001</v>
      </c>
    </row>
    <row r="820" spans="3:6">
      <c r="C820" s="151" t="s">
        <v>281</v>
      </c>
      <c r="D820" s="152">
        <v>615439823</v>
      </c>
      <c r="E820" s="152">
        <v>2137628087.0700002</v>
      </c>
      <c r="F820" s="152">
        <v>1925241714.75</v>
      </c>
    </row>
    <row r="821" spans="3:6">
      <c r="C821" s="171" t="s">
        <v>2259</v>
      </c>
      <c r="D821" s="172">
        <v>595986491</v>
      </c>
      <c r="E821" s="172">
        <v>1697445878.7</v>
      </c>
      <c r="F821" s="172">
        <v>1510894333.9300001</v>
      </c>
    </row>
    <row r="822" spans="3:6">
      <c r="C822" s="173" t="s">
        <v>1291</v>
      </c>
      <c r="D822" s="172">
        <v>7203181</v>
      </c>
      <c r="E822" s="172">
        <v>0</v>
      </c>
      <c r="F822" s="172">
        <v>0</v>
      </c>
    </row>
    <row r="823" spans="3:6">
      <c r="C823" s="173" t="s">
        <v>282</v>
      </c>
      <c r="D823" s="172">
        <v>6957845</v>
      </c>
      <c r="E823" s="172">
        <v>6957845</v>
      </c>
      <c r="F823" s="172">
        <v>1595871.65</v>
      </c>
    </row>
    <row r="824" spans="3:6">
      <c r="C824" s="173" t="s">
        <v>283</v>
      </c>
      <c r="D824" s="172">
        <v>37077323</v>
      </c>
      <c r="E824" s="172">
        <v>1220777323</v>
      </c>
      <c r="F824" s="172">
        <v>1164800359.24</v>
      </c>
    </row>
    <row r="825" spans="3:6">
      <c r="C825" s="173" t="s">
        <v>1292</v>
      </c>
      <c r="D825" s="172">
        <v>67414593</v>
      </c>
      <c r="E825" s="172">
        <v>12414593</v>
      </c>
      <c r="F825" s="172">
        <v>0</v>
      </c>
    </row>
    <row r="826" spans="3:6">
      <c r="C826" s="173" t="s">
        <v>1293</v>
      </c>
      <c r="D826" s="172">
        <v>1651551</v>
      </c>
      <c r="E826" s="172">
        <v>108</v>
      </c>
      <c r="F826" s="172">
        <v>0</v>
      </c>
    </row>
    <row r="827" spans="3:6">
      <c r="C827" s="173" t="s">
        <v>1294</v>
      </c>
      <c r="D827" s="172">
        <v>1620111</v>
      </c>
      <c r="E827" s="172">
        <v>2824000</v>
      </c>
      <c r="F827" s="172">
        <v>2823445.85</v>
      </c>
    </row>
    <row r="828" spans="3:6">
      <c r="C828" s="173" t="s">
        <v>1295</v>
      </c>
      <c r="D828" s="172">
        <v>15016073</v>
      </c>
      <c r="E828" s="172">
        <v>15016073</v>
      </c>
      <c r="F828" s="172">
        <v>14966590</v>
      </c>
    </row>
    <row r="829" spans="3:6">
      <c r="C829" s="173" t="s">
        <v>1296</v>
      </c>
      <c r="D829" s="172">
        <v>1157222</v>
      </c>
      <c r="E829" s="172">
        <v>109</v>
      </c>
      <c r="F829" s="172">
        <v>0</v>
      </c>
    </row>
    <row r="830" spans="3:6">
      <c r="C830" s="173" t="s">
        <v>1297</v>
      </c>
      <c r="D830" s="172">
        <v>1514767</v>
      </c>
      <c r="E830" s="172">
        <v>1999293</v>
      </c>
      <c r="F830" s="172">
        <v>1599354.41</v>
      </c>
    </row>
    <row r="831" spans="3:6">
      <c r="C831" s="173" t="s">
        <v>1298</v>
      </c>
      <c r="D831" s="172">
        <v>9700392</v>
      </c>
      <c r="E831" s="172">
        <v>1633161</v>
      </c>
      <c r="F831" s="172">
        <v>0</v>
      </c>
    </row>
    <row r="832" spans="3:6">
      <c r="C832" s="173" t="s">
        <v>1299</v>
      </c>
      <c r="D832" s="172">
        <v>4488508</v>
      </c>
      <c r="E832" s="172">
        <v>1341513</v>
      </c>
      <c r="F832" s="172">
        <v>0</v>
      </c>
    </row>
    <row r="833" spans="3:6">
      <c r="C833" s="173" t="s">
        <v>1300</v>
      </c>
      <c r="D833" s="172">
        <v>1281243</v>
      </c>
      <c r="E833" s="172">
        <v>213000</v>
      </c>
      <c r="F833" s="172">
        <v>212716.93</v>
      </c>
    </row>
    <row r="834" spans="3:6">
      <c r="C834" s="173" t="s">
        <v>1301</v>
      </c>
      <c r="D834" s="172">
        <v>54572186</v>
      </c>
      <c r="E834" s="172">
        <v>29460185</v>
      </c>
      <c r="F834" s="172">
        <v>19336810.940000001</v>
      </c>
    </row>
    <row r="835" spans="3:6">
      <c r="C835" s="173" t="s">
        <v>1302</v>
      </c>
      <c r="D835" s="172">
        <v>1847655</v>
      </c>
      <c r="E835" s="172">
        <v>190000</v>
      </c>
      <c r="F835" s="172">
        <v>189022.82</v>
      </c>
    </row>
    <row r="836" spans="3:6">
      <c r="C836" s="173" t="s">
        <v>1303</v>
      </c>
      <c r="D836" s="172">
        <v>6097969</v>
      </c>
      <c r="E836" s="172">
        <v>0</v>
      </c>
      <c r="F836" s="172">
        <v>0</v>
      </c>
    </row>
    <row r="837" spans="3:6">
      <c r="C837" s="173" t="s">
        <v>1304</v>
      </c>
      <c r="D837" s="172">
        <v>13966319</v>
      </c>
      <c r="E837" s="172">
        <v>5254469</v>
      </c>
      <c r="F837" s="172">
        <v>5253468.33</v>
      </c>
    </row>
    <row r="838" spans="3:6">
      <c r="C838" s="173" t="s">
        <v>1305</v>
      </c>
      <c r="D838" s="172">
        <v>33296708</v>
      </c>
      <c r="E838" s="172">
        <v>18796708</v>
      </c>
      <c r="F838" s="172">
        <v>0</v>
      </c>
    </row>
    <row r="839" spans="3:6">
      <c r="C839" s="173" t="s">
        <v>1306</v>
      </c>
      <c r="D839" s="172">
        <v>1000000</v>
      </c>
      <c r="E839" s="172">
        <v>1000000</v>
      </c>
      <c r="F839" s="172">
        <v>1000000</v>
      </c>
    </row>
    <row r="840" spans="3:6">
      <c r="C840" s="173" t="s">
        <v>538</v>
      </c>
      <c r="D840" s="172">
        <v>22500000</v>
      </c>
      <c r="E840" s="172">
        <v>22500000</v>
      </c>
      <c r="F840" s="172">
        <v>22500000</v>
      </c>
    </row>
    <row r="841" spans="3:6">
      <c r="C841" s="173" t="s">
        <v>2195</v>
      </c>
      <c r="D841" s="172">
        <v>0</v>
      </c>
      <c r="E841" s="172">
        <v>10620445.439999999</v>
      </c>
      <c r="F841" s="172">
        <v>3185002.27</v>
      </c>
    </row>
    <row r="842" spans="3:6">
      <c r="C842" s="173" t="s">
        <v>2395</v>
      </c>
      <c r="D842" s="172">
        <v>30518084</v>
      </c>
      <c r="E842" s="172">
        <v>25760039</v>
      </c>
      <c r="F842" s="172">
        <v>17161694.710000001</v>
      </c>
    </row>
    <row r="843" spans="3:6">
      <c r="C843" s="173" t="s">
        <v>1307</v>
      </c>
      <c r="D843" s="172">
        <v>3229167</v>
      </c>
      <c r="E843" s="172">
        <v>16218823</v>
      </c>
      <c r="F843" s="172">
        <v>15454978.35</v>
      </c>
    </row>
    <row r="844" spans="3:6">
      <c r="C844" s="173" t="s">
        <v>1308</v>
      </c>
      <c r="D844" s="172">
        <v>1123440</v>
      </c>
      <c r="E844" s="172">
        <v>0</v>
      </c>
      <c r="F844" s="172">
        <v>0</v>
      </c>
    </row>
    <row r="845" spans="3:6">
      <c r="C845" s="173" t="s">
        <v>2217</v>
      </c>
      <c r="D845" s="172">
        <v>0</v>
      </c>
      <c r="E845" s="172">
        <v>13117579.26</v>
      </c>
      <c r="F845" s="172">
        <v>0</v>
      </c>
    </row>
    <row r="846" spans="3:6">
      <c r="C846" s="173" t="s">
        <v>1309</v>
      </c>
      <c r="D846" s="172">
        <v>70200000</v>
      </c>
      <c r="E846" s="172">
        <v>200000</v>
      </c>
      <c r="F846" s="172">
        <v>0</v>
      </c>
    </row>
    <row r="847" spans="3:6">
      <c r="C847" s="173" t="s">
        <v>1310</v>
      </c>
      <c r="D847" s="172">
        <v>23400000</v>
      </c>
      <c r="E847" s="172">
        <v>11900000</v>
      </c>
      <c r="F847" s="172">
        <v>11789393.470000001</v>
      </c>
    </row>
    <row r="848" spans="3:6">
      <c r="C848" s="173" t="s">
        <v>748</v>
      </c>
      <c r="D848" s="172">
        <v>0</v>
      </c>
      <c r="E848" s="172">
        <v>100</v>
      </c>
      <c r="F848" s="172">
        <v>0</v>
      </c>
    </row>
    <row r="849" spans="3:6">
      <c r="C849" s="173" t="s">
        <v>466</v>
      </c>
      <c r="D849" s="172">
        <v>9149755</v>
      </c>
      <c r="E849" s="172">
        <v>9149755</v>
      </c>
      <c r="F849" s="172">
        <v>0</v>
      </c>
    </row>
    <row r="850" spans="3:6">
      <c r="C850" s="173" t="s">
        <v>1311</v>
      </c>
      <c r="D850" s="172">
        <v>1080477</v>
      </c>
      <c r="E850" s="172">
        <v>110</v>
      </c>
      <c r="F850" s="172">
        <v>0</v>
      </c>
    </row>
    <row r="851" spans="3:6">
      <c r="C851" s="173" t="s">
        <v>539</v>
      </c>
      <c r="D851" s="172">
        <v>8649755</v>
      </c>
      <c r="E851" s="172">
        <v>8649755</v>
      </c>
      <c r="F851" s="172">
        <v>0</v>
      </c>
    </row>
    <row r="852" spans="3:6">
      <c r="C852" s="173" t="s">
        <v>1312</v>
      </c>
      <c r="D852" s="172">
        <v>1525370</v>
      </c>
      <c r="E852" s="172">
        <v>109</v>
      </c>
      <c r="F852" s="172">
        <v>0</v>
      </c>
    </row>
    <row r="853" spans="3:6">
      <c r="C853" s="173" t="s">
        <v>1313</v>
      </c>
      <c r="D853" s="172">
        <v>2540116</v>
      </c>
      <c r="E853" s="172">
        <v>109</v>
      </c>
      <c r="F853" s="172">
        <v>0</v>
      </c>
    </row>
    <row r="854" spans="3:6">
      <c r="C854" s="173" t="s">
        <v>1314</v>
      </c>
      <c r="D854" s="172">
        <v>270119</v>
      </c>
      <c r="E854" s="172">
        <v>108</v>
      </c>
      <c r="F854" s="172">
        <v>0</v>
      </c>
    </row>
    <row r="855" spans="3:6">
      <c r="C855" s="173" t="s">
        <v>1315</v>
      </c>
      <c r="D855" s="172">
        <v>22506919</v>
      </c>
      <c r="E855" s="172">
        <v>104506919</v>
      </c>
      <c r="F855" s="172">
        <v>100006165.48</v>
      </c>
    </row>
    <row r="856" spans="3:6">
      <c r="C856" s="173" t="s">
        <v>1316</v>
      </c>
      <c r="D856" s="172">
        <v>1513603</v>
      </c>
      <c r="E856" s="172">
        <v>110</v>
      </c>
      <c r="F856" s="172">
        <v>0</v>
      </c>
    </row>
    <row r="857" spans="3:6">
      <c r="C857" s="173" t="s">
        <v>1317</v>
      </c>
      <c r="D857" s="172">
        <v>1513603</v>
      </c>
      <c r="E857" s="172">
        <v>110</v>
      </c>
      <c r="F857" s="172">
        <v>0</v>
      </c>
    </row>
    <row r="858" spans="3:6">
      <c r="C858" s="173" t="s">
        <v>1318</v>
      </c>
      <c r="D858" s="172">
        <v>9192062</v>
      </c>
      <c r="E858" s="172">
        <v>8105562</v>
      </c>
      <c r="F858" s="172">
        <v>8105510.8300000001</v>
      </c>
    </row>
    <row r="859" spans="3:6">
      <c r="C859" s="173" t="s">
        <v>1319</v>
      </c>
      <c r="D859" s="172">
        <v>38647320</v>
      </c>
      <c r="E859" s="172">
        <v>10100000</v>
      </c>
      <c r="F859" s="172">
        <v>0</v>
      </c>
    </row>
    <row r="860" spans="3:6">
      <c r="C860" s="173" t="s">
        <v>354</v>
      </c>
      <c r="D860" s="172">
        <v>22500001</v>
      </c>
      <c r="E860" s="172">
        <v>22500001</v>
      </c>
      <c r="F860" s="172">
        <v>17913948.649999999</v>
      </c>
    </row>
    <row r="861" spans="3:6">
      <c r="C861" s="173" t="s">
        <v>1320</v>
      </c>
      <c r="D861" s="172">
        <v>60063054</v>
      </c>
      <c r="E861" s="172">
        <v>116237864</v>
      </c>
      <c r="F861" s="172">
        <v>103000000</v>
      </c>
    </row>
    <row r="862" spans="3:6">
      <c r="C862" s="171" t="s">
        <v>2260</v>
      </c>
      <c r="D862" s="172">
        <v>19453332</v>
      </c>
      <c r="E862" s="172">
        <v>440182208.37</v>
      </c>
      <c r="F862" s="172">
        <v>414347380.81999999</v>
      </c>
    </row>
    <row r="863" spans="3:6">
      <c r="C863" s="173" t="s">
        <v>283</v>
      </c>
      <c r="D863" s="172">
        <v>0</v>
      </c>
      <c r="E863" s="172">
        <v>400000000</v>
      </c>
      <c r="F863" s="172">
        <v>400000000</v>
      </c>
    </row>
    <row r="864" spans="3:6">
      <c r="C864" s="173" t="s">
        <v>2300</v>
      </c>
      <c r="D864" s="172">
        <v>0</v>
      </c>
      <c r="E864" s="172">
        <v>12116761.379999999</v>
      </c>
      <c r="F864" s="172">
        <v>0</v>
      </c>
    </row>
    <row r="865" spans="3:6">
      <c r="C865" s="173" t="s">
        <v>641</v>
      </c>
      <c r="D865" s="172">
        <v>19453332</v>
      </c>
      <c r="E865" s="172">
        <v>28065446.989999995</v>
      </c>
      <c r="F865" s="172">
        <v>14347380.82</v>
      </c>
    </row>
    <row r="866" spans="3:6">
      <c r="C866" s="151" t="s">
        <v>284</v>
      </c>
      <c r="D866" s="152">
        <v>3505828285</v>
      </c>
      <c r="E866" s="152">
        <v>4042235068.6300001</v>
      </c>
      <c r="F866" s="152">
        <v>2538524805.6699996</v>
      </c>
    </row>
    <row r="867" spans="3:6">
      <c r="C867" s="171" t="s">
        <v>2259</v>
      </c>
      <c r="D867" s="172">
        <v>2044288285</v>
      </c>
      <c r="E867" s="172">
        <v>2661545068.6300001</v>
      </c>
      <c r="F867" s="172">
        <v>1630431300.7399995</v>
      </c>
    </row>
    <row r="868" spans="3:6">
      <c r="C868" s="173" t="s">
        <v>1321</v>
      </c>
      <c r="D868" s="172">
        <v>3797361</v>
      </c>
      <c r="E868" s="172">
        <v>110</v>
      </c>
      <c r="F868" s="172">
        <v>0</v>
      </c>
    </row>
    <row r="869" spans="3:6">
      <c r="C869" s="173" t="s">
        <v>1361</v>
      </c>
      <c r="D869" s="172">
        <v>0</v>
      </c>
      <c r="E869" s="172">
        <v>243000000</v>
      </c>
      <c r="F869" s="172">
        <v>111637767.01000001</v>
      </c>
    </row>
    <row r="870" spans="3:6">
      <c r="C870" s="173" t="s">
        <v>1322</v>
      </c>
      <c r="D870" s="172">
        <v>10018924</v>
      </c>
      <c r="E870" s="172">
        <v>4349403</v>
      </c>
      <c r="F870" s="172">
        <v>2985343.76</v>
      </c>
    </row>
    <row r="871" spans="3:6">
      <c r="C871" s="173" t="s">
        <v>285</v>
      </c>
      <c r="D871" s="172">
        <v>900000000</v>
      </c>
      <c r="E871" s="172">
        <v>1021000000</v>
      </c>
      <c r="F871" s="172">
        <v>764788620.63999987</v>
      </c>
    </row>
    <row r="872" spans="3:6">
      <c r="C872" s="173" t="s">
        <v>1323</v>
      </c>
      <c r="D872" s="172">
        <v>0</v>
      </c>
      <c r="E872" s="172">
        <v>16127638</v>
      </c>
      <c r="F872" s="172">
        <v>0</v>
      </c>
    </row>
    <row r="873" spans="3:6">
      <c r="C873" s="173" t="s">
        <v>1324</v>
      </c>
      <c r="D873" s="172">
        <v>4114253</v>
      </c>
      <c r="E873" s="172">
        <v>1000</v>
      </c>
      <c r="F873" s="172">
        <v>0</v>
      </c>
    </row>
    <row r="874" spans="3:6">
      <c r="C874" s="173" t="s">
        <v>1325</v>
      </c>
      <c r="D874" s="172">
        <v>1651551</v>
      </c>
      <c r="E874" s="172">
        <v>108</v>
      </c>
      <c r="F874" s="172">
        <v>0</v>
      </c>
    </row>
    <row r="875" spans="3:6">
      <c r="C875" s="173" t="s">
        <v>1326</v>
      </c>
      <c r="D875" s="172">
        <v>1157222</v>
      </c>
      <c r="E875" s="172">
        <v>109</v>
      </c>
      <c r="F875" s="172">
        <v>0</v>
      </c>
    </row>
    <row r="876" spans="3:6">
      <c r="C876" s="173" t="s">
        <v>1327</v>
      </c>
      <c r="D876" s="172">
        <v>4123809</v>
      </c>
      <c r="E876" s="172">
        <v>2833064</v>
      </c>
      <c r="F876" s="172">
        <v>2833063.87</v>
      </c>
    </row>
    <row r="877" spans="3:6">
      <c r="C877" s="173" t="s">
        <v>1328</v>
      </c>
      <c r="D877" s="172">
        <v>0</v>
      </c>
      <c r="E877" s="172">
        <v>100</v>
      </c>
      <c r="F877" s="172">
        <v>0</v>
      </c>
    </row>
    <row r="878" spans="3:6">
      <c r="C878" s="173" t="s">
        <v>1329</v>
      </c>
      <c r="D878" s="172">
        <v>0</v>
      </c>
      <c r="E878" s="172">
        <v>2045201.98</v>
      </c>
      <c r="F878" s="172">
        <v>1859909.51</v>
      </c>
    </row>
    <row r="879" spans="3:6">
      <c r="C879" s="173" t="s">
        <v>802</v>
      </c>
      <c r="D879" s="172">
        <v>0</v>
      </c>
      <c r="E879" s="172">
        <v>87767832.789999992</v>
      </c>
      <c r="F879" s="172">
        <v>7346828.9299999997</v>
      </c>
    </row>
    <row r="880" spans="3:6">
      <c r="C880" s="173" t="s">
        <v>1330</v>
      </c>
      <c r="D880" s="172">
        <v>1340629</v>
      </c>
      <c r="E880" s="172">
        <v>1986892</v>
      </c>
      <c r="F880" s="172">
        <v>1985891.09</v>
      </c>
    </row>
    <row r="881" spans="3:6">
      <c r="C881" s="173" t="s">
        <v>2420</v>
      </c>
      <c r="D881" s="172">
        <v>0</v>
      </c>
      <c r="E881" s="172">
        <v>36604201</v>
      </c>
      <c r="F881" s="172">
        <v>0</v>
      </c>
    </row>
    <row r="882" spans="3:6">
      <c r="C882" s="173" t="s">
        <v>442</v>
      </c>
      <c r="D882" s="172">
        <v>15000000</v>
      </c>
      <c r="E882" s="172">
        <v>15000000</v>
      </c>
      <c r="F882" s="172">
        <v>14092464.619999999</v>
      </c>
    </row>
    <row r="883" spans="3:6">
      <c r="C883" s="173" t="s">
        <v>484</v>
      </c>
      <c r="D883" s="172">
        <v>4247450</v>
      </c>
      <c r="E883" s="172">
        <v>3947450</v>
      </c>
      <c r="F883" s="172">
        <v>3922641.38</v>
      </c>
    </row>
    <row r="884" spans="3:6">
      <c r="C884" s="173" t="s">
        <v>702</v>
      </c>
      <c r="D884" s="172">
        <v>0</v>
      </c>
      <c r="E884" s="172">
        <v>2043543.67</v>
      </c>
      <c r="F884" s="172">
        <v>1817412.34</v>
      </c>
    </row>
    <row r="885" spans="3:6">
      <c r="C885" s="173" t="s">
        <v>2239</v>
      </c>
      <c r="D885" s="172">
        <v>0</v>
      </c>
      <c r="E885" s="172">
        <v>120000000</v>
      </c>
      <c r="F885" s="172">
        <v>0</v>
      </c>
    </row>
    <row r="886" spans="3:6">
      <c r="C886" s="173" t="s">
        <v>1331</v>
      </c>
      <c r="D886" s="172">
        <v>34522622</v>
      </c>
      <c r="E886" s="172">
        <v>19522622</v>
      </c>
      <c r="F886" s="172">
        <v>0</v>
      </c>
    </row>
    <row r="887" spans="3:6">
      <c r="C887" s="173" t="s">
        <v>2421</v>
      </c>
      <c r="D887" s="172">
        <v>0</v>
      </c>
      <c r="E887" s="172">
        <v>34628806</v>
      </c>
      <c r="F887" s="172">
        <v>0</v>
      </c>
    </row>
    <row r="888" spans="3:6">
      <c r="C888" s="173" t="s">
        <v>1332</v>
      </c>
      <c r="D888" s="172">
        <v>1160000</v>
      </c>
      <c r="E888" s="172">
        <v>0</v>
      </c>
      <c r="F888" s="172">
        <v>0</v>
      </c>
    </row>
    <row r="889" spans="3:6">
      <c r="C889" s="173" t="s">
        <v>703</v>
      </c>
      <c r="D889" s="172">
        <v>0</v>
      </c>
      <c r="E889" s="172">
        <v>1913340.41</v>
      </c>
      <c r="F889" s="172">
        <v>1791120.18</v>
      </c>
    </row>
    <row r="890" spans="3:6">
      <c r="C890" s="173" t="s">
        <v>2099</v>
      </c>
      <c r="D890" s="172">
        <v>0</v>
      </c>
      <c r="E890" s="172">
        <v>6434504.5800000001</v>
      </c>
      <c r="F890" s="172">
        <v>6073227.6299999999</v>
      </c>
    </row>
    <row r="891" spans="3:6">
      <c r="C891" s="173" t="s">
        <v>713</v>
      </c>
      <c r="D891" s="172">
        <v>0</v>
      </c>
      <c r="E891" s="172">
        <v>14005093.120000001</v>
      </c>
      <c r="F891" s="172">
        <v>0</v>
      </c>
    </row>
    <row r="892" spans="3:6">
      <c r="C892" s="173" t="s">
        <v>2196</v>
      </c>
      <c r="D892" s="172">
        <v>0</v>
      </c>
      <c r="E892" s="172">
        <v>4400429.91</v>
      </c>
      <c r="F892" s="172">
        <v>1320121.1000000001</v>
      </c>
    </row>
    <row r="893" spans="3:6">
      <c r="C893" s="173" t="s">
        <v>286</v>
      </c>
      <c r="D893" s="172">
        <v>257769222</v>
      </c>
      <c r="E893" s="172">
        <v>260094122</v>
      </c>
      <c r="F893" s="172">
        <v>43524187.600000001</v>
      </c>
    </row>
    <row r="894" spans="3:6">
      <c r="C894" s="173" t="s">
        <v>1333</v>
      </c>
      <c r="D894" s="172">
        <v>244450444</v>
      </c>
      <c r="E894" s="172">
        <v>293433876</v>
      </c>
      <c r="F894" s="172">
        <v>284456797.87</v>
      </c>
    </row>
    <row r="895" spans="3:6">
      <c r="C895" s="173" t="s">
        <v>2100</v>
      </c>
      <c r="D895" s="172">
        <v>0</v>
      </c>
      <c r="E895" s="172">
        <v>17732804.109999999</v>
      </c>
      <c r="F895" s="172">
        <v>16986486.91</v>
      </c>
    </row>
    <row r="896" spans="3:6">
      <c r="C896" s="173" t="s">
        <v>1334</v>
      </c>
      <c r="D896" s="172">
        <v>4062690</v>
      </c>
      <c r="E896" s="172">
        <v>109</v>
      </c>
      <c r="F896" s="172">
        <v>0</v>
      </c>
    </row>
    <row r="897" spans="3:6">
      <c r="C897" s="173" t="s">
        <v>1335</v>
      </c>
      <c r="D897" s="172">
        <v>8305980</v>
      </c>
      <c r="E897" s="172">
        <v>109</v>
      </c>
      <c r="F897" s="172">
        <v>0</v>
      </c>
    </row>
    <row r="898" spans="3:6">
      <c r="C898" s="173" t="s">
        <v>1336</v>
      </c>
      <c r="D898" s="172">
        <v>1198159</v>
      </c>
      <c r="E898" s="172">
        <v>1500000</v>
      </c>
      <c r="F898" s="172">
        <v>1452040.21</v>
      </c>
    </row>
    <row r="899" spans="3:6">
      <c r="C899" s="173" t="s">
        <v>2101</v>
      </c>
      <c r="D899" s="172">
        <v>0</v>
      </c>
      <c r="E899" s="172">
        <v>17894370.73</v>
      </c>
      <c r="F899" s="172">
        <v>17155781.5</v>
      </c>
    </row>
    <row r="900" spans="3:6">
      <c r="C900" s="173" t="s">
        <v>1337</v>
      </c>
      <c r="D900" s="172">
        <v>5453083</v>
      </c>
      <c r="E900" s="172">
        <v>108</v>
      </c>
      <c r="F900" s="172">
        <v>0</v>
      </c>
    </row>
    <row r="901" spans="3:6">
      <c r="C901" s="173" t="s">
        <v>1338</v>
      </c>
      <c r="D901" s="172">
        <v>4062690</v>
      </c>
      <c r="E901" s="172">
        <v>250109</v>
      </c>
      <c r="F901" s="172">
        <v>202746.07</v>
      </c>
    </row>
    <row r="902" spans="3:6">
      <c r="C902" s="173" t="s">
        <v>1339</v>
      </c>
      <c r="D902" s="172">
        <v>1138581</v>
      </c>
      <c r="E902" s="172">
        <v>0</v>
      </c>
      <c r="F902" s="172">
        <v>0</v>
      </c>
    </row>
    <row r="903" spans="3:6">
      <c r="C903" s="173" t="s">
        <v>1340</v>
      </c>
      <c r="D903" s="172">
        <v>4062690</v>
      </c>
      <c r="E903" s="172">
        <v>4662690</v>
      </c>
      <c r="F903" s="172">
        <v>4537848.3499999996</v>
      </c>
    </row>
    <row r="904" spans="3:6">
      <c r="C904" s="173" t="s">
        <v>1341</v>
      </c>
      <c r="D904" s="172">
        <v>6296723</v>
      </c>
      <c r="E904" s="172">
        <v>9579905</v>
      </c>
      <c r="F904" s="172">
        <v>0</v>
      </c>
    </row>
    <row r="905" spans="3:6">
      <c r="C905" s="173" t="s">
        <v>2396</v>
      </c>
      <c r="D905" s="172">
        <v>1094942</v>
      </c>
      <c r="E905" s="172">
        <v>4308</v>
      </c>
      <c r="F905" s="172">
        <v>0</v>
      </c>
    </row>
    <row r="906" spans="3:6">
      <c r="C906" s="173" t="s">
        <v>2321</v>
      </c>
      <c r="D906" s="172">
        <v>0</v>
      </c>
      <c r="E906" s="172">
        <v>5091169.08</v>
      </c>
      <c r="F906" s="172">
        <v>0</v>
      </c>
    </row>
    <row r="907" spans="3:6">
      <c r="C907" s="173" t="s">
        <v>1342</v>
      </c>
      <c r="D907" s="172">
        <v>1720107</v>
      </c>
      <c r="E907" s="172">
        <v>36973</v>
      </c>
      <c r="F907" s="172">
        <v>0</v>
      </c>
    </row>
    <row r="908" spans="3:6">
      <c r="C908" s="173" t="s">
        <v>1343</v>
      </c>
      <c r="D908" s="172">
        <v>0</v>
      </c>
      <c r="E908" s="172">
        <v>1000</v>
      </c>
      <c r="F908" s="172">
        <v>0</v>
      </c>
    </row>
    <row r="909" spans="3:6">
      <c r="C909" s="173" t="s">
        <v>1344</v>
      </c>
      <c r="D909" s="172">
        <v>5415294</v>
      </c>
      <c r="E909" s="172">
        <v>1294</v>
      </c>
      <c r="F909" s="172">
        <v>0</v>
      </c>
    </row>
    <row r="910" spans="3:6">
      <c r="C910" s="173" t="s">
        <v>1345</v>
      </c>
      <c r="D910" s="172">
        <v>1516282</v>
      </c>
      <c r="E910" s="172">
        <v>1000</v>
      </c>
      <c r="F910" s="172">
        <v>0</v>
      </c>
    </row>
    <row r="911" spans="3:6">
      <c r="C911" s="173" t="s">
        <v>1346</v>
      </c>
      <c r="D911" s="172">
        <v>4850943</v>
      </c>
      <c r="E911" s="172">
        <v>1791385</v>
      </c>
      <c r="F911" s="172">
        <v>1433019.95</v>
      </c>
    </row>
    <row r="912" spans="3:6">
      <c r="C912" s="173" t="s">
        <v>1347</v>
      </c>
      <c r="D912" s="172">
        <v>4850943</v>
      </c>
      <c r="E912" s="172">
        <v>1359840</v>
      </c>
      <c r="F912" s="172">
        <v>1087783.3700000001</v>
      </c>
    </row>
    <row r="913" spans="3:6">
      <c r="C913" s="173" t="s">
        <v>1348</v>
      </c>
      <c r="D913" s="172">
        <v>3509288</v>
      </c>
      <c r="E913" s="172">
        <v>1382639</v>
      </c>
      <c r="F913" s="172">
        <v>1106021.3700000001</v>
      </c>
    </row>
    <row r="914" spans="3:6">
      <c r="C914" s="173" t="s">
        <v>2397</v>
      </c>
      <c r="D914" s="172">
        <v>7421233</v>
      </c>
      <c r="E914" s="172">
        <v>1421233</v>
      </c>
      <c r="F914" s="172">
        <v>1365309.88</v>
      </c>
    </row>
    <row r="915" spans="3:6">
      <c r="C915" s="173" t="s">
        <v>1349</v>
      </c>
      <c r="D915" s="172">
        <v>24802615</v>
      </c>
      <c r="E915" s="172">
        <v>4903401</v>
      </c>
      <c r="F915" s="172">
        <v>4812933.6900000004</v>
      </c>
    </row>
    <row r="916" spans="3:6">
      <c r="C916" s="173" t="s">
        <v>1350</v>
      </c>
      <c r="D916" s="172">
        <v>1525371</v>
      </c>
      <c r="E916" s="172">
        <v>381610</v>
      </c>
      <c r="F916" s="172">
        <v>381498.28</v>
      </c>
    </row>
    <row r="917" spans="3:6">
      <c r="C917" s="173" t="s">
        <v>1351</v>
      </c>
      <c r="D917" s="172">
        <v>3939670</v>
      </c>
      <c r="E917" s="172">
        <v>109</v>
      </c>
      <c r="F917" s="172">
        <v>0</v>
      </c>
    </row>
    <row r="918" spans="3:6">
      <c r="C918" s="173" t="s">
        <v>1352</v>
      </c>
      <c r="D918" s="172">
        <v>0</v>
      </c>
      <c r="E918" s="172">
        <v>6177996</v>
      </c>
      <c r="F918" s="172">
        <v>6177896.0099999998</v>
      </c>
    </row>
    <row r="919" spans="3:6">
      <c r="C919" s="173" t="s">
        <v>1353</v>
      </c>
      <c r="D919" s="172">
        <v>3939670</v>
      </c>
      <c r="E919" s="172">
        <v>0</v>
      </c>
      <c r="F919" s="172">
        <v>0</v>
      </c>
    </row>
    <row r="920" spans="3:6">
      <c r="C920" s="173" t="s">
        <v>1354</v>
      </c>
      <c r="D920" s="172">
        <v>3939671</v>
      </c>
      <c r="E920" s="172">
        <v>0</v>
      </c>
      <c r="F920" s="172">
        <v>0</v>
      </c>
    </row>
    <row r="921" spans="3:6">
      <c r="C921" s="173" t="s">
        <v>1355</v>
      </c>
      <c r="D921" s="172">
        <v>155926762</v>
      </c>
      <c r="E921" s="172">
        <v>33926762</v>
      </c>
      <c r="F921" s="172">
        <v>0</v>
      </c>
    </row>
    <row r="922" spans="3:6">
      <c r="C922" s="173" t="s">
        <v>790</v>
      </c>
      <c r="D922" s="172">
        <v>52507548</v>
      </c>
      <c r="E922" s="172">
        <v>52507548</v>
      </c>
      <c r="F922" s="172">
        <v>52477737.600000001</v>
      </c>
    </row>
    <row r="923" spans="3:6">
      <c r="C923" s="173" t="s">
        <v>1356</v>
      </c>
      <c r="D923" s="172">
        <v>45000187</v>
      </c>
      <c r="E923" s="172">
        <v>95000187</v>
      </c>
      <c r="F923" s="172">
        <v>86000186.170000002</v>
      </c>
    </row>
    <row r="924" spans="3:6">
      <c r="C924" s="173" t="s">
        <v>1357</v>
      </c>
      <c r="D924" s="172">
        <v>30000002</v>
      </c>
      <c r="E924" s="172">
        <v>30000002</v>
      </c>
      <c r="F924" s="172">
        <v>23952162.969999999</v>
      </c>
    </row>
    <row r="925" spans="3:6">
      <c r="C925" s="173" t="s">
        <v>1358</v>
      </c>
      <c r="D925" s="172">
        <v>136891562</v>
      </c>
      <c r="E925" s="172">
        <v>133963381</v>
      </c>
      <c r="F925" s="172">
        <v>127963106.34999999</v>
      </c>
    </row>
    <row r="926" spans="3:6">
      <c r="C926" s="173" t="s">
        <v>1359</v>
      </c>
      <c r="D926" s="172">
        <v>15002112</v>
      </c>
      <c r="E926" s="172">
        <v>15002112</v>
      </c>
      <c r="F926" s="172">
        <v>14903344.530000001</v>
      </c>
    </row>
    <row r="927" spans="3:6">
      <c r="C927" s="173" t="s">
        <v>1360</v>
      </c>
      <c r="D927" s="172">
        <v>22500000</v>
      </c>
      <c r="E927" s="172">
        <v>22500000</v>
      </c>
      <c r="F927" s="172">
        <v>18000000</v>
      </c>
    </row>
    <row r="928" spans="3:6">
      <c r="C928" s="173" t="s">
        <v>2322</v>
      </c>
      <c r="D928" s="172">
        <v>0</v>
      </c>
      <c r="E928" s="172">
        <v>4730038.8499999996</v>
      </c>
      <c r="F928" s="172">
        <v>0</v>
      </c>
    </row>
    <row r="929" spans="3:6">
      <c r="C929" s="173" t="s">
        <v>2284</v>
      </c>
      <c r="D929" s="172">
        <v>0</v>
      </c>
      <c r="E929" s="172">
        <v>8601428.4000000004</v>
      </c>
      <c r="F929" s="172">
        <v>0</v>
      </c>
    </row>
    <row r="930" spans="3:6">
      <c r="C930" s="171" t="s">
        <v>2261</v>
      </c>
      <c r="D930" s="172">
        <v>1461540000</v>
      </c>
      <c r="E930" s="172">
        <v>1380690000</v>
      </c>
      <c r="F930" s="172">
        <v>908093504.92999995</v>
      </c>
    </row>
    <row r="931" spans="3:6">
      <c r="C931" s="173" t="s">
        <v>1361</v>
      </c>
      <c r="D931" s="172">
        <v>1375500000</v>
      </c>
      <c r="E931" s="172">
        <v>1294650000</v>
      </c>
      <c r="F931" s="172">
        <v>908093504.92999995</v>
      </c>
    </row>
    <row r="932" spans="3:6">
      <c r="C932" s="173" t="s">
        <v>908</v>
      </c>
      <c r="D932" s="172">
        <v>86040000</v>
      </c>
      <c r="E932" s="172">
        <v>86040000</v>
      </c>
      <c r="F932" s="172">
        <v>0</v>
      </c>
    </row>
    <row r="933" spans="3:6">
      <c r="C933" s="151" t="s">
        <v>287</v>
      </c>
      <c r="D933" s="152">
        <v>1638625337</v>
      </c>
      <c r="E933" s="152">
        <v>3477385685.52</v>
      </c>
      <c r="F933" s="152">
        <v>3120161166.7599998</v>
      </c>
    </row>
    <row r="934" spans="3:6">
      <c r="C934" s="171" t="s">
        <v>2259</v>
      </c>
      <c r="D934" s="172">
        <v>1429302975</v>
      </c>
      <c r="E934" s="172">
        <v>3405933368.2199998</v>
      </c>
      <c r="F934" s="172">
        <v>3103765931.1799998</v>
      </c>
    </row>
    <row r="935" spans="3:6">
      <c r="C935" s="173" t="s">
        <v>803</v>
      </c>
      <c r="D935" s="172">
        <v>130965347</v>
      </c>
      <c r="E935" s="172">
        <v>136136447</v>
      </c>
      <c r="F935" s="172">
        <v>118095751.64</v>
      </c>
    </row>
    <row r="936" spans="3:6">
      <c r="C936" s="173" t="s">
        <v>1362</v>
      </c>
      <c r="D936" s="172">
        <v>106172797</v>
      </c>
      <c r="E936" s="172">
        <v>225402923</v>
      </c>
      <c r="F936" s="172">
        <v>217528007.80000001</v>
      </c>
    </row>
    <row r="937" spans="3:6">
      <c r="C937" s="173" t="s">
        <v>1363</v>
      </c>
      <c r="D937" s="172">
        <v>1561024</v>
      </c>
      <c r="E937" s="172">
        <v>4286212</v>
      </c>
      <c r="F937" s="172">
        <v>1506841.8</v>
      </c>
    </row>
    <row r="938" spans="3:6">
      <c r="C938" s="173" t="s">
        <v>1364</v>
      </c>
      <c r="D938" s="172">
        <v>1157222</v>
      </c>
      <c r="E938" s="172">
        <v>109</v>
      </c>
      <c r="F938" s="172">
        <v>0</v>
      </c>
    </row>
    <row r="939" spans="3:6">
      <c r="C939" s="173" t="s">
        <v>1365</v>
      </c>
      <c r="D939" s="172">
        <v>1651551</v>
      </c>
      <c r="E939" s="172">
        <v>108</v>
      </c>
      <c r="F939" s="172">
        <v>0</v>
      </c>
    </row>
    <row r="940" spans="3:6">
      <c r="C940" s="173" t="s">
        <v>2102</v>
      </c>
      <c r="D940" s="172">
        <v>0</v>
      </c>
      <c r="E940" s="172">
        <v>8625289.8499999996</v>
      </c>
      <c r="F940" s="172">
        <v>5681641.7599999998</v>
      </c>
    </row>
    <row r="941" spans="3:6">
      <c r="C941" s="173" t="s">
        <v>1366</v>
      </c>
      <c r="D941" s="172">
        <v>1518982</v>
      </c>
      <c r="E941" s="172">
        <v>5345675</v>
      </c>
      <c r="F941" s="172">
        <v>5345674.8899999997</v>
      </c>
    </row>
    <row r="942" spans="3:6">
      <c r="C942" s="173" t="s">
        <v>1367</v>
      </c>
      <c r="D942" s="172">
        <v>2861943</v>
      </c>
      <c r="E942" s="172">
        <v>108</v>
      </c>
      <c r="F942" s="172">
        <v>0</v>
      </c>
    </row>
    <row r="943" spans="3:6">
      <c r="C943" s="173" t="s">
        <v>288</v>
      </c>
      <c r="D943" s="172">
        <v>1001596236</v>
      </c>
      <c r="E943" s="172">
        <v>2766778708</v>
      </c>
      <c r="F943" s="172">
        <v>2540759201.1500001</v>
      </c>
    </row>
    <row r="944" spans="3:6">
      <c r="C944" s="173" t="s">
        <v>704</v>
      </c>
      <c r="D944" s="172">
        <v>0</v>
      </c>
      <c r="E944" s="172">
        <v>4188323.96</v>
      </c>
      <c r="F944" s="172">
        <v>3991755.3</v>
      </c>
    </row>
    <row r="945" spans="3:6">
      <c r="C945" s="173" t="s">
        <v>2323</v>
      </c>
      <c r="D945" s="172">
        <v>0</v>
      </c>
      <c r="E945" s="172">
        <v>6467255.8799999999</v>
      </c>
      <c r="F945" s="172">
        <v>0</v>
      </c>
    </row>
    <row r="946" spans="3:6">
      <c r="C946" s="173" t="s">
        <v>1368</v>
      </c>
      <c r="D946" s="172">
        <v>45000002</v>
      </c>
      <c r="E946" s="172">
        <v>45000002</v>
      </c>
      <c r="F946" s="172">
        <v>44898360.670000002</v>
      </c>
    </row>
    <row r="947" spans="3:6">
      <c r="C947" s="173" t="s">
        <v>2197</v>
      </c>
      <c r="D947" s="172">
        <v>0</v>
      </c>
      <c r="E947" s="172">
        <v>2395016.62</v>
      </c>
      <c r="F947" s="172">
        <v>2054307.1</v>
      </c>
    </row>
    <row r="948" spans="3:6">
      <c r="C948" s="173" t="s">
        <v>339</v>
      </c>
      <c r="D948" s="172">
        <v>31816871</v>
      </c>
      <c r="E948" s="172">
        <v>11816871</v>
      </c>
      <c r="F948" s="172">
        <v>0</v>
      </c>
    </row>
    <row r="949" spans="3:6">
      <c r="C949" s="173" t="s">
        <v>1369</v>
      </c>
      <c r="D949" s="172">
        <v>0</v>
      </c>
      <c r="E949" s="172">
        <v>76194684.640000001</v>
      </c>
      <c r="F949" s="172">
        <v>55000000</v>
      </c>
    </row>
    <row r="950" spans="3:6">
      <c r="C950" s="173" t="s">
        <v>2324</v>
      </c>
      <c r="D950" s="172">
        <v>0</v>
      </c>
      <c r="E950" s="172">
        <v>3975411.87</v>
      </c>
      <c r="F950" s="172">
        <v>0</v>
      </c>
    </row>
    <row r="951" spans="3:6">
      <c r="C951" s="173" t="s">
        <v>2147</v>
      </c>
      <c r="D951" s="172">
        <v>0</v>
      </c>
      <c r="E951" s="172">
        <v>4319222.4000000004</v>
      </c>
      <c r="F951" s="172">
        <v>3948913.87</v>
      </c>
    </row>
    <row r="952" spans="3:6">
      <c r="C952" s="173" t="s">
        <v>355</v>
      </c>
      <c r="D952" s="172">
        <v>105001000</v>
      </c>
      <c r="E952" s="172">
        <v>105001000</v>
      </c>
      <c r="F952" s="172">
        <v>104955475.2</v>
      </c>
    </row>
    <row r="953" spans="3:6">
      <c r="C953" s="171" t="s">
        <v>2260</v>
      </c>
      <c r="D953" s="172">
        <v>206514332</v>
      </c>
      <c r="E953" s="172">
        <v>68644287.299999997</v>
      </c>
      <c r="F953" s="172">
        <v>16395235.58</v>
      </c>
    </row>
    <row r="954" spans="3:6">
      <c r="C954" s="173" t="s">
        <v>488</v>
      </c>
      <c r="D954" s="172">
        <v>206514332</v>
      </c>
      <c r="E954" s="172">
        <v>68644287.299999997</v>
      </c>
      <c r="F954" s="172">
        <v>16395235.58</v>
      </c>
    </row>
    <row r="955" spans="3:6">
      <c r="C955" s="171" t="s">
        <v>2261</v>
      </c>
      <c r="D955" s="172">
        <v>0</v>
      </c>
      <c r="E955" s="172">
        <v>0</v>
      </c>
      <c r="F955" s="172">
        <v>0</v>
      </c>
    </row>
    <row r="956" spans="3:6">
      <c r="C956" s="173" t="s">
        <v>1369</v>
      </c>
      <c r="D956" s="172">
        <v>0</v>
      </c>
      <c r="E956" s="172">
        <v>0</v>
      </c>
      <c r="F956" s="172">
        <v>0</v>
      </c>
    </row>
    <row r="957" spans="3:6">
      <c r="C957" s="171" t="s">
        <v>2262</v>
      </c>
      <c r="D957" s="172">
        <v>2808030</v>
      </c>
      <c r="E957" s="172">
        <v>2808030</v>
      </c>
      <c r="F957" s="172">
        <v>0</v>
      </c>
    </row>
    <row r="958" spans="3:6">
      <c r="C958" s="173" t="s">
        <v>239</v>
      </c>
      <c r="D958" s="172">
        <v>2808030</v>
      </c>
      <c r="E958" s="172">
        <v>2808030</v>
      </c>
      <c r="F958" s="172">
        <v>0</v>
      </c>
    </row>
    <row r="959" spans="3:6">
      <c r="C959" s="151" t="s">
        <v>289</v>
      </c>
      <c r="D959" s="152">
        <v>913162159</v>
      </c>
      <c r="E959" s="152">
        <v>1065626677.54</v>
      </c>
      <c r="F959" s="152">
        <v>726156353.27999985</v>
      </c>
    </row>
    <row r="960" spans="3:6">
      <c r="C960" s="171" t="s">
        <v>2259</v>
      </c>
      <c r="D960" s="172">
        <v>871174289</v>
      </c>
      <c r="E960" s="172">
        <v>968287389.98000002</v>
      </c>
      <c r="F960" s="172">
        <v>673946700.18999994</v>
      </c>
    </row>
    <row r="961" spans="3:6">
      <c r="C961" s="173" t="s">
        <v>239</v>
      </c>
      <c r="D961" s="172">
        <v>2029998</v>
      </c>
      <c r="E961" s="172">
        <v>2029998</v>
      </c>
      <c r="F961" s="172">
        <v>0</v>
      </c>
    </row>
    <row r="962" spans="3:6">
      <c r="C962" s="173" t="s">
        <v>1370</v>
      </c>
      <c r="D962" s="172">
        <v>1639531</v>
      </c>
      <c r="E962" s="172">
        <v>108</v>
      </c>
      <c r="F962" s="172">
        <v>0</v>
      </c>
    </row>
    <row r="963" spans="3:6">
      <c r="C963" s="173" t="s">
        <v>1371</v>
      </c>
      <c r="D963" s="172">
        <v>6002428</v>
      </c>
      <c r="E963" s="172">
        <v>960883</v>
      </c>
      <c r="F963" s="172">
        <v>0</v>
      </c>
    </row>
    <row r="964" spans="3:6">
      <c r="C964" s="173" t="s">
        <v>1372</v>
      </c>
      <c r="D964" s="172">
        <v>2758819</v>
      </c>
      <c r="E964" s="172">
        <v>100</v>
      </c>
      <c r="F964" s="172">
        <v>0</v>
      </c>
    </row>
    <row r="965" spans="3:6">
      <c r="C965" s="173" t="s">
        <v>1373</v>
      </c>
      <c r="D965" s="172">
        <v>4433239</v>
      </c>
      <c r="E965" s="172">
        <v>100</v>
      </c>
      <c r="F965" s="172">
        <v>0</v>
      </c>
    </row>
    <row r="966" spans="3:6">
      <c r="C966" s="173" t="s">
        <v>1374</v>
      </c>
      <c r="D966" s="172">
        <v>1835000</v>
      </c>
      <c r="E966" s="172">
        <v>6342312</v>
      </c>
      <c r="F966" s="172">
        <v>3518670</v>
      </c>
    </row>
    <row r="967" spans="3:6">
      <c r="C967" s="173" t="s">
        <v>1375</v>
      </c>
      <c r="D967" s="172">
        <v>0</v>
      </c>
      <c r="E967" s="172">
        <v>4425153</v>
      </c>
      <c r="F967" s="172">
        <v>3801449.28</v>
      </c>
    </row>
    <row r="968" spans="3:6">
      <c r="C968" s="173" t="s">
        <v>1376</v>
      </c>
      <c r="D968" s="172">
        <v>1856241</v>
      </c>
      <c r="E968" s="172">
        <v>1856241</v>
      </c>
      <c r="F968" s="172">
        <v>1334856.02</v>
      </c>
    </row>
    <row r="969" spans="3:6">
      <c r="C969" s="173" t="s">
        <v>2422</v>
      </c>
      <c r="D969" s="172">
        <v>0</v>
      </c>
      <c r="E969" s="172">
        <v>4668199.88</v>
      </c>
      <c r="F969" s="172">
        <v>0</v>
      </c>
    </row>
    <row r="970" spans="3:6">
      <c r="C970" s="173" t="s">
        <v>1377</v>
      </c>
      <c r="D970" s="172">
        <v>10922031</v>
      </c>
      <c r="E970" s="172">
        <v>1610108</v>
      </c>
      <c r="F970" s="172">
        <v>1607249.09</v>
      </c>
    </row>
    <row r="971" spans="3:6">
      <c r="C971" s="173" t="s">
        <v>2148</v>
      </c>
      <c r="D971" s="172">
        <v>0</v>
      </c>
      <c r="E971" s="172">
        <v>19009595.859999999</v>
      </c>
      <c r="F971" s="172">
        <v>17378857.329999998</v>
      </c>
    </row>
    <row r="972" spans="3:6">
      <c r="C972" s="173" t="s">
        <v>1378</v>
      </c>
      <c r="D972" s="172">
        <v>3326831</v>
      </c>
      <c r="E972" s="172">
        <v>2361242</v>
      </c>
      <c r="F972" s="172">
        <v>1888914.02</v>
      </c>
    </row>
    <row r="973" spans="3:6">
      <c r="C973" s="173" t="s">
        <v>1379</v>
      </c>
      <c r="D973" s="172">
        <v>9294308</v>
      </c>
      <c r="E973" s="172">
        <v>4000000</v>
      </c>
      <c r="F973" s="172">
        <v>3992573.8</v>
      </c>
    </row>
    <row r="974" spans="3:6">
      <c r="C974" s="173" t="s">
        <v>374</v>
      </c>
      <c r="D974" s="172">
        <v>11058566</v>
      </c>
      <c r="E974" s="172">
        <v>8000000</v>
      </c>
      <c r="F974" s="172">
        <v>6084172.5499999998</v>
      </c>
    </row>
    <row r="975" spans="3:6">
      <c r="C975" s="173" t="s">
        <v>2149</v>
      </c>
      <c r="D975" s="172">
        <v>0</v>
      </c>
      <c r="E975" s="172">
        <v>7796312.71</v>
      </c>
      <c r="F975" s="172">
        <v>7120177.5599999996</v>
      </c>
    </row>
    <row r="976" spans="3:6">
      <c r="C976" s="173" t="s">
        <v>1380</v>
      </c>
      <c r="D976" s="172">
        <v>50022117</v>
      </c>
      <c r="E976" s="172">
        <v>9623564</v>
      </c>
      <c r="F976" s="172">
        <v>8339183.4300000006</v>
      </c>
    </row>
    <row r="977" spans="3:6">
      <c r="C977" s="173" t="s">
        <v>290</v>
      </c>
      <c r="D977" s="172">
        <v>4319869</v>
      </c>
      <c r="E977" s="172">
        <v>4319869</v>
      </c>
      <c r="F977" s="172">
        <v>0</v>
      </c>
    </row>
    <row r="978" spans="3:6">
      <c r="C978" s="173" t="s">
        <v>1381</v>
      </c>
      <c r="D978" s="172">
        <v>1517426</v>
      </c>
      <c r="E978" s="172">
        <v>100</v>
      </c>
      <c r="F978" s="172">
        <v>0</v>
      </c>
    </row>
    <row r="979" spans="3:6">
      <c r="C979" s="173" t="s">
        <v>1382</v>
      </c>
      <c r="D979" s="172">
        <v>263965000</v>
      </c>
      <c r="E979" s="172">
        <v>400</v>
      </c>
      <c r="F979" s="172">
        <v>0</v>
      </c>
    </row>
    <row r="980" spans="3:6">
      <c r="C980" s="173" t="s">
        <v>2325</v>
      </c>
      <c r="D980" s="172">
        <v>0</v>
      </c>
      <c r="E980" s="172">
        <v>7467274.8600000003</v>
      </c>
      <c r="F980" s="172">
        <v>0</v>
      </c>
    </row>
    <row r="981" spans="3:6">
      <c r="C981" s="173" t="s">
        <v>2326</v>
      </c>
      <c r="D981" s="172">
        <v>0</v>
      </c>
      <c r="E981" s="172">
        <v>6326869.7599999998</v>
      </c>
      <c r="F981" s="172">
        <v>0</v>
      </c>
    </row>
    <row r="982" spans="3:6">
      <c r="C982" s="173" t="s">
        <v>2327</v>
      </c>
      <c r="D982" s="172">
        <v>0</v>
      </c>
      <c r="E982" s="172">
        <v>7467274.8600000003</v>
      </c>
      <c r="F982" s="172">
        <v>0</v>
      </c>
    </row>
    <row r="983" spans="3:6">
      <c r="C983" s="173" t="s">
        <v>1383</v>
      </c>
      <c r="D983" s="172">
        <v>2551825</v>
      </c>
      <c r="E983" s="172">
        <v>2312743</v>
      </c>
      <c r="F983" s="172">
        <v>0</v>
      </c>
    </row>
    <row r="984" spans="3:6">
      <c r="C984" s="173" t="s">
        <v>2328</v>
      </c>
      <c r="D984" s="172">
        <v>0</v>
      </c>
      <c r="E984" s="172">
        <v>7467274.8600000003</v>
      </c>
      <c r="F984" s="172">
        <v>0</v>
      </c>
    </row>
    <row r="985" spans="3:6">
      <c r="C985" s="173" t="s">
        <v>2329</v>
      </c>
      <c r="D985" s="172">
        <v>0</v>
      </c>
      <c r="E985" s="172">
        <v>7467274.8600000003</v>
      </c>
      <c r="F985" s="172">
        <v>0</v>
      </c>
    </row>
    <row r="986" spans="3:6">
      <c r="C986" s="173" t="s">
        <v>1384</v>
      </c>
      <c r="D986" s="172">
        <v>5883116</v>
      </c>
      <c r="E986" s="172">
        <v>286456</v>
      </c>
      <c r="F986" s="172">
        <v>0</v>
      </c>
    </row>
    <row r="987" spans="3:6">
      <c r="C987" s="173" t="s">
        <v>2330</v>
      </c>
      <c r="D987" s="172">
        <v>0</v>
      </c>
      <c r="E987" s="172">
        <v>6326869.7599999998</v>
      </c>
      <c r="F987" s="172">
        <v>0</v>
      </c>
    </row>
    <row r="988" spans="3:6">
      <c r="C988" s="173" t="s">
        <v>1385</v>
      </c>
      <c r="D988" s="172">
        <v>1244476</v>
      </c>
      <c r="E988" s="172">
        <v>6275483</v>
      </c>
      <c r="F988" s="172">
        <v>3028301.7</v>
      </c>
    </row>
    <row r="989" spans="3:6">
      <c r="C989" s="173" t="s">
        <v>1386</v>
      </c>
      <c r="D989" s="172">
        <v>1000000</v>
      </c>
      <c r="E989" s="172">
        <v>1000000</v>
      </c>
      <c r="F989" s="172">
        <v>0</v>
      </c>
    </row>
    <row r="990" spans="3:6">
      <c r="C990" s="173" t="s">
        <v>2198</v>
      </c>
      <c r="D990" s="172">
        <v>0</v>
      </c>
      <c r="E990" s="172">
        <v>15311557.26</v>
      </c>
      <c r="F990" s="172">
        <v>15311557.26</v>
      </c>
    </row>
    <row r="991" spans="3:6">
      <c r="C991" s="173" t="s">
        <v>1387</v>
      </c>
      <c r="D991" s="172">
        <v>2503860</v>
      </c>
      <c r="E991" s="172">
        <v>428270</v>
      </c>
      <c r="F991" s="172">
        <v>0</v>
      </c>
    </row>
    <row r="992" spans="3:6">
      <c r="C992" s="173" t="s">
        <v>1388</v>
      </c>
      <c r="D992" s="172">
        <v>12678145</v>
      </c>
      <c r="E992" s="172">
        <v>100</v>
      </c>
      <c r="F992" s="172">
        <v>0</v>
      </c>
    </row>
    <row r="993" spans="3:6">
      <c r="C993" s="173" t="s">
        <v>714</v>
      </c>
      <c r="D993" s="172">
        <v>0</v>
      </c>
      <c r="E993" s="172">
        <v>133000000</v>
      </c>
      <c r="F993" s="172">
        <v>0</v>
      </c>
    </row>
    <row r="994" spans="3:6">
      <c r="C994" s="173" t="s">
        <v>2331</v>
      </c>
      <c r="D994" s="172">
        <v>0</v>
      </c>
      <c r="E994" s="172">
        <v>7467274.8600000003</v>
      </c>
      <c r="F994" s="172">
        <v>0</v>
      </c>
    </row>
    <row r="995" spans="3:6">
      <c r="C995" s="173" t="s">
        <v>1389</v>
      </c>
      <c r="D995" s="172">
        <v>2535629</v>
      </c>
      <c r="E995" s="172">
        <v>1000</v>
      </c>
      <c r="F995" s="172">
        <v>0</v>
      </c>
    </row>
    <row r="996" spans="3:6">
      <c r="C996" s="173" t="s">
        <v>2332</v>
      </c>
      <c r="D996" s="172">
        <v>0</v>
      </c>
      <c r="E996" s="172">
        <v>8131032.6299999999</v>
      </c>
      <c r="F996" s="172">
        <v>0</v>
      </c>
    </row>
    <row r="997" spans="3:6">
      <c r="C997" s="173" t="s">
        <v>1390</v>
      </c>
      <c r="D997" s="172">
        <v>1570629</v>
      </c>
      <c r="E997" s="172">
        <v>119</v>
      </c>
      <c r="F997" s="172">
        <v>0</v>
      </c>
    </row>
    <row r="998" spans="3:6">
      <c r="C998" s="173" t="s">
        <v>2333</v>
      </c>
      <c r="D998" s="172">
        <v>0</v>
      </c>
      <c r="E998" s="172">
        <v>8296972.0700000003</v>
      </c>
      <c r="F998" s="172">
        <v>0</v>
      </c>
    </row>
    <row r="999" spans="3:6">
      <c r="C999" s="173" t="s">
        <v>1391</v>
      </c>
      <c r="D999" s="172">
        <v>2535629</v>
      </c>
      <c r="E999" s="172">
        <v>109</v>
      </c>
      <c r="F999" s="172">
        <v>0</v>
      </c>
    </row>
    <row r="1000" spans="3:6">
      <c r="C1000" s="173" t="s">
        <v>2334</v>
      </c>
      <c r="D1000" s="172">
        <v>0</v>
      </c>
      <c r="E1000" s="172">
        <v>8296972.0700000003</v>
      </c>
      <c r="F1000" s="172">
        <v>0</v>
      </c>
    </row>
    <row r="1001" spans="3:6">
      <c r="C1001" s="173" t="s">
        <v>1392</v>
      </c>
      <c r="D1001" s="172">
        <v>3418120</v>
      </c>
      <c r="E1001" s="172">
        <v>820063</v>
      </c>
      <c r="F1001" s="172">
        <v>819962.62</v>
      </c>
    </row>
    <row r="1002" spans="3:6">
      <c r="C1002" s="173" t="s">
        <v>1393</v>
      </c>
      <c r="D1002" s="172">
        <v>1780751</v>
      </c>
      <c r="E1002" s="172">
        <v>111</v>
      </c>
      <c r="F1002" s="172">
        <v>0</v>
      </c>
    </row>
    <row r="1003" spans="3:6">
      <c r="C1003" s="173" t="s">
        <v>1394</v>
      </c>
      <c r="D1003" s="172">
        <v>9024052</v>
      </c>
      <c r="E1003" s="172">
        <v>100000</v>
      </c>
      <c r="F1003" s="172">
        <v>98591.54</v>
      </c>
    </row>
    <row r="1004" spans="3:6">
      <c r="C1004" s="173" t="s">
        <v>467</v>
      </c>
      <c r="D1004" s="172">
        <v>20166495</v>
      </c>
      <c r="E1004" s="172">
        <v>23656489.66</v>
      </c>
      <c r="F1004" s="172">
        <v>23466947.879999999</v>
      </c>
    </row>
    <row r="1005" spans="3:6">
      <c r="C1005" s="173" t="s">
        <v>1395</v>
      </c>
      <c r="D1005" s="172">
        <v>4750788</v>
      </c>
      <c r="E1005" s="172">
        <v>340644</v>
      </c>
      <c r="F1005" s="172">
        <v>340543.21</v>
      </c>
    </row>
    <row r="1006" spans="3:6">
      <c r="C1006" s="173" t="s">
        <v>468</v>
      </c>
      <c r="D1006" s="172">
        <v>24430184</v>
      </c>
      <c r="E1006" s="172">
        <v>37527156.07</v>
      </c>
      <c r="F1006" s="172">
        <v>28884824.370000001</v>
      </c>
    </row>
    <row r="1007" spans="3:6">
      <c r="C1007" s="173" t="s">
        <v>1396</v>
      </c>
      <c r="D1007" s="172">
        <v>6815664</v>
      </c>
      <c r="E1007" s="172">
        <v>4200000</v>
      </c>
      <c r="F1007" s="172">
        <v>4050915.59</v>
      </c>
    </row>
    <row r="1008" spans="3:6">
      <c r="C1008" s="173" t="s">
        <v>2335</v>
      </c>
      <c r="D1008" s="172">
        <v>0</v>
      </c>
      <c r="E1008" s="172">
        <v>7583432.4699999997</v>
      </c>
      <c r="F1008" s="172">
        <v>0</v>
      </c>
    </row>
    <row r="1009" spans="3:6">
      <c r="C1009" s="173" t="s">
        <v>1397</v>
      </c>
      <c r="D1009" s="172">
        <v>12357301</v>
      </c>
      <c r="E1009" s="172">
        <v>6231678</v>
      </c>
      <c r="F1009" s="172">
        <v>6231577.7999999998</v>
      </c>
    </row>
    <row r="1010" spans="3:6">
      <c r="C1010" s="173" t="s">
        <v>1398</v>
      </c>
      <c r="D1010" s="172">
        <v>1142726</v>
      </c>
      <c r="E1010" s="172">
        <v>109</v>
      </c>
      <c r="F1010" s="172">
        <v>0</v>
      </c>
    </row>
    <row r="1011" spans="3:6">
      <c r="C1011" s="173" t="s">
        <v>469</v>
      </c>
      <c r="D1011" s="172">
        <v>20616833</v>
      </c>
      <c r="E1011" s="172">
        <v>34102137.460000001</v>
      </c>
      <c r="F1011" s="172">
        <v>23107826.899999999</v>
      </c>
    </row>
    <row r="1012" spans="3:6">
      <c r="C1012" s="173" t="s">
        <v>1399</v>
      </c>
      <c r="D1012" s="172">
        <v>1511718</v>
      </c>
      <c r="E1012" s="172">
        <v>109</v>
      </c>
      <c r="F1012" s="172">
        <v>0</v>
      </c>
    </row>
    <row r="1013" spans="3:6">
      <c r="C1013" s="173" t="s">
        <v>1400</v>
      </c>
      <c r="D1013" s="172">
        <v>1548690</v>
      </c>
      <c r="E1013" s="172">
        <v>109</v>
      </c>
      <c r="F1013" s="172">
        <v>0</v>
      </c>
    </row>
    <row r="1014" spans="3:6">
      <c r="C1014" s="173" t="s">
        <v>749</v>
      </c>
      <c r="D1014" s="172">
        <v>0</v>
      </c>
      <c r="E1014" s="172">
        <v>19285416.299999997</v>
      </c>
      <c r="F1014" s="172">
        <v>5633336.0099999998</v>
      </c>
    </row>
    <row r="1015" spans="3:6">
      <c r="C1015" s="173" t="s">
        <v>2398</v>
      </c>
      <c r="D1015" s="172">
        <v>416411</v>
      </c>
      <c r="E1015" s="172">
        <v>2300108</v>
      </c>
      <c r="F1015" s="172">
        <v>2218513.61</v>
      </c>
    </row>
    <row r="1016" spans="3:6">
      <c r="C1016" s="173" t="s">
        <v>1401</v>
      </c>
      <c r="D1016" s="172">
        <v>10226229</v>
      </c>
      <c r="E1016" s="172">
        <v>50781</v>
      </c>
      <c r="F1016" s="172">
        <v>0</v>
      </c>
    </row>
    <row r="1017" spans="3:6">
      <c r="C1017" s="173" t="s">
        <v>470</v>
      </c>
      <c r="D1017" s="172">
        <v>23931040</v>
      </c>
      <c r="E1017" s="172">
        <v>27931040</v>
      </c>
      <c r="F1017" s="172">
        <v>26387252.27</v>
      </c>
    </row>
    <row r="1018" spans="3:6">
      <c r="C1018" s="173" t="s">
        <v>2076</v>
      </c>
      <c r="D1018" s="172">
        <v>30000000</v>
      </c>
      <c r="E1018" s="172">
        <v>30000000</v>
      </c>
      <c r="F1018" s="172">
        <v>23862041.280000001</v>
      </c>
    </row>
    <row r="1019" spans="3:6">
      <c r="C1019" s="173" t="s">
        <v>804</v>
      </c>
      <c r="D1019" s="172">
        <v>210000001</v>
      </c>
      <c r="E1019" s="172">
        <v>364600001</v>
      </c>
      <c r="F1019" s="172">
        <v>364552148.08999997</v>
      </c>
    </row>
    <row r="1020" spans="3:6">
      <c r="C1020" s="173" t="s">
        <v>501</v>
      </c>
      <c r="D1020" s="172">
        <v>21449671</v>
      </c>
      <c r="E1020" s="172">
        <v>13810105</v>
      </c>
      <c r="F1020" s="172">
        <v>7848003.5599999996</v>
      </c>
    </row>
    <row r="1021" spans="3:6">
      <c r="C1021" s="173" t="s">
        <v>369</v>
      </c>
      <c r="D1021" s="172">
        <v>60102902</v>
      </c>
      <c r="E1021" s="172">
        <v>60102902</v>
      </c>
      <c r="F1021" s="172">
        <v>60073800.810000002</v>
      </c>
    </row>
    <row r="1022" spans="3:6">
      <c r="C1022" s="173" t="s">
        <v>2150</v>
      </c>
      <c r="D1022" s="172">
        <v>0</v>
      </c>
      <c r="E1022" s="172">
        <v>12654891.859999999</v>
      </c>
      <c r="F1022" s="172">
        <v>11485007.5</v>
      </c>
    </row>
    <row r="1023" spans="3:6">
      <c r="C1023" s="173" t="s">
        <v>2151</v>
      </c>
      <c r="D1023" s="172">
        <v>0</v>
      </c>
      <c r="E1023" s="172">
        <v>12654891.859999999</v>
      </c>
      <c r="F1023" s="172">
        <v>11479445.109999999</v>
      </c>
    </row>
    <row r="1024" spans="3:6">
      <c r="C1024" s="171" t="s">
        <v>2260</v>
      </c>
      <c r="D1024" s="172">
        <v>35545562</v>
      </c>
      <c r="E1024" s="172">
        <v>87718817.560000002</v>
      </c>
      <c r="F1024" s="172">
        <v>48871653.189999998</v>
      </c>
    </row>
    <row r="1025" spans="3:6">
      <c r="C1025" s="173" t="s">
        <v>1382</v>
      </c>
      <c r="D1025" s="172">
        <v>1454089</v>
      </c>
      <c r="E1025" s="172">
        <v>1454089</v>
      </c>
      <c r="F1025" s="172">
        <v>0</v>
      </c>
    </row>
    <row r="1026" spans="3:6">
      <c r="C1026" s="173" t="s">
        <v>1384</v>
      </c>
      <c r="D1026" s="172">
        <v>12596660</v>
      </c>
      <c r="E1026" s="172">
        <v>12596660</v>
      </c>
      <c r="F1026" s="172">
        <v>0</v>
      </c>
    </row>
    <row r="1027" spans="3:6">
      <c r="C1027" s="173" t="s">
        <v>642</v>
      </c>
      <c r="D1027" s="172">
        <v>21494813</v>
      </c>
      <c r="E1027" s="172">
        <v>30768068.560000002</v>
      </c>
      <c r="F1027" s="172">
        <v>21480286.290000003</v>
      </c>
    </row>
    <row r="1028" spans="3:6">
      <c r="C1028" s="173" t="s">
        <v>2199</v>
      </c>
      <c r="D1028" s="172">
        <v>0</v>
      </c>
      <c r="E1028" s="172">
        <v>42900000</v>
      </c>
      <c r="F1028" s="172">
        <v>27391366.899999999</v>
      </c>
    </row>
    <row r="1029" spans="3:6">
      <c r="C1029" s="171" t="s">
        <v>2261</v>
      </c>
      <c r="D1029" s="172">
        <v>0</v>
      </c>
      <c r="E1029" s="172">
        <v>0</v>
      </c>
      <c r="F1029" s="172">
        <v>0</v>
      </c>
    </row>
    <row r="1030" spans="3:6">
      <c r="C1030" s="173" t="s">
        <v>714</v>
      </c>
      <c r="D1030" s="172">
        <v>0</v>
      </c>
      <c r="E1030" s="172">
        <v>0</v>
      </c>
      <c r="F1030" s="172">
        <v>0</v>
      </c>
    </row>
    <row r="1031" spans="3:6">
      <c r="C1031" s="171" t="s">
        <v>2262</v>
      </c>
      <c r="D1031" s="172">
        <v>6442308</v>
      </c>
      <c r="E1031" s="172">
        <v>9620470</v>
      </c>
      <c r="F1031" s="172">
        <v>3337999.9000000004</v>
      </c>
    </row>
    <row r="1032" spans="3:6">
      <c r="C1032" s="173" t="s">
        <v>239</v>
      </c>
      <c r="D1032" s="172">
        <v>6442308</v>
      </c>
      <c r="E1032" s="172">
        <v>9620470</v>
      </c>
      <c r="F1032" s="172">
        <v>3337999.9000000004</v>
      </c>
    </row>
    <row r="1033" spans="3:6">
      <c r="C1033" s="151" t="s">
        <v>291</v>
      </c>
      <c r="D1033" s="152">
        <v>3165794891</v>
      </c>
      <c r="E1033" s="152">
        <v>3285836070.3799992</v>
      </c>
      <c r="F1033" s="152">
        <v>1408181855.01</v>
      </c>
    </row>
    <row r="1034" spans="3:6">
      <c r="C1034" s="171" t="s">
        <v>2259</v>
      </c>
      <c r="D1034" s="172">
        <v>2689473708</v>
      </c>
      <c r="E1034" s="172">
        <v>1690597201.21</v>
      </c>
      <c r="F1034" s="172">
        <v>1158024528.1299999</v>
      </c>
    </row>
    <row r="1035" spans="3:6">
      <c r="C1035" s="173" t="s">
        <v>1402</v>
      </c>
      <c r="D1035" s="172">
        <v>1546229</v>
      </c>
      <c r="E1035" s="172">
        <v>109</v>
      </c>
      <c r="F1035" s="172">
        <v>0</v>
      </c>
    </row>
    <row r="1036" spans="3:6">
      <c r="C1036" s="173" t="s">
        <v>750</v>
      </c>
      <c r="D1036" s="172">
        <v>0</v>
      </c>
      <c r="E1036" s="172">
        <v>20000000</v>
      </c>
      <c r="F1036" s="172">
        <v>0</v>
      </c>
    </row>
    <row r="1037" spans="3:6">
      <c r="C1037" s="173" t="s">
        <v>1403</v>
      </c>
      <c r="D1037" s="172">
        <v>2371024</v>
      </c>
      <c r="E1037" s="172">
        <v>113</v>
      </c>
      <c r="F1037" s="172">
        <v>0</v>
      </c>
    </row>
    <row r="1038" spans="3:6">
      <c r="C1038" s="173" t="s">
        <v>1404</v>
      </c>
      <c r="D1038" s="172">
        <v>1533724</v>
      </c>
      <c r="E1038" s="172">
        <v>1000</v>
      </c>
      <c r="F1038" s="172">
        <v>0</v>
      </c>
    </row>
    <row r="1039" spans="3:6">
      <c r="C1039" s="173" t="s">
        <v>1405</v>
      </c>
      <c r="D1039" s="172">
        <v>19490000</v>
      </c>
      <c r="E1039" s="172">
        <v>19490000</v>
      </c>
      <c r="F1039" s="172">
        <v>0</v>
      </c>
    </row>
    <row r="1040" spans="3:6">
      <c r="C1040" s="173" t="s">
        <v>1406</v>
      </c>
      <c r="D1040" s="172">
        <v>1725020</v>
      </c>
      <c r="E1040" s="172">
        <v>1000</v>
      </c>
      <c r="F1040" s="172">
        <v>0</v>
      </c>
    </row>
    <row r="1041" spans="3:6">
      <c r="C1041" s="173" t="s">
        <v>1407</v>
      </c>
      <c r="D1041" s="172">
        <v>137000000</v>
      </c>
      <c r="E1041" s="172">
        <v>47000000</v>
      </c>
      <c r="F1041" s="172">
        <v>14649632.74</v>
      </c>
    </row>
    <row r="1042" spans="3:6">
      <c r="C1042" s="173" t="s">
        <v>1408</v>
      </c>
      <c r="D1042" s="172">
        <v>123562218</v>
      </c>
      <c r="E1042" s="172">
        <v>117709460.5</v>
      </c>
      <c r="F1042" s="172">
        <v>52572527.759999998</v>
      </c>
    </row>
    <row r="1043" spans="3:6">
      <c r="C1043" s="173" t="s">
        <v>589</v>
      </c>
      <c r="D1043" s="172">
        <v>31979091</v>
      </c>
      <c r="E1043" s="172">
        <v>31979091</v>
      </c>
      <c r="F1043" s="172">
        <v>29652840.210000001</v>
      </c>
    </row>
    <row r="1044" spans="3:6">
      <c r="C1044" s="173" t="s">
        <v>1409</v>
      </c>
      <c r="D1044" s="172">
        <v>6169115</v>
      </c>
      <c r="E1044" s="172">
        <v>968830</v>
      </c>
      <c r="F1044" s="172">
        <v>0</v>
      </c>
    </row>
    <row r="1045" spans="3:6">
      <c r="C1045" s="173" t="s">
        <v>1410</v>
      </c>
      <c r="D1045" s="172">
        <v>1757168</v>
      </c>
      <c r="E1045" s="172">
        <v>690581</v>
      </c>
      <c r="F1045" s="172">
        <v>0</v>
      </c>
    </row>
    <row r="1046" spans="3:6">
      <c r="C1046" s="173" t="s">
        <v>805</v>
      </c>
      <c r="D1046" s="172">
        <v>471159418</v>
      </c>
      <c r="E1046" s="172">
        <v>0</v>
      </c>
      <c r="F1046" s="172">
        <v>0</v>
      </c>
    </row>
    <row r="1047" spans="3:6">
      <c r="C1047" s="173" t="s">
        <v>1411</v>
      </c>
      <c r="D1047" s="172">
        <v>4171157</v>
      </c>
      <c r="E1047" s="172">
        <v>2316875</v>
      </c>
      <c r="F1047" s="172">
        <v>0</v>
      </c>
    </row>
    <row r="1048" spans="3:6">
      <c r="C1048" s="173" t="s">
        <v>1412</v>
      </c>
      <c r="D1048" s="172">
        <v>416411</v>
      </c>
      <c r="E1048" s="172">
        <v>370108</v>
      </c>
      <c r="F1048" s="172">
        <v>0</v>
      </c>
    </row>
    <row r="1049" spans="3:6">
      <c r="C1049" s="173" t="s">
        <v>1413</v>
      </c>
      <c r="D1049" s="172">
        <v>27157543</v>
      </c>
      <c r="E1049" s="172">
        <v>11157543</v>
      </c>
      <c r="F1049" s="172">
        <v>5180392.34</v>
      </c>
    </row>
    <row r="1050" spans="3:6">
      <c r="C1050" s="173" t="s">
        <v>1414</v>
      </c>
      <c r="D1050" s="172">
        <v>13831456</v>
      </c>
      <c r="E1050" s="172">
        <v>7649817</v>
      </c>
      <c r="F1050" s="172">
        <v>4119815.86</v>
      </c>
    </row>
    <row r="1051" spans="3:6">
      <c r="C1051" s="173" t="s">
        <v>643</v>
      </c>
      <c r="D1051" s="172">
        <v>23172128</v>
      </c>
      <c r="E1051" s="172">
        <v>51172128</v>
      </c>
      <c r="F1051" s="172">
        <v>23172128</v>
      </c>
    </row>
    <row r="1052" spans="3:6">
      <c r="C1052" s="173" t="s">
        <v>1415</v>
      </c>
      <c r="D1052" s="172">
        <v>4111948</v>
      </c>
      <c r="E1052" s="172">
        <v>1525828</v>
      </c>
      <c r="F1052" s="172">
        <v>1381623.52</v>
      </c>
    </row>
    <row r="1053" spans="3:6">
      <c r="C1053" s="173" t="s">
        <v>1416</v>
      </c>
      <c r="D1053" s="172">
        <v>1765668</v>
      </c>
      <c r="E1053" s="172">
        <v>3919257</v>
      </c>
      <c r="F1053" s="172">
        <v>3918257.14</v>
      </c>
    </row>
    <row r="1054" spans="3:6">
      <c r="C1054" s="173" t="s">
        <v>1417</v>
      </c>
      <c r="D1054" s="172">
        <v>78000000</v>
      </c>
      <c r="E1054" s="172">
        <v>50000000</v>
      </c>
      <c r="F1054" s="172">
        <v>14512582.83</v>
      </c>
    </row>
    <row r="1055" spans="3:6">
      <c r="C1055" s="173" t="s">
        <v>1418</v>
      </c>
      <c r="D1055" s="172">
        <v>2912495</v>
      </c>
      <c r="E1055" s="172">
        <v>3000110</v>
      </c>
      <c r="F1055" s="172">
        <v>2804596.63</v>
      </c>
    </row>
    <row r="1056" spans="3:6">
      <c r="C1056" s="173" t="s">
        <v>1419</v>
      </c>
      <c r="D1056" s="172">
        <v>2741562</v>
      </c>
      <c r="E1056" s="172">
        <v>920559</v>
      </c>
      <c r="F1056" s="172">
        <v>156293.88</v>
      </c>
    </row>
    <row r="1057" spans="3:6">
      <c r="C1057" s="173" t="s">
        <v>1420</v>
      </c>
      <c r="D1057" s="172">
        <v>2773545</v>
      </c>
      <c r="E1057" s="172">
        <v>2405457</v>
      </c>
      <c r="F1057" s="172">
        <v>2404456.0499999998</v>
      </c>
    </row>
    <row r="1058" spans="3:6">
      <c r="C1058" s="173" t="s">
        <v>1421</v>
      </c>
      <c r="D1058" s="172">
        <v>78360940</v>
      </c>
      <c r="E1058" s="172">
        <v>14086140</v>
      </c>
      <c r="F1058" s="172">
        <v>0</v>
      </c>
    </row>
    <row r="1059" spans="3:6">
      <c r="C1059" s="173" t="s">
        <v>644</v>
      </c>
      <c r="D1059" s="172">
        <v>80087356</v>
      </c>
      <c r="E1059" s="172">
        <v>26003983</v>
      </c>
      <c r="F1059" s="172">
        <v>20088100.129999999</v>
      </c>
    </row>
    <row r="1060" spans="3:6">
      <c r="C1060" s="173" t="s">
        <v>1422</v>
      </c>
      <c r="D1060" s="172">
        <v>63579672</v>
      </c>
      <c r="E1060" s="172">
        <v>126305111</v>
      </c>
      <c r="F1060" s="172">
        <v>100021184.48999999</v>
      </c>
    </row>
    <row r="1061" spans="3:6">
      <c r="C1061" s="173" t="s">
        <v>1423</v>
      </c>
      <c r="D1061" s="172">
        <v>1000000</v>
      </c>
      <c r="E1061" s="172">
        <v>1000000</v>
      </c>
      <c r="F1061" s="172">
        <v>1000000</v>
      </c>
    </row>
    <row r="1062" spans="3:6">
      <c r="C1062" s="173" t="s">
        <v>429</v>
      </c>
      <c r="D1062" s="172">
        <v>37500333</v>
      </c>
      <c r="E1062" s="172">
        <v>37500333</v>
      </c>
      <c r="F1062" s="172">
        <v>37454900</v>
      </c>
    </row>
    <row r="1063" spans="3:6">
      <c r="C1063" s="173" t="s">
        <v>1424</v>
      </c>
      <c r="D1063" s="172">
        <v>10845429</v>
      </c>
      <c r="E1063" s="172">
        <v>4689060</v>
      </c>
      <c r="F1063" s="172">
        <v>0</v>
      </c>
    </row>
    <row r="1064" spans="3:6">
      <c r="C1064" s="173" t="s">
        <v>1425</v>
      </c>
      <c r="D1064" s="172">
        <v>2338581</v>
      </c>
      <c r="E1064" s="172">
        <v>2338581</v>
      </c>
      <c r="F1064" s="172">
        <v>0</v>
      </c>
    </row>
    <row r="1065" spans="3:6">
      <c r="C1065" s="173" t="s">
        <v>1426</v>
      </c>
      <c r="D1065" s="172">
        <v>46227768</v>
      </c>
      <c r="E1065" s="172">
        <v>11169303</v>
      </c>
      <c r="F1065" s="172">
        <v>10000000</v>
      </c>
    </row>
    <row r="1066" spans="3:6">
      <c r="C1066" s="173" t="s">
        <v>1427</v>
      </c>
      <c r="D1066" s="172">
        <v>1000000</v>
      </c>
      <c r="E1066" s="172">
        <v>1000000</v>
      </c>
      <c r="F1066" s="172">
        <v>0</v>
      </c>
    </row>
    <row r="1067" spans="3:6">
      <c r="C1067" s="173" t="s">
        <v>1428</v>
      </c>
      <c r="D1067" s="172">
        <v>0</v>
      </c>
      <c r="E1067" s="172">
        <v>1050000</v>
      </c>
      <c r="F1067" s="172">
        <v>1049987.4099999999</v>
      </c>
    </row>
    <row r="1068" spans="3:6">
      <c r="C1068" s="173" t="s">
        <v>1429</v>
      </c>
      <c r="D1068" s="172">
        <v>5000000</v>
      </c>
      <c r="E1068" s="172">
        <v>106482</v>
      </c>
      <c r="F1068" s="172">
        <v>0</v>
      </c>
    </row>
    <row r="1069" spans="3:6">
      <c r="C1069" s="173" t="s">
        <v>1430</v>
      </c>
      <c r="D1069" s="172">
        <v>62263555</v>
      </c>
      <c r="E1069" s="172">
        <v>9722940</v>
      </c>
      <c r="F1069" s="172">
        <v>9636117.75</v>
      </c>
    </row>
    <row r="1070" spans="3:6">
      <c r="C1070" s="173" t="s">
        <v>1431</v>
      </c>
      <c r="D1070" s="172">
        <v>1000000</v>
      </c>
      <c r="E1070" s="172">
        <v>1000000</v>
      </c>
      <c r="F1070" s="172">
        <v>0</v>
      </c>
    </row>
    <row r="1071" spans="3:6">
      <c r="C1071" s="173" t="s">
        <v>1432</v>
      </c>
      <c r="D1071" s="172">
        <v>37514624</v>
      </c>
      <c r="E1071" s="172">
        <v>12000000</v>
      </c>
      <c r="F1071" s="172">
        <v>10222826.369999999</v>
      </c>
    </row>
    <row r="1072" spans="3:6">
      <c r="C1072" s="173" t="s">
        <v>1433</v>
      </c>
      <c r="D1072" s="172">
        <v>299999</v>
      </c>
      <c r="E1072" s="172">
        <v>0</v>
      </c>
      <c r="F1072" s="172">
        <v>0</v>
      </c>
    </row>
    <row r="1073" spans="3:6">
      <c r="C1073" s="173" t="s">
        <v>1434</v>
      </c>
      <c r="D1073" s="172">
        <v>53980114</v>
      </c>
      <c r="E1073" s="172">
        <v>71357366</v>
      </c>
      <c r="F1073" s="172">
        <v>66394258.340000004</v>
      </c>
    </row>
    <row r="1074" spans="3:6">
      <c r="C1074" s="173" t="s">
        <v>1435</v>
      </c>
      <c r="D1074" s="172">
        <v>58722235</v>
      </c>
      <c r="E1074" s="172">
        <v>23722235</v>
      </c>
      <c r="F1074" s="172">
        <v>0</v>
      </c>
    </row>
    <row r="1075" spans="3:6">
      <c r="C1075" s="173" t="s">
        <v>2336</v>
      </c>
      <c r="D1075" s="172">
        <v>0</v>
      </c>
      <c r="E1075" s="172">
        <v>6385363.9800000004</v>
      </c>
      <c r="F1075" s="172">
        <v>0</v>
      </c>
    </row>
    <row r="1076" spans="3:6">
      <c r="C1076" s="173" t="s">
        <v>292</v>
      </c>
      <c r="D1076" s="172">
        <v>16375726</v>
      </c>
      <c r="E1076" s="172">
        <v>16375726</v>
      </c>
      <c r="F1076" s="172">
        <v>16375594.02</v>
      </c>
    </row>
    <row r="1077" spans="3:6">
      <c r="C1077" s="173" t="s">
        <v>2399</v>
      </c>
      <c r="D1077" s="172">
        <v>3065831</v>
      </c>
      <c r="E1077" s="172">
        <v>0</v>
      </c>
      <c r="F1077" s="172">
        <v>0</v>
      </c>
    </row>
    <row r="1078" spans="3:6">
      <c r="C1078" s="173" t="s">
        <v>293</v>
      </c>
      <c r="D1078" s="172">
        <v>31000000</v>
      </c>
      <c r="E1078" s="172">
        <v>13000000</v>
      </c>
      <c r="F1078" s="172">
        <v>1000000</v>
      </c>
    </row>
    <row r="1079" spans="3:6">
      <c r="C1079" s="173" t="s">
        <v>645</v>
      </c>
      <c r="D1079" s="172">
        <v>56869436</v>
      </c>
      <c r="E1079" s="172">
        <v>0</v>
      </c>
      <c r="F1079" s="172">
        <v>0</v>
      </c>
    </row>
    <row r="1080" spans="3:6">
      <c r="C1080" s="173" t="s">
        <v>1436</v>
      </c>
      <c r="D1080" s="172">
        <v>3769211</v>
      </c>
      <c r="E1080" s="172">
        <v>19670877</v>
      </c>
      <c r="F1080" s="172">
        <v>18523119.890000001</v>
      </c>
    </row>
    <row r="1081" spans="3:6">
      <c r="C1081" s="173" t="s">
        <v>537</v>
      </c>
      <c r="D1081" s="172">
        <v>55021560</v>
      </c>
      <c r="E1081" s="172">
        <v>55021560</v>
      </c>
      <c r="F1081" s="172">
        <v>54980328.299999997</v>
      </c>
    </row>
    <row r="1082" spans="3:6">
      <c r="C1082" s="173" t="s">
        <v>2337</v>
      </c>
      <c r="D1082" s="172">
        <v>0</v>
      </c>
      <c r="E1082" s="172">
        <v>4707825.7699999996</v>
      </c>
      <c r="F1082" s="172">
        <v>0</v>
      </c>
    </row>
    <row r="1083" spans="3:6">
      <c r="C1083" s="173" t="s">
        <v>2338</v>
      </c>
      <c r="D1083" s="172">
        <v>0</v>
      </c>
      <c r="E1083" s="172">
        <v>1913562.65</v>
      </c>
      <c r="F1083" s="172">
        <v>0</v>
      </c>
    </row>
    <row r="1084" spans="3:6">
      <c r="C1084" s="173" t="s">
        <v>1437</v>
      </c>
      <c r="D1084" s="172">
        <v>9353035</v>
      </c>
      <c r="E1084" s="172">
        <v>153035</v>
      </c>
      <c r="F1084" s="172">
        <v>0</v>
      </c>
    </row>
    <row r="1085" spans="3:6">
      <c r="C1085" s="173" t="s">
        <v>2265</v>
      </c>
      <c r="D1085" s="172">
        <v>0</v>
      </c>
      <c r="E1085" s="172">
        <v>11598344.130000001</v>
      </c>
      <c r="F1085" s="172">
        <v>0</v>
      </c>
    </row>
    <row r="1086" spans="3:6">
      <c r="C1086" s="173" t="s">
        <v>1438</v>
      </c>
      <c r="D1086" s="172">
        <v>5000000</v>
      </c>
      <c r="E1086" s="172">
        <v>3200000</v>
      </c>
      <c r="F1086" s="172">
        <v>2524220</v>
      </c>
    </row>
    <row r="1087" spans="3:6">
      <c r="C1087" s="173" t="s">
        <v>1439</v>
      </c>
      <c r="D1087" s="172">
        <v>9225931</v>
      </c>
      <c r="E1087" s="172">
        <v>4069529</v>
      </c>
      <c r="F1087" s="172">
        <v>2572042.4900000002</v>
      </c>
    </row>
    <row r="1088" spans="3:6">
      <c r="C1088" s="173" t="s">
        <v>294</v>
      </c>
      <c r="D1088" s="172">
        <v>450000360</v>
      </c>
      <c r="E1088" s="172">
        <v>450000360</v>
      </c>
      <c r="F1088" s="172">
        <v>449161951.60000002</v>
      </c>
    </row>
    <row r="1089" spans="3:6">
      <c r="C1089" s="173" t="s">
        <v>590</v>
      </c>
      <c r="D1089" s="172">
        <v>36705189</v>
      </c>
      <c r="E1089" s="172">
        <v>1000</v>
      </c>
      <c r="F1089" s="172">
        <v>0</v>
      </c>
    </row>
    <row r="1090" spans="3:6">
      <c r="C1090" s="173" t="s">
        <v>646</v>
      </c>
      <c r="D1090" s="172">
        <v>80543988</v>
      </c>
      <c r="E1090" s="172">
        <v>10543988</v>
      </c>
      <c r="F1090" s="172">
        <v>0</v>
      </c>
    </row>
    <row r="1091" spans="3:6">
      <c r="C1091" s="173" t="s">
        <v>2152</v>
      </c>
      <c r="D1091" s="172">
        <v>0</v>
      </c>
      <c r="E1091" s="172">
        <v>4267505.2</v>
      </c>
      <c r="F1091" s="172">
        <v>0</v>
      </c>
    </row>
    <row r="1092" spans="3:6">
      <c r="C1092" s="173" t="s">
        <v>2339</v>
      </c>
      <c r="D1092" s="172">
        <v>0</v>
      </c>
      <c r="E1092" s="172">
        <v>8367102.3600000003</v>
      </c>
      <c r="F1092" s="172">
        <v>0</v>
      </c>
    </row>
    <row r="1093" spans="3:6">
      <c r="C1093" s="173" t="s">
        <v>2340</v>
      </c>
      <c r="D1093" s="172">
        <v>0</v>
      </c>
      <c r="E1093" s="172">
        <v>4702720.1399999997</v>
      </c>
      <c r="F1093" s="172">
        <v>0</v>
      </c>
    </row>
    <row r="1094" spans="3:6">
      <c r="C1094" s="173" t="s">
        <v>2153</v>
      </c>
      <c r="D1094" s="172">
        <v>0</v>
      </c>
      <c r="E1094" s="172">
        <v>8579140.1500000004</v>
      </c>
      <c r="F1094" s="172">
        <v>0</v>
      </c>
    </row>
    <row r="1095" spans="3:6">
      <c r="C1095" s="173" t="s">
        <v>356</v>
      </c>
      <c r="D1095" s="172">
        <v>48750154</v>
      </c>
      <c r="E1095" s="172">
        <v>48750154</v>
      </c>
      <c r="F1095" s="172">
        <v>44935841.060000002</v>
      </c>
    </row>
    <row r="1096" spans="3:6">
      <c r="C1096" s="173" t="s">
        <v>2400</v>
      </c>
      <c r="D1096" s="172">
        <v>56250000</v>
      </c>
      <c r="E1096" s="172">
        <v>56250000</v>
      </c>
      <c r="F1096" s="172">
        <v>45000000</v>
      </c>
    </row>
    <row r="1097" spans="3:6">
      <c r="C1097" s="173" t="s">
        <v>2341</v>
      </c>
      <c r="D1097" s="172">
        <v>0</v>
      </c>
      <c r="E1097" s="172">
        <v>6384073.3600000003</v>
      </c>
      <c r="F1097" s="172">
        <v>0</v>
      </c>
    </row>
    <row r="1098" spans="3:6">
      <c r="C1098" s="173" t="s">
        <v>295</v>
      </c>
      <c r="D1098" s="172">
        <v>251812601</v>
      </c>
      <c r="E1098" s="172">
        <v>151812601</v>
      </c>
      <c r="F1098" s="172">
        <v>52442909.32</v>
      </c>
    </row>
    <row r="1099" spans="3:6">
      <c r="C1099" s="173" t="s">
        <v>2342</v>
      </c>
      <c r="D1099" s="172">
        <v>0</v>
      </c>
      <c r="E1099" s="172">
        <v>8369559.9299999997</v>
      </c>
      <c r="F1099" s="172">
        <v>0</v>
      </c>
    </row>
    <row r="1100" spans="3:6">
      <c r="C1100" s="173" t="s">
        <v>1440</v>
      </c>
      <c r="D1100" s="172">
        <v>75116931</v>
      </c>
      <c r="E1100" s="172">
        <v>75116931</v>
      </c>
      <c r="F1100" s="172">
        <v>60116000</v>
      </c>
    </row>
    <row r="1101" spans="3:6">
      <c r="C1101" s="173" t="s">
        <v>2343</v>
      </c>
      <c r="D1101" s="172">
        <v>0</v>
      </c>
      <c r="E1101" s="172">
        <v>4467240.43</v>
      </c>
      <c r="F1101" s="172">
        <v>0</v>
      </c>
    </row>
    <row r="1102" spans="3:6">
      <c r="C1102" s="173" t="s">
        <v>2344</v>
      </c>
      <c r="D1102" s="172">
        <v>0</v>
      </c>
      <c r="E1102" s="172">
        <v>1559383.61</v>
      </c>
      <c r="F1102" s="172">
        <v>0</v>
      </c>
    </row>
    <row r="1103" spans="3:6">
      <c r="C1103" s="173" t="s">
        <v>422</v>
      </c>
      <c r="D1103" s="172">
        <v>1546229</v>
      </c>
      <c r="E1103" s="172">
        <v>218</v>
      </c>
      <c r="F1103" s="172">
        <v>0</v>
      </c>
    </row>
    <row r="1104" spans="3:6">
      <c r="C1104" s="171" t="s">
        <v>2260</v>
      </c>
      <c r="D1104" s="172">
        <v>476321183</v>
      </c>
      <c r="E1104" s="172">
        <v>837485925.97000003</v>
      </c>
      <c r="F1104" s="172">
        <v>245897326.87999997</v>
      </c>
    </row>
    <row r="1105" spans="3:6">
      <c r="C1105" s="173" t="s">
        <v>2232</v>
      </c>
      <c r="D1105" s="172">
        <v>0</v>
      </c>
      <c r="E1105" s="172">
        <v>59550000</v>
      </c>
      <c r="F1105" s="172">
        <v>0</v>
      </c>
    </row>
    <row r="1106" spans="3:6">
      <c r="C1106" s="173" t="s">
        <v>2233</v>
      </c>
      <c r="D1106" s="172">
        <v>0</v>
      </c>
      <c r="E1106" s="172">
        <v>10753993.350000001</v>
      </c>
      <c r="F1106" s="172">
        <v>0</v>
      </c>
    </row>
    <row r="1107" spans="3:6">
      <c r="C1107" s="173" t="s">
        <v>2234</v>
      </c>
      <c r="D1107" s="172">
        <v>0</v>
      </c>
      <c r="E1107" s="172">
        <v>86430000.010000005</v>
      </c>
      <c r="F1107" s="172">
        <v>0</v>
      </c>
    </row>
    <row r="1108" spans="3:6">
      <c r="C1108" s="173" t="s">
        <v>2235</v>
      </c>
      <c r="D1108" s="172">
        <v>0</v>
      </c>
      <c r="E1108" s="172">
        <v>87900000.010000005</v>
      </c>
      <c r="F1108" s="172">
        <v>0</v>
      </c>
    </row>
    <row r="1109" spans="3:6">
      <c r="C1109" s="173" t="s">
        <v>647</v>
      </c>
      <c r="D1109" s="172">
        <v>333449662</v>
      </c>
      <c r="E1109" s="172">
        <v>287166607.62</v>
      </c>
      <c r="F1109" s="172">
        <v>132716306.64</v>
      </c>
    </row>
    <row r="1110" spans="3:6">
      <c r="C1110" s="173" t="s">
        <v>2240</v>
      </c>
      <c r="D1110" s="172">
        <v>0</v>
      </c>
      <c r="E1110" s="172">
        <v>54870000</v>
      </c>
      <c r="F1110" s="172">
        <v>0</v>
      </c>
    </row>
    <row r="1111" spans="3:6">
      <c r="C1111" s="173" t="s">
        <v>2241</v>
      </c>
      <c r="D1111" s="172">
        <v>0</v>
      </c>
      <c r="E1111" s="172">
        <v>2938989.6999999997</v>
      </c>
      <c r="F1111" s="172">
        <v>0</v>
      </c>
    </row>
    <row r="1112" spans="3:6">
      <c r="C1112" s="173" t="s">
        <v>2301</v>
      </c>
      <c r="D1112" s="172">
        <v>0</v>
      </c>
      <c r="E1112" s="172">
        <v>53849999.999999993</v>
      </c>
      <c r="F1112" s="172">
        <v>0</v>
      </c>
    </row>
    <row r="1113" spans="3:6">
      <c r="C1113" s="173" t="s">
        <v>425</v>
      </c>
      <c r="D1113" s="172">
        <v>7002382</v>
      </c>
      <c r="E1113" s="172">
        <v>5385077.1200000001</v>
      </c>
      <c r="F1113" s="172">
        <v>5385076.1200000001</v>
      </c>
    </row>
    <row r="1114" spans="3:6">
      <c r="C1114" s="173" t="s">
        <v>806</v>
      </c>
      <c r="D1114" s="172">
        <v>8323399</v>
      </c>
      <c r="E1114" s="172">
        <v>31335949.73</v>
      </c>
      <c r="F1114" s="172">
        <v>0</v>
      </c>
    </row>
    <row r="1115" spans="3:6">
      <c r="C1115" s="173" t="s">
        <v>485</v>
      </c>
      <c r="D1115" s="172">
        <v>21104312</v>
      </c>
      <c r="E1115" s="172">
        <v>0</v>
      </c>
      <c r="F1115" s="172">
        <v>0</v>
      </c>
    </row>
    <row r="1116" spans="3:6">
      <c r="C1116" s="173" t="s">
        <v>536</v>
      </c>
      <c r="D1116" s="172">
        <v>3794025</v>
      </c>
      <c r="E1116" s="172">
        <v>20000000</v>
      </c>
      <c r="F1116" s="172">
        <v>18559483.75</v>
      </c>
    </row>
    <row r="1117" spans="3:6">
      <c r="C1117" s="173" t="s">
        <v>648</v>
      </c>
      <c r="D1117" s="172">
        <v>102647403</v>
      </c>
      <c r="E1117" s="172">
        <v>82187554.770000011</v>
      </c>
      <c r="F1117" s="172">
        <v>38706627.390000001</v>
      </c>
    </row>
    <row r="1118" spans="3:6">
      <c r="C1118" s="173" t="s">
        <v>2200</v>
      </c>
      <c r="D1118" s="172">
        <v>0</v>
      </c>
      <c r="E1118" s="172">
        <v>55117753.659999996</v>
      </c>
      <c r="F1118" s="172">
        <v>50529832.979999997</v>
      </c>
    </row>
    <row r="1119" spans="3:6">
      <c r="C1119" s="171" t="s">
        <v>2261</v>
      </c>
      <c r="D1119" s="172">
        <v>0</v>
      </c>
      <c r="E1119" s="172">
        <v>757752943.20000005</v>
      </c>
      <c r="F1119" s="172">
        <v>4260000</v>
      </c>
    </row>
    <row r="1120" spans="3:6">
      <c r="C1120" s="173" t="s">
        <v>2077</v>
      </c>
      <c r="D1120" s="172">
        <v>0</v>
      </c>
      <c r="E1120" s="172">
        <v>616300000</v>
      </c>
      <c r="F1120" s="172">
        <v>4260000</v>
      </c>
    </row>
    <row r="1121" spans="3:6">
      <c r="C1121" s="173" t="s">
        <v>2266</v>
      </c>
      <c r="D1121" s="172">
        <v>0</v>
      </c>
      <c r="E1121" s="172">
        <v>141452943.19999999</v>
      </c>
      <c r="F1121" s="172">
        <v>0</v>
      </c>
    </row>
    <row r="1122" spans="3:6">
      <c r="C1122" s="151" t="s">
        <v>296</v>
      </c>
      <c r="D1122" s="152">
        <v>554717737</v>
      </c>
      <c r="E1122" s="152">
        <v>528436744.05000007</v>
      </c>
      <c r="F1122" s="152">
        <v>441713306.31000006</v>
      </c>
    </row>
    <row r="1123" spans="3:6">
      <c r="C1123" s="171" t="s">
        <v>2259</v>
      </c>
      <c r="D1123" s="172">
        <v>554717737</v>
      </c>
      <c r="E1123" s="172">
        <v>522022885.37000006</v>
      </c>
      <c r="F1123" s="172">
        <v>441713306.31000006</v>
      </c>
    </row>
    <row r="1124" spans="3:6">
      <c r="C1124" s="173" t="s">
        <v>1441</v>
      </c>
      <c r="D1124" s="172">
        <v>2758819</v>
      </c>
      <c r="E1124" s="172">
        <v>6462825</v>
      </c>
      <c r="F1124" s="172">
        <v>6462824.5099999998</v>
      </c>
    </row>
    <row r="1125" spans="3:6">
      <c r="C1125" s="173" t="s">
        <v>1442</v>
      </c>
      <c r="D1125" s="172">
        <v>1148800</v>
      </c>
      <c r="E1125" s="172">
        <v>109</v>
      </c>
      <c r="F1125" s="172">
        <v>0</v>
      </c>
    </row>
    <row r="1126" spans="3:6">
      <c r="C1126" s="173" t="s">
        <v>2154</v>
      </c>
      <c r="D1126" s="172">
        <v>0</v>
      </c>
      <c r="E1126" s="172">
        <v>3107012.2600000002</v>
      </c>
      <c r="F1126" s="172">
        <v>2825874.66</v>
      </c>
    </row>
    <row r="1127" spans="3:6">
      <c r="C1127" s="173" t="s">
        <v>1443</v>
      </c>
      <c r="D1127" s="172">
        <v>21869677</v>
      </c>
      <c r="E1127" s="172">
        <v>21869677</v>
      </c>
      <c r="F1127" s="172">
        <v>21869677</v>
      </c>
    </row>
    <row r="1128" spans="3:6">
      <c r="C1128" s="173" t="s">
        <v>1444</v>
      </c>
      <c r="D1128" s="172">
        <v>1812675</v>
      </c>
      <c r="E1128" s="172">
        <v>2003934</v>
      </c>
      <c r="F1128" s="172">
        <v>0</v>
      </c>
    </row>
    <row r="1129" spans="3:6">
      <c r="C1129" s="173" t="s">
        <v>1445</v>
      </c>
      <c r="D1129" s="172">
        <v>1145591</v>
      </c>
      <c r="E1129" s="172">
        <v>1500000</v>
      </c>
      <c r="F1129" s="172">
        <v>0</v>
      </c>
    </row>
    <row r="1130" spans="3:6">
      <c r="C1130" s="173" t="s">
        <v>1446</v>
      </c>
      <c r="D1130" s="172">
        <v>1488375</v>
      </c>
      <c r="E1130" s="172">
        <v>5315624</v>
      </c>
      <c r="F1130" s="172">
        <v>0</v>
      </c>
    </row>
    <row r="1131" spans="3:6">
      <c r="C1131" s="173" t="s">
        <v>649</v>
      </c>
      <c r="D1131" s="172">
        <v>100000</v>
      </c>
      <c r="E1131" s="172">
        <v>0</v>
      </c>
      <c r="F1131" s="172">
        <v>0</v>
      </c>
    </row>
    <row r="1132" spans="3:6">
      <c r="C1132" s="173" t="s">
        <v>591</v>
      </c>
      <c r="D1132" s="172">
        <v>179352696</v>
      </c>
      <c r="E1132" s="172">
        <v>89352696</v>
      </c>
      <c r="F1132" s="172">
        <v>86945585.980000004</v>
      </c>
    </row>
    <row r="1133" spans="3:6">
      <c r="C1133" s="173" t="s">
        <v>1447</v>
      </c>
      <c r="D1133" s="172">
        <v>2526576</v>
      </c>
      <c r="E1133" s="172">
        <v>30116836</v>
      </c>
      <c r="F1133" s="172">
        <v>29933210.350000001</v>
      </c>
    </row>
    <row r="1134" spans="3:6">
      <c r="C1134" s="173" t="s">
        <v>1448</v>
      </c>
      <c r="D1134" s="172">
        <v>56294803</v>
      </c>
      <c r="E1134" s="172">
        <v>10294803</v>
      </c>
      <c r="F1134" s="172">
        <v>0</v>
      </c>
    </row>
    <row r="1135" spans="3:6">
      <c r="C1135" s="173" t="s">
        <v>1449</v>
      </c>
      <c r="D1135" s="172">
        <v>9135638</v>
      </c>
      <c r="E1135" s="172">
        <v>100000</v>
      </c>
      <c r="F1135" s="172">
        <v>0</v>
      </c>
    </row>
    <row r="1136" spans="3:6">
      <c r="C1136" s="173" t="s">
        <v>1450</v>
      </c>
      <c r="D1136" s="172">
        <v>2495905</v>
      </c>
      <c r="E1136" s="172">
        <v>8248358</v>
      </c>
      <c r="F1136" s="172">
        <v>8248357.2400000002</v>
      </c>
    </row>
    <row r="1137" spans="3:6">
      <c r="C1137" s="173" t="s">
        <v>1451</v>
      </c>
      <c r="D1137" s="172">
        <v>1592758</v>
      </c>
      <c r="E1137" s="172">
        <v>109</v>
      </c>
      <c r="F1137" s="172">
        <v>0</v>
      </c>
    </row>
    <row r="1138" spans="3:6">
      <c r="C1138" s="173" t="s">
        <v>1452</v>
      </c>
      <c r="D1138" s="172">
        <v>1000000</v>
      </c>
      <c r="E1138" s="172">
        <v>51000000</v>
      </c>
      <c r="F1138" s="172">
        <v>50000000</v>
      </c>
    </row>
    <row r="1139" spans="3:6">
      <c r="C1139" s="173" t="s">
        <v>1453</v>
      </c>
      <c r="D1139" s="172">
        <v>2495905</v>
      </c>
      <c r="E1139" s="172">
        <v>8260633</v>
      </c>
      <c r="F1139" s="172">
        <v>8260632.5999999996</v>
      </c>
    </row>
    <row r="1140" spans="3:6">
      <c r="C1140" s="173" t="s">
        <v>1454</v>
      </c>
      <c r="D1140" s="172">
        <v>2495905</v>
      </c>
      <c r="E1140" s="172">
        <v>8253472</v>
      </c>
      <c r="F1140" s="172">
        <v>8253471.4100000001</v>
      </c>
    </row>
    <row r="1141" spans="3:6">
      <c r="C1141" s="173" t="s">
        <v>1455</v>
      </c>
      <c r="D1141" s="172">
        <v>1501732</v>
      </c>
      <c r="E1141" s="172">
        <v>109</v>
      </c>
      <c r="F1141" s="172">
        <v>0</v>
      </c>
    </row>
    <row r="1142" spans="3:6">
      <c r="C1142" s="173" t="s">
        <v>1456</v>
      </c>
      <c r="D1142" s="172">
        <v>1501732</v>
      </c>
      <c r="E1142" s="172">
        <v>109</v>
      </c>
      <c r="F1142" s="172">
        <v>0</v>
      </c>
    </row>
    <row r="1143" spans="3:6">
      <c r="C1143" s="173" t="s">
        <v>1457</v>
      </c>
      <c r="D1143" s="172">
        <v>5032901</v>
      </c>
      <c r="E1143" s="172">
        <v>3072227</v>
      </c>
      <c r="F1143" s="172">
        <v>0</v>
      </c>
    </row>
    <row r="1144" spans="3:6">
      <c r="C1144" s="173" t="s">
        <v>1458</v>
      </c>
      <c r="D1144" s="172">
        <v>27190722</v>
      </c>
      <c r="E1144" s="172">
        <v>7915771</v>
      </c>
      <c r="F1144" s="172">
        <v>7915670.7199999997</v>
      </c>
    </row>
    <row r="1145" spans="3:6">
      <c r="C1145" s="173" t="s">
        <v>1459</v>
      </c>
      <c r="D1145" s="172">
        <v>7800000</v>
      </c>
      <c r="E1145" s="172">
        <v>300000</v>
      </c>
      <c r="F1145" s="172">
        <v>0</v>
      </c>
    </row>
    <row r="1146" spans="3:6">
      <c r="C1146" s="173" t="s">
        <v>1460</v>
      </c>
      <c r="D1146" s="172">
        <v>2502760</v>
      </c>
      <c r="E1146" s="172">
        <v>10302000</v>
      </c>
      <c r="F1146" s="172">
        <v>10301191.16</v>
      </c>
    </row>
    <row r="1147" spans="3:6">
      <c r="C1147" s="173" t="s">
        <v>1461</v>
      </c>
      <c r="D1147" s="172">
        <v>60000005</v>
      </c>
      <c r="E1147" s="172">
        <v>60000005</v>
      </c>
      <c r="F1147" s="172">
        <v>58996551.5</v>
      </c>
    </row>
    <row r="1148" spans="3:6">
      <c r="C1148" s="173" t="s">
        <v>2201</v>
      </c>
      <c r="D1148" s="172">
        <v>0</v>
      </c>
      <c r="E1148" s="172">
        <v>8895750.7300000004</v>
      </c>
      <c r="F1148" s="172">
        <v>8421711.9399999995</v>
      </c>
    </row>
    <row r="1149" spans="3:6">
      <c r="C1149" s="173" t="s">
        <v>1462</v>
      </c>
      <c r="D1149" s="172">
        <v>1466976</v>
      </c>
      <c r="E1149" s="172">
        <v>0</v>
      </c>
      <c r="F1149" s="172">
        <v>0</v>
      </c>
    </row>
    <row r="1150" spans="3:6">
      <c r="C1150" s="173" t="s">
        <v>2249</v>
      </c>
      <c r="D1150" s="172">
        <v>0</v>
      </c>
      <c r="E1150" s="172">
        <v>9409087.1999999993</v>
      </c>
      <c r="F1150" s="172">
        <v>0</v>
      </c>
    </row>
    <row r="1151" spans="3:6">
      <c r="C1151" s="173" t="s">
        <v>796</v>
      </c>
      <c r="D1151" s="172">
        <v>20194412</v>
      </c>
      <c r="E1151" s="172">
        <v>0</v>
      </c>
      <c r="F1151" s="172">
        <v>0</v>
      </c>
    </row>
    <row r="1152" spans="3:6">
      <c r="C1152" s="173" t="s">
        <v>1463</v>
      </c>
      <c r="D1152" s="172">
        <v>5076540</v>
      </c>
      <c r="E1152" s="172">
        <v>3073031</v>
      </c>
      <c r="F1152" s="172">
        <v>3072030.35</v>
      </c>
    </row>
    <row r="1153" spans="3:6">
      <c r="C1153" s="173" t="s">
        <v>1464</v>
      </c>
      <c r="D1153" s="172">
        <v>7632009</v>
      </c>
      <c r="E1153" s="172">
        <v>132009</v>
      </c>
      <c r="F1153" s="172">
        <v>0</v>
      </c>
    </row>
    <row r="1154" spans="3:6">
      <c r="C1154" s="173" t="s">
        <v>2345</v>
      </c>
      <c r="D1154" s="172">
        <v>0</v>
      </c>
      <c r="E1154" s="172">
        <v>2706286.24</v>
      </c>
      <c r="F1154" s="172">
        <v>0</v>
      </c>
    </row>
    <row r="1155" spans="3:6">
      <c r="C1155" s="173" t="s">
        <v>1465</v>
      </c>
      <c r="D1155" s="172">
        <v>1000000</v>
      </c>
      <c r="E1155" s="172">
        <v>0</v>
      </c>
      <c r="F1155" s="172">
        <v>0</v>
      </c>
    </row>
    <row r="1156" spans="3:6">
      <c r="C1156" s="173" t="s">
        <v>2346</v>
      </c>
      <c r="D1156" s="172">
        <v>0</v>
      </c>
      <c r="E1156" s="172">
        <v>8339050.2400000002</v>
      </c>
      <c r="F1156" s="172">
        <v>0</v>
      </c>
    </row>
    <row r="1157" spans="3:6">
      <c r="C1157" s="173" t="s">
        <v>808</v>
      </c>
      <c r="D1157" s="172">
        <v>0</v>
      </c>
      <c r="E1157" s="172">
        <v>15184611.380000001</v>
      </c>
      <c r="F1157" s="172">
        <v>9159645.1899999995</v>
      </c>
    </row>
    <row r="1158" spans="3:6">
      <c r="C1158" s="173" t="s">
        <v>1466</v>
      </c>
      <c r="D1158" s="172">
        <v>0</v>
      </c>
      <c r="E1158" s="172">
        <v>846222</v>
      </c>
      <c r="F1158" s="172">
        <v>740819.61</v>
      </c>
    </row>
    <row r="1159" spans="3:6">
      <c r="C1159" s="173" t="s">
        <v>2155</v>
      </c>
      <c r="D1159" s="172">
        <v>0</v>
      </c>
      <c r="E1159" s="172">
        <v>7512272.6099999994</v>
      </c>
      <c r="F1159" s="172">
        <v>6867331.8899999997</v>
      </c>
    </row>
    <row r="1160" spans="3:6">
      <c r="C1160" s="173" t="s">
        <v>809</v>
      </c>
      <c r="D1160" s="172">
        <v>0</v>
      </c>
      <c r="E1160" s="172">
        <v>13867759.82</v>
      </c>
      <c r="F1160" s="172">
        <v>4160377.23</v>
      </c>
    </row>
    <row r="1161" spans="3:6">
      <c r="C1161" s="173" t="s">
        <v>1467</v>
      </c>
      <c r="D1161" s="172">
        <v>1508467</v>
      </c>
      <c r="E1161" s="172">
        <v>3990847</v>
      </c>
      <c r="F1161" s="172">
        <v>3990746.24</v>
      </c>
    </row>
    <row r="1162" spans="3:6">
      <c r="C1162" s="173" t="s">
        <v>1468</v>
      </c>
      <c r="D1162" s="172">
        <v>953825</v>
      </c>
      <c r="E1162" s="172">
        <v>0</v>
      </c>
      <c r="F1162" s="172">
        <v>0</v>
      </c>
    </row>
    <row r="1163" spans="3:6">
      <c r="C1163" s="173" t="s">
        <v>1469</v>
      </c>
      <c r="D1163" s="172">
        <v>10193766</v>
      </c>
      <c r="E1163" s="172">
        <v>274458</v>
      </c>
      <c r="F1163" s="172">
        <v>0</v>
      </c>
    </row>
    <row r="1164" spans="3:6">
      <c r="C1164" s="173" t="s">
        <v>2156</v>
      </c>
      <c r="D1164" s="172">
        <v>0</v>
      </c>
      <c r="E1164" s="172">
        <v>4252728.8</v>
      </c>
      <c r="F1164" s="172">
        <v>0</v>
      </c>
    </row>
    <row r="1165" spans="3:6">
      <c r="C1165" s="173" t="s">
        <v>2157</v>
      </c>
      <c r="D1165" s="172">
        <v>0</v>
      </c>
      <c r="E1165" s="172">
        <v>4252728.8</v>
      </c>
      <c r="F1165" s="172">
        <v>0</v>
      </c>
    </row>
    <row r="1166" spans="3:6">
      <c r="C1166" s="173" t="s">
        <v>1470</v>
      </c>
      <c r="D1166" s="172">
        <v>8111268</v>
      </c>
      <c r="E1166" s="172">
        <v>111268</v>
      </c>
      <c r="F1166" s="172">
        <v>0</v>
      </c>
    </row>
    <row r="1167" spans="3:6">
      <c r="C1167" s="173" t="s">
        <v>2347</v>
      </c>
      <c r="D1167" s="172">
        <v>0</v>
      </c>
      <c r="E1167" s="172">
        <v>6361966.29</v>
      </c>
      <c r="F1167" s="172">
        <v>0</v>
      </c>
    </row>
    <row r="1168" spans="3:6">
      <c r="C1168" s="173" t="s">
        <v>357</v>
      </c>
      <c r="D1168" s="172">
        <v>105336499</v>
      </c>
      <c r="E1168" s="172">
        <v>105336499</v>
      </c>
      <c r="F1168" s="172">
        <v>105287596.73</v>
      </c>
    </row>
    <row r="1169" spans="3:6">
      <c r="C1169" s="171" t="s">
        <v>2260</v>
      </c>
      <c r="D1169" s="172">
        <v>0</v>
      </c>
      <c r="E1169" s="172">
        <v>6413858.6799999997</v>
      </c>
      <c r="F1169" s="172">
        <v>0</v>
      </c>
    </row>
    <row r="1170" spans="3:6">
      <c r="C1170" s="173" t="s">
        <v>751</v>
      </c>
      <c r="D1170" s="172">
        <v>0</v>
      </c>
      <c r="E1170" s="172">
        <v>6413858.6799999997</v>
      </c>
      <c r="F1170" s="172">
        <v>0</v>
      </c>
    </row>
    <row r="1171" spans="3:6">
      <c r="C1171" s="151" t="s">
        <v>297</v>
      </c>
      <c r="D1171" s="152">
        <v>1208318911</v>
      </c>
      <c r="E1171" s="152">
        <v>1030266270.79</v>
      </c>
      <c r="F1171" s="152">
        <v>929333799.03999996</v>
      </c>
    </row>
    <row r="1172" spans="3:6">
      <c r="C1172" s="171" t="s">
        <v>2259</v>
      </c>
      <c r="D1172" s="172">
        <v>1021864046</v>
      </c>
      <c r="E1172" s="172">
        <v>934021089</v>
      </c>
      <c r="F1172" s="172">
        <v>875223583.52999985</v>
      </c>
    </row>
    <row r="1173" spans="3:6">
      <c r="C1173" s="173" t="s">
        <v>358</v>
      </c>
      <c r="D1173" s="172">
        <v>499701972</v>
      </c>
      <c r="E1173" s="172">
        <v>481466381</v>
      </c>
      <c r="F1173" s="172">
        <v>479734844.09000003</v>
      </c>
    </row>
    <row r="1174" spans="3:6">
      <c r="C1174" s="173" t="s">
        <v>298</v>
      </c>
      <c r="D1174" s="172">
        <v>9358073</v>
      </c>
      <c r="E1174" s="172">
        <v>11121183</v>
      </c>
      <c r="F1174" s="172">
        <v>10516431.26</v>
      </c>
    </row>
    <row r="1175" spans="3:6">
      <c r="C1175" s="173" t="s">
        <v>1471</v>
      </c>
      <c r="D1175" s="172">
        <v>3810290</v>
      </c>
      <c r="E1175" s="172">
        <v>3050000</v>
      </c>
      <c r="F1175" s="172">
        <v>0</v>
      </c>
    </row>
    <row r="1176" spans="3:6">
      <c r="C1176" s="173" t="s">
        <v>1472</v>
      </c>
      <c r="D1176" s="172">
        <v>1000000</v>
      </c>
      <c r="E1176" s="172">
        <v>1000000</v>
      </c>
      <c r="F1176" s="172">
        <v>0</v>
      </c>
    </row>
    <row r="1177" spans="3:6">
      <c r="C1177" s="173" t="s">
        <v>1473</v>
      </c>
      <c r="D1177" s="172">
        <v>1912270</v>
      </c>
      <c r="E1177" s="172">
        <v>1530000</v>
      </c>
      <c r="F1177" s="172">
        <v>0</v>
      </c>
    </row>
    <row r="1178" spans="3:6">
      <c r="C1178" s="173" t="s">
        <v>430</v>
      </c>
      <c r="D1178" s="172">
        <v>60000046</v>
      </c>
      <c r="E1178" s="172">
        <v>98000046</v>
      </c>
      <c r="F1178" s="172">
        <v>97950136.390000001</v>
      </c>
    </row>
    <row r="1179" spans="3:6">
      <c r="C1179" s="173" t="s">
        <v>500</v>
      </c>
      <c r="D1179" s="172">
        <v>140184628</v>
      </c>
      <c r="E1179" s="172">
        <v>156779047</v>
      </c>
      <c r="F1179" s="172">
        <v>153419917</v>
      </c>
    </row>
    <row r="1180" spans="3:6">
      <c r="C1180" s="173" t="s">
        <v>1474</v>
      </c>
      <c r="D1180" s="172">
        <v>1157222</v>
      </c>
      <c r="E1180" s="172">
        <v>3789826</v>
      </c>
      <c r="F1180" s="172">
        <v>3031780.8</v>
      </c>
    </row>
    <row r="1181" spans="3:6">
      <c r="C1181" s="173" t="s">
        <v>1475</v>
      </c>
      <c r="D1181" s="172">
        <v>2779045</v>
      </c>
      <c r="E1181" s="172">
        <v>125</v>
      </c>
      <c r="F1181" s="172">
        <v>0</v>
      </c>
    </row>
    <row r="1182" spans="3:6">
      <c r="C1182" s="173" t="s">
        <v>1476</v>
      </c>
      <c r="D1182" s="172">
        <v>2779045</v>
      </c>
      <c r="E1182" s="172">
        <v>110</v>
      </c>
      <c r="F1182" s="172">
        <v>0</v>
      </c>
    </row>
    <row r="1183" spans="3:6">
      <c r="C1183" s="173" t="s">
        <v>1477</v>
      </c>
      <c r="D1183" s="172">
        <v>1651551</v>
      </c>
      <c r="E1183" s="172">
        <v>1000</v>
      </c>
      <c r="F1183" s="172">
        <v>0</v>
      </c>
    </row>
    <row r="1184" spans="3:6">
      <c r="C1184" s="173" t="s">
        <v>1478</v>
      </c>
      <c r="D1184" s="172">
        <v>2797336</v>
      </c>
      <c r="E1184" s="172">
        <v>548006</v>
      </c>
      <c r="F1184" s="172">
        <v>0</v>
      </c>
    </row>
    <row r="1185" spans="3:6">
      <c r="C1185" s="173" t="s">
        <v>1479</v>
      </c>
      <c r="D1185" s="172">
        <v>6310564</v>
      </c>
      <c r="E1185" s="172">
        <v>7557880</v>
      </c>
      <c r="F1185" s="172">
        <v>3778889.55</v>
      </c>
    </row>
    <row r="1186" spans="3:6">
      <c r="C1186" s="173" t="s">
        <v>1480</v>
      </c>
      <c r="D1186" s="172">
        <v>107784880</v>
      </c>
      <c r="E1186" s="172">
        <v>77784880</v>
      </c>
      <c r="F1186" s="172">
        <v>76379818.629999995</v>
      </c>
    </row>
    <row r="1187" spans="3:6">
      <c r="C1187" s="173" t="s">
        <v>1481</v>
      </c>
      <c r="D1187" s="172">
        <v>5079880</v>
      </c>
      <c r="E1187" s="172">
        <v>1000</v>
      </c>
      <c r="F1187" s="172">
        <v>0</v>
      </c>
    </row>
    <row r="1188" spans="3:6">
      <c r="C1188" s="173" t="s">
        <v>1482</v>
      </c>
      <c r="D1188" s="172">
        <v>71550790</v>
      </c>
      <c r="E1188" s="172">
        <v>20769388</v>
      </c>
      <c r="F1188" s="172">
        <v>0</v>
      </c>
    </row>
    <row r="1189" spans="3:6">
      <c r="C1189" s="173" t="s">
        <v>1483</v>
      </c>
      <c r="D1189" s="172">
        <v>82018034</v>
      </c>
      <c r="E1189" s="172">
        <v>10888071</v>
      </c>
      <c r="F1189" s="172">
        <v>0</v>
      </c>
    </row>
    <row r="1190" spans="3:6">
      <c r="C1190" s="173" t="s">
        <v>1484</v>
      </c>
      <c r="D1190" s="172">
        <v>0</v>
      </c>
      <c r="E1190" s="172">
        <v>4252195</v>
      </c>
      <c r="F1190" s="172">
        <v>1512914.14</v>
      </c>
    </row>
    <row r="1191" spans="3:6">
      <c r="C1191" s="173" t="s">
        <v>1485</v>
      </c>
      <c r="D1191" s="172">
        <v>1581259</v>
      </c>
      <c r="E1191" s="172">
        <v>38879623</v>
      </c>
      <c r="F1191" s="172">
        <v>36898851.670000002</v>
      </c>
    </row>
    <row r="1192" spans="3:6">
      <c r="C1192" s="173" t="s">
        <v>1486</v>
      </c>
      <c r="D1192" s="172">
        <v>1697292</v>
      </c>
      <c r="E1192" s="172">
        <v>1602000</v>
      </c>
      <c r="F1192" s="172">
        <v>0</v>
      </c>
    </row>
    <row r="1193" spans="3:6">
      <c r="C1193" s="173" t="s">
        <v>1487</v>
      </c>
      <c r="D1193" s="172">
        <v>1513603</v>
      </c>
      <c r="E1193" s="172">
        <v>110</v>
      </c>
      <c r="F1193" s="172">
        <v>0</v>
      </c>
    </row>
    <row r="1194" spans="3:6">
      <c r="C1194" s="173" t="s">
        <v>1488</v>
      </c>
      <c r="D1194" s="172">
        <v>1098833</v>
      </c>
      <c r="E1194" s="172">
        <v>108</v>
      </c>
      <c r="F1194" s="172">
        <v>0</v>
      </c>
    </row>
    <row r="1195" spans="3:6">
      <c r="C1195" s="173" t="s">
        <v>1489</v>
      </c>
      <c r="D1195" s="172">
        <v>1097433</v>
      </c>
      <c r="E1195" s="172">
        <v>110</v>
      </c>
      <c r="F1195" s="172">
        <v>0</v>
      </c>
    </row>
    <row r="1196" spans="3:6">
      <c r="C1196" s="173" t="s">
        <v>1490</v>
      </c>
      <c r="D1196" s="172">
        <v>15000000</v>
      </c>
      <c r="E1196" s="172">
        <v>15000000</v>
      </c>
      <c r="F1196" s="172">
        <v>12000000</v>
      </c>
    </row>
    <row r="1197" spans="3:6">
      <c r="C1197" s="171" t="s">
        <v>2260</v>
      </c>
      <c r="D1197" s="172">
        <v>186454865</v>
      </c>
      <c r="E1197" s="172">
        <v>96245181.789999992</v>
      </c>
      <c r="F1197" s="172">
        <v>54110215.509999998</v>
      </c>
    </row>
    <row r="1198" spans="3:6">
      <c r="C1198" s="173" t="s">
        <v>2236</v>
      </c>
      <c r="D1198" s="172">
        <v>0</v>
      </c>
      <c r="E1198" s="172">
        <v>6226965.9199999999</v>
      </c>
      <c r="F1198" s="172">
        <v>0</v>
      </c>
    </row>
    <row r="1199" spans="3:6">
      <c r="C1199" s="173" t="s">
        <v>535</v>
      </c>
      <c r="D1199" s="172">
        <v>46008312</v>
      </c>
      <c r="E1199" s="172">
        <v>0</v>
      </c>
      <c r="F1199" s="172">
        <v>0</v>
      </c>
    </row>
    <row r="1200" spans="3:6">
      <c r="C1200" s="173" t="s">
        <v>2237</v>
      </c>
      <c r="D1200" s="172">
        <v>0</v>
      </c>
      <c r="E1200" s="172">
        <v>29400000</v>
      </c>
      <c r="F1200" s="172">
        <v>26459947.27</v>
      </c>
    </row>
    <row r="1201" spans="3:6">
      <c r="C1201" s="173" t="s">
        <v>2242</v>
      </c>
      <c r="D1201" s="172">
        <v>0</v>
      </c>
      <c r="E1201" s="172">
        <v>12000000</v>
      </c>
      <c r="F1201" s="172">
        <v>0</v>
      </c>
    </row>
    <row r="1202" spans="3:6">
      <c r="C1202" s="173" t="s">
        <v>650</v>
      </c>
      <c r="D1202" s="172">
        <v>1277584</v>
      </c>
      <c r="E1202" s="172">
        <v>2777584</v>
      </c>
      <c r="F1202" s="172">
        <v>2777584</v>
      </c>
    </row>
    <row r="1203" spans="3:6">
      <c r="C1203" s="173" t="s">
        <v>486</v>
      </c>
      <c r="D1203" s="172">
        <v>1931187</v>
      </c>
      <c r="E1203" s="172">
        <v>0</v>
      </c>
      <c r="F1203" s="172">
        <v>0</v>
      </c>
    </row>
    <row r="1204" spans="3:6">
      <c r="C1204" s="173" t="s">
        <v>651</v>
      </c>
      <c r="D1204" s="172">
        <v>6593556</v>
      </c>
      <c r="E1204" s="172">
        <v>18947545.550000001</v>
      </c>
      <c r="F1204" s="172">
        <v>16576822.58</v>
      </c>
    </row>
    <row r="1205" spans="3:6">
      <c r="C1205" s="173" t="s">
        <v>652</v>
      </c>
      <c r="D1205" s="172">
        <v>2644226</v>
      </c>
      <c r="E1205" s="172">
        <v>2929020.24</v>
      </c>
      <c r="F1205" s="172">
        <v>175655.97</v>
      </c>
    </row>
    <row r="1206" spans="3:6">
      <c r="C1206" s="173" t="s">
        <v>499</v>
      </c>
      <c r="D1206" s="172">
        <v>128000000</v>
      </c>
      <c r="E1206" s="172">
        <v>0</v>
      </c>
      <c r="F1206" s="172">
        <v>0</v>
      </c>
    </row>
    <row r="1207" spans="3:6">
      <c r="C1207" s="173" t="s">
        <v>752</v>
      </c>
      <c r="D1207" s="172">
        <v>0</v>
      </c>
      <c r="E1207" s="172">
        <v>23964066.080000002</v>
      </c>
      <c r="F1207" s="172">
        <v>8120205.6900000004</v>
      </c>
    </row>
    <row r="1208" spans="3:6">
      <c r="C1208" s="151" t="s">
        <v>246</v>
      </c>
      <c r="D1208" s="152">
        <v>4315709764</v>
      </c>
      <c r="E1208" s="152">
        <v>2891211543.3000002</v>
      </c>
      <c r="F1208" s="152">
        <v>2089263246.9699998</v>
      </c>
    </row>
    <row r="1209" spans="3:6">
      <c r="C1209" s="171" t="s">
        <v>2259</v>
      </c>
      <c r="D1209" s="172">
        <v>4229127752</v>
      </c>
      <c r="E1209" s="172">
        <v>2759323405.2600002</v>
      </c>
      <c r="F1209" s="172">
        <v>2018627993.8399997</v>
      </c>
    </row>
    <row r="1210" spans="3:6">
      <c r="C1210" s="173" t="s">
        <v>299</v>
      </c>
      <c r="D1210" s="172">
        <v>13305993</v>
      </c>
      <c r="E1210" s="172">
        <v>54000001</v>
      </c>
      <c r="F1210" s="172">
        <v>52706867.68</v>
      </c>
    </row>
    <row r="1211" spans="3:6">
      <c r="C1211" s="173" t="s">
        <v>1491</v>
      </c>
      <c r="D1211" s="172">
        <v>5490378</v>
      </c>
      <c r="E1211" s="172">
        <v>200000</v>
      </c>
      <c r="F1211" s="172">
        <v>0</v>
      </c>
    </row>
    <row r="1212" spans="3:6">
      <c r="C1212" s="173" t="s">
        <v>2158</v>
      </c>
      <c r="D1212" s="172">
        <v>0</v>
      </c>
      <c r="E1212" s="172">
        <v>18944658.399999999</v>
      </c>
      <c r="F1212" s="172">
        <v>17320426.390000001</v>
      </c>
    </row>
    <row r="1213" spans="3:6">
      <c r="C1213" s="173" t="s">
        <v>300</v>
      </c>
      <c r="D1213" s="172">
        <v>2681364285</v>
      </c>
      <c r="E1213" s="172">
        <v>1125498794.05</v>
      </c>
      <c r="F1213" s="172">
        <v>742275185.21000004</v>
      </c>
    </row>
    <row r="1214" spans="3:6">
      <c r="C1214" s="173" t="s">
        <v>1492</v>
      </c>
      <c r="D1214" s="172">
        <v>22390444</v>
      </c>
      <c r="E1214" s="172">
        <v>20000000</v>
      </c>
      <c r="F1214" s="172">
        <v>19862931.41</v>
      </c>
    </row>
    <row r="1215" spans="3:6">
      <c r="C1215" s="173" t="s">
        <v>2214</v>
      </c>
      <c r="D1215" s="172">
        <v>0</v>
      </c>
      <c r="E1215" s="172">
        <v>6540837.9399999995</v>
      </c>
      <c r="F1215" s="172">
        <v>0</v>
      </c>
    </row>
    <row r="1216" spans="3:6">
      <c r="C1216" s="173" t="s">
        <v>653</v>
      </c>
      <c r="D1216" s="172">
        <v>24680990</v>
      </c>
      <c r="E1216" s="172">
        <v>24680990</v>
      </c>
      <c r="F1216" s="172">
        <v>12903024.68</v>
      </c>
    </row>
    <row r="1217" spans="3:6">
      <c r="C1217" s="173" t="s">
        <v>779</v>
      </c>
      <c r="D1217" s="172">
        <v>4175835</v>
      </c>
      <c r="E1217" s="172">
        <v>0</v>
      </c>
      <c r="F1217" s="172">
        <v>0</v>
      </c>
    </row>
    <row r="1218" spans="3:6">
      <c r="C1218" s="173" t="s">
        <v>654</v>
      </c>
      <c r="D1218" s="172">
        <v>1552779</v>
      </c>
      <c r="E1218" s="172">
        <v>85979</v>
      </c>
      <c r="F1218" s="172">
        <v>0</v>
      </c>
    </row>
    <row r="1219" spans="3:6">
      <c r="C1219" s="173" t="s">
        <v>1493</v>
      </c>
      <c r="D1219" s="172">
        <v>72972303</v>
      </c>
      <c r="E1219" s="172">
        <v>147876145</v>
      </c>
      <c r="F1219" s="172">
        <v>140064585.15000001</v>
      </c>
    </row>
    <row r="1220" spans="3:6">
      <c r="C1220" s="173" t="s">
        <v>1494</v>
      </c>
      <c r="D1220" s="172">
        <v>2100000</v>
      </c>
      <c r="E1220" s="172">
        <v>7173705</v>
      </c>
      <c r="F1220" s="172">
        <v>7173704.7599999998</v>
      </c>
    </row>
    <row r="1221" spans="3:6">
      <c r="C1221" s="173" t="s">
        <v>1495</v>
      </c>
      <c r="D1221" s="172">
        <v>173874</v>
      </c>
      <c r="E1221" s="172">
        <v>0</v>
      </c>
      <c r="F1221" s="172">
        <v>0</v>
      </c>
    </row>
    <row r="1222" spans="3:6">
      <c r="C1222" s="173" t="s">
        <v>2103</v>
      </c>
      <c r="D1222" s="172">
        <v>0</v>
      </c>
      <c r="E1222" s="172">
        <v>1055707.27</v>
      </c>
      <c r="F1222" s="172">
        <v>975639.85</v>
      </c>
    </row>
    <row r="1223" spans="3:6">
      <c r="C1223" s="173" t="s">
        <v>1496</v>
      </c>
      <c r="D1223" s="172">
        <v>5472250</v>
      </c>
      <c r="E1223" s="172">
        <v>49669670</v>
      </c>
      <c r="F1223" s="172">
        <v>44892643.68</v>
      </c>
    </row>
    <row r="1224" spans="3:6">
      <c r="C1224" s="173" t="s">
        <v>1497</v>
      </c>
      <c r="D1224" s="172">
        <v>38981691</v>
      </c>
      <c r="E1224" s="172">
        <v>481691</v>
      </c>
      <c r="F1224" s="172">
        <v>0</v>
      </c>
    </row>
    <row r="1225" spans="3:6">
      <c r="C1225" s="173" t="s">
        <v>1498</v>
      </c>
      <c r="D1225" s="172">
        <v>32594339</v>
      </c>
      <c r="E1225" s="172">
        <v>48284684</v>
      </c>
      <c r="F1225" s="172">
        <v>48222051.530000001</v>
      </c>
    </row>
    <row r="1226" spans="3:6">
      <c r="C1226" s="173" t="s">
        <v>2104</v>
      </c>
      <c r="D1226" s="172">
        <v>0</v>
      </c>
      <c r="E1226" s="172">
        <v>13819209</v>
      </c>
      <c r="F1226" s="172">
        <v>13511771.760000002</v>
      </c>
    </row>
    <row r="1227" spans="3:6">
      <c r="C1227" s="173" t="s">
        <v>1499</v>
      </c>
      <c r="D1227" s="172">
        <v>5000000</v>
      </c>
      <c r="E1227" s="172">
        <v>5000000</v>
      </c>
      <c r="F1227" s="172">
        <v>5000000</v>
      </c>
    </row>
    <row r="1228" spans="3:6">
      <c r="C1228" s="173" t="s">
        <v>1500</v>
      </c>
      <c r="D1228" s="172">
        <v>9288634</v>
      </c>
      <c r="E1228" s="172">
        <v>9288634</v>
      </c>
      <c r="F1228" s="172">
        <v>2652513.35</v>
      </c>
    </row>
    <row r="1229" spans="3:6">
      <c r="C1229" s="173" t="s">
        <v>1501</v>
      </c>
      <c r="D1229" s="172">
        <v>7958209</v>
      </c>
      <c r="E1229" s="172">
        <v>7958209</v>
      </c>
      <c r="F1229" s="172">
        <v>6000000</v>
      </c>
    </row>
    <row r="1230" spans="3:6">
      <c r="C1230" s="173" t="s">
        <v>1502</v>
      </c>
      <c r="D1230" s="172">
        <v>2503797</v>
      </c>
      <c r="E1230" s="172">
        <v>61180</v>
      </c>
      <c r="F1230" s="172">
        <v>48864</v>
      </c>
    </row>
    <row r="1231" spans="3:6">
      <c r="C1231" s="173" t="s">
        <v>1503</v>
      </c>
      <c r="D1231" s="172">
        <v>7519123</v>
      </c>
      <c r="E1231" s="172">
        <v>6219123</v>
      </c>
      <c r="F1231" s="172">
        <v>5772311.2800000003</v>
      </c>
    </row>
    <row r="1232" spans="3:6">
      <c r="C1232" s="173" t="s">
        <v>1504</v>
      </c>
      <c r="D1232" s="172">
        <v>88295858</v>
      </c>
      <c r="E1232" s="172">
        <v>185366862</v>
      </c>
      <c r="F1232" s="172">
        <v>141532413.27000001</v>
      </c>
    </row>
    <row r="1233" spans="3:6">
      <c r="C1233" s="173" t="s">
        <v>1505</v>
      </c>
      <c r="D1233" s="172">
        <v>1503825</v>
      </c>
      <c r="E1233" s="172">
        <v>110</v>
      </c>
      <c r="F1233" s="172">
        <v>0</v>
      </c>
    </row>
    <row r="1234" spans="3:6">
      <c r="C1234" s="173" t="s">
        <v>1506</v>
      </c>
      <c r="D1234" s="172">
        <v>2494718</v>
      </c>
      <c r="E1234" s="172">
        <v>61180</v>
      </c>
      <c r="F1234" s="172">
        <v>48864</v>
      </c>
    </row>
    <row r="1235" spans="3:6">
      <c r="C1235" s="173" t="s">
        <v>1507</v>
      </c>
      <c r="D1235" s="172">
        <v>37462453</v>
      </c>
      <c r="E1235" s="172">
        <v>35984981</v>
      </c>
      <c r="F1235" s="172">
        <v>17140792.289999999</v>
      </c>
    </row>
    <row r="1236" spans="3:6">
      <c r="C1236" s="173" t="s">
        <v>1508</v>
      </c>
      <c r="D1236" s="172">
        <v>1067600</v>
      </c>
      <c r="E1236" s="172">
        <v>109</v>
      </c>
      <c r="F1236" s="172">
        <v>0</v>
      </c>
    </row>
    <row r="1237" spans="3:6">
      <c r="C1237" s="173" t="s">
        <v>1509</v>
      </c>
      <c r="D1237" s="172">
        <v>1461985</v>
      </c>
      <c r="E1237" s="172">
        <v>110</v>
      </c>
      <c r="F1237" s="172">
        <v>0</v>
      </c>
    </row>
    <row r="1238" spans="3:6">
      <c r="C1238" s="173" t="s">
        <v>1510</v>
      </c>
      <c r="D1238" s="172">
        <v>12640948</v>
      </c>
      <c r="E1238" s="172">
        <v>5830821</v>
      </c>
      <c r="F1238" s="172">
        <v>5830720.5899999999</v>
      </c>
    </row>
    <row r="1239" spans="3:6">
      <c r="C1239" s="173" t="s">
        <v>753</v>
      </c>
      <c r="D1239" s="172">
        <v>0</v>
      </c>
      <c r="E1239" s="172">
        <v>16530799.529999999</v>
      </c>
      <c r="F1239" s="172">
        <v>4959239.8600000003</v>
      </c>
    </row>
    <row r="1240" spans="3:6">
      <c r="C1240" s="173" t="s">
        <v>1511</v>
      </c>
      <c r="D1240" s="172">
        <v>2528190</v>
      </c>
      <c r="E1240" s="172">
        <v>109</v>
      </c>
      <c r="F1240" s="172">
        <v>0</v>
      </c>
    </row>
    <row r="1241" spans="3:6">
      <c r="C1241" s="173" t="s">
        <v>385</v>
      </c>
      <c r="D1241" s="172">
        <v>1061635</v>
      </c>
      <c r="E1241" s="172">
        <v>108</v>
      </c>
      <c r="F1241" s="172">
        <v>0</v>
      </c>
    </row>
    <row r="1242" spans="3:6">
      <c r="C1242" s="173" t="s">
        <v>1512</v>
      </c>
      <c r="D1242" s="172">
        <v>45008072</v>
      </c>
      <c r="E1242" s="172">
        <v>45008072</v>
      </c>
      <c r="F1242" s="172">
        <v>44929635.75</v>
      </c>
    </row>
    <row r="1243" spans="3:6">
      <c r="C1243" s="173" t="s">
        <v>386</v>
      </c>
      <c r="D1243" s="172">
        <v>2494717</v>
      </c>
      <c r="E1243" s="172">
        <v>108</v>
      </c>
      <c r="F1243" s="172">
        <v>0</v>
      </c>
    </row>
    <row r="1244" spans="3:6">
      <c r="C1244" s="173" t="s">
        <v>534</v>
      </c>
      <c r="D1244" s="172">
        <v>45002187</v>
      </c>
      <c r="E1244" s="172">
        <v>45002187</v>
      </c>
      <c r="F1244" s="172">
        <v>44837886.420000002</v>
      </c>
    </row>
    <row r="1245" spans="3:6">
      <c r="C1245" s="173" t="s">
        <v>387</v>
      </c>
      <c r="D1245" s="172">
        <v>2494717</v>
      </c>
      <c r="E1245" s="172">
        <v>108</v>
      </c>
      <c r="F1245" s="172">
        <v>0</v>
      </c>
    </row>
    <row r="1246" spans="3:6">
      <c r="C1246" s="173" t="s">
        <v>388</v>
      </c>
      <c r="D1246" s="172">
        <v>1061635</v>
      </c>
      <c r="E1246" s="172">
        <v>108</v>
      </c>
      <c r="F1246" s="172">
        <v>0</v>
      </c>
    </row>
    <row r="1247" spans="3:6">
      <c r="C1247" s="173" t="s">
        <v>1513</v>
      </c>
      <c r="D1247" s="172">
        <v>337508243</v>
      </c>
      <c r="E1247" s="172">
        <v>428008243</v>
      </c>
      <c r="F1247" s="172">
        <v>425964455.87</v>
      </c>
    </row>
    <row r="1248" spans="3:6">
      <c r="C1248" s="173" t="s">
        <v>389</v>
      </c>
      <c r="D1248" s="172">
        <v>1498436</v>
      </c>
      <c r="E1248" s="172">
        <v>109</v>
      </c>
      <c r="F1248" s="172">
        <v>0</v>
      </c>
    </row>
    <row r="1249" spans="3:6">
      <c r="C1249" s="173" t="s">
        <v>1514</v>
      </c>
      <c r="D1249" s="172">
        <v>17656240</v>
      </c>
      <c r="E1249" s="172">
        <v>17656240</v>
      </c>
      <c r="F1249" s="172">
        <v>12000000</v>
      </c>
    </row>
    <row r="1250" spans="3:6">
      <c r="C1250" s="173" t="s">
        <v>655</v>
      </c>
      <c r="D1250" s="172">
        <v>1514684</v>
      </c>
      <c r="E1250" s="172">
        <v>109</v>
      </c>
      <c r="F1250" s="172">
        <v>0</v>
      </c>
    </row>
    <row r="1251" spans="3:6">
      <c r="C1251" s="173" t="s">
        <v>1515</v>
      </c>
      <c r="D1251" s="172">
        <v>2429733</v>
      </c>
      <c r="E1251" s="172">
        <v>110</v>
      </c>
      <c r="F1251" s="172">
        <v>0</v>
      </c>
    </row>
    <row r="1252" spans="3:6">
      <c r="C1252" s="173" t="s">
        <v>443</v>
      </c>
      <c r="D1252" s="172">
        <v>1514684</v>
      </c>
      <c r="E1252" s="172">
        <v>109</v>
      </c>
      <c r="F1252" s="172">
        <v>0</v>
      </c>
    </row>
    <row r="1253" spans="3:6">
      <c r="C1253" s="173" t="s">
        <v>1516</v>
      </c>
      <c r="D1253" s="172">
        <v>6700450</v>
      </c>
      <c r="E1253" s="172">
        <v>10147016</v>
      </c>
      <c r="F1253" s="172">
        <v>10145805.41</v>
      </c>
    </row>
    <row r="1254" spans="3:6">
      <c r="C1254" s="173" t="s">
        <v>1517</v>
      </c>
      <c r="D1254" s="172">
        <v>7573421</v>
      </c>
      <c r="E1254" s="172">
        <v>1000</v>
      </c>
      <c r="F1254" s="172">
        <v>0</v>
      </c>
    </row>
    <row r="1255" spans="3:6">
      <c r="C1255" s="173" t="s">
        <v>390</v>
      </c>
      <c r="D1255" s="172">
        <v>1514684</v>
      </c>
      <c r="E1255" s="172">
        <v>109</v>
      </c>
      <c r="F1255" s="172">
        <v>0</v>
      </c>
    </row>
    <row r="1256" spans="3:6">
      <c r="C1256" s="173" t="s">
        <v>1518</v>
      </c>
      <c r="D1256" s="172">
        <v>2494717</v>
      </c>
      <c r="E1256" s="172">
        <v>108</v>
      </c>
      <c r="F1256" s="172">
        <v>0</v>
      </c>
    </row>
    <row r="1257" spans="3:6">
      <c r="C1257" s="173" t="s">
        <v>1519</v>
      </c>
      <c r="D1257" s="172">
        <v>60000000</v>
      </c>
      <c r="E1257" s="172">
        <v>60000000</v>
      </c>
      <c r="F1257" s="172">
        <v>47604809.009999998</v>
      </c>
    </row>
    <row r="1258" spans="3:6">
      <c r="C1258" s="173" t="s">
        <v>391</v>
      </c>
      <c r="D1258" s="172">
        <v>1198749</v>
      </c>
      <c r="E1258" s="172">
        <v>108</v>
      </c>
      <c r="F1258" s="172">
        <v>0</v>
      </c>
    </row>
    <row r="1259" spans="3:6">
      <c r="C1259" s="173" t="s">
        <v>2401</v>
      </c>
      <c r="D1259" s="172">
        <v>4196261</v>
      </c>
      <c r="E1259" s="172">
        <v>0</v>
      </c>
      <c r="F1259" s="172">
        <v>0</v>
      </c>
    </row>
    <row r="1260" spans="3:6">
      <c r="C1260" s="173" t="s">
        <v>1520</v>
      </c>
      <c r="D1260" s="172">
        <v>16000000</v>
      </c>
      <c r="E1260" s="172">
        <v>16000000</v>
      </c>
      <c r="F1260" s="172">
        <v>1000000</v>
      </c>
    </row>
    <row r="1261" spans="3:6">
      <c r="C1261" s="173" t="s">
        <v>1521</v>
      </c>
      <c r="D1261" s="172">
        <v>1498436</v>
      </c>
      <c r="E1261" s="172">
        <v>109</v>
      </c>
      <c r="F1261" s="172">
        <v>0</v>
      </c>
    </row>
    <row r="1262" spans="3:6">
      <c r="C1262" s="173" t="s">
        <v>392</v>
      </c>
      <c r="D1262" s="172">
        <v>1061635</v>
      </c>
      <c r="E1262" s="172">
        <v>108</v>
      </c>
      <c r="F1262" s="172">
        <v>0</v>
      </c>
    </row>
    <row r="1263" spans="3:6">
      <c r="C1263" s="173" t="s">
        <v>393</v>
      </c>
      <c r="D1263" s="172">
        <v>2494717</v>
      </c>
      <c r="E1263" s="172">
        <v>108</v>
      </c>
      <c r="F1263" s="172">
        <v>0</v>
      </c>
    </row>
    <row r="1264" spans="3:6">
      <c r="C1264" s="173" t="s">
        <v>1522</v>
      </c>
      <c r="D1264" s="172">
        <v>3140721</v>
      </c>
      <c r="E1264" s="172">
        <v>100</v>
      </c>
      <c r="F1264" s="172">
        <v>0</v>
      </c>
    </row>
    <row r="1265" spans="3:6">
      <c r="C1265" s="173" t="s">
        <v>394</v>
      </c>
      <c r="D1265" s="172">
        <v>1498436</v>
      </c>
      <c r="E1265" s="172">
        <v>109</v>
      </c>
      <c r="F1265" s="172">
        <v>0</v>
      </c>
    </row>
    <row r="1266" spans="3:6">
      <c r="C1266" s="173" t="s">
        <v>533</v>
      </c>
      <c r="D1266" s="172">
        <v>1498436</v>
      </c>
      <c r="E1266" s="172">
        <v>109</v>
      </c>
      <c r="F1266" s="172">
        <v>0</v>
      </c>
    </row>
    <row r="1267" spans="3:6">
      <c r="C1267" s="173" t="s">
        <v>444</v>
      </c>
      <c r="D1267" s="172">
        <v>15000001</v>
      </c>
      <c r="E1267" s="172">
        <v>35000001</v>
      </c>
      <c r="F1267" s="172">
        <v>34546625.280000001</v>
      </c>
    </row>
    <row r="1268" spans="3:6">
      <c r="C1268" s="173" t="s">
        <v>1523</v>
      </c>
      <c r="D1268" s="172">
        <v>2494717</v>
      </c>
      <c r="E1268" s="172">
        <v>108</v>
      </c>
      <c r="F1268" s="172">
        <v>0</v>
      </c>
    </row>
    <row r="1269" spans="3:6">
      <c r="C1269" s="173" t="s">
        <v>754</v>
      </c>
      <c r="D1269" s="172">
        <v>0</v>
      </c>
      <c r="E1269" s="172">
        <v>100</v>
      </c>
      <c r="F1269" s="172">
        <v>0</v>
      </c>
    </row>
    <row r="1270" spans="3:6">
      <c r="C1270" s="173" t="s">
        <v>1524</v>
      </c>
      <c r="D1270" s="172">
        <v>2494717</v>
      </c>
      <c r="E1270" s="172">
        <v>108</v>
      </c>
      <c r="F1270" s="172">
        <v>0</v>
      </c>
    </row>
    <row r="1271" spans="3:6">
      <c r="C1271" s="173" t="s">
        <v>2348</v>
      </c>
      <c r="D1271" s="172">
        <v>0</v>
      </c>
      <c r="E1271" s="172">
        <v>6303472.0700000003</v>
      </c>
      <c r="F1271" s="172">
        <v>0</v>
      </c>
    </row>
    <row r="1272" spans="3:6">
      <c r="C1272" s="173" t="s">
        <v>1525</v>
      </c>
      <c r="D1272" s="172">
        <v>1061635</v>
      </c>
      <c r="E1272" s="172">
        <v>108</v>
      </c>
      <c r="F1272" s="172">
        <v>0</v>
      </c>
    </row>
    <row r="1273" spans="3:6">
      <c r="C1273" s="173" t="s">
        <v>1526</v>
      </c>
      <c r="D1273" s="172">
        <v>1061635</v>
      </c>
      <c r="E1273" s="172">
        <v>108</v>
      </c>
      <c r="F1273" s="172">
        <v>0</v>
      </c>
    </row>
    <row r="1274" spans="3:6">
      <c r="C1274" s="173" t="s">
        <v>1527</v>
      </c>
      <c r="D1274" s="172">
        <v>2494717</v>
      </c>
      <c r="E1274" s="172">
        <v>108</v>
      </c>
      <c r="F1274" s="172">
        <v>0</v>
      </c>
    </row>
    <row r="1275" spans="3:6">
      <c r="C1275" s="173" t="s">
        <v>395</v>
      </c>
      <c r="D1275" s="172">
        <v>1078230</v>
      </c>
      <c r="E1275" s="172">
        <v>109</v>
      </c>
      <c r="F1275" s="172">
        <v>0</v>
      </c>
    </row>
    <row r="1276" spans="3:6">
      <c r="C1276" s="173" t="s">
        <v>445</v>
      </c>
      <c r="D1276" s="172">
        <v>2528502</v>
      </c>
      <c r="E1276" s="172">
        <v>109</v>
      </c>
      <c r="F1276" s="172">
        <v>0</v>
      </c>
    </row>
    <row r="1277" spans="3:6">
      <c r="C1277" s="173" t="s">
        <v>2078</v>
      </c>
      <c r="D1277" s="172">
        <v>0</v>
      </c>
      <c r="E1277" s="172">
        <v>21220817</v>
      </c>
      <c r="F1277" s="172">
        <v>21220816.32</v>
      </c>
    </row>
    <row r="1278" spans="3:6">
      <c r="C1278" s="173" t="s">
        <v>532</v>
      </c>
      <c r="D1278" s="172">
        <v>1481645</v>
      </c>
      <c r="E1278" s="172">
        <v>108</v>
      </c>
      <c r="F1278" s="172">
        <v>0</v>
      </c>
    </row>
    <row r="1279" spans="3:6">
      <c r="C1279" s="173" t="s">
        <v>396</v>
      </c>
      <c r="D1279" s="172">
        <v>1481644</v>
      </c>
      <c r="E1279" s="172">
        <v>109</v>
      </c>
      <c r="F1279" s="172">
        <v>0</v>
      </c>
    </row>
    <row r="1280" spans="3:6">
      <c r="C1280" s="173" t="s">
        <v>397</v>
      </c>
      <c r="D1280" s="172">
        <v>7497572</v>
      </c>
      <c r="E1280" s="172">
        <v>5477511</v>
      </c>
      <c r="F1280" s="172">
        <v>5477510.1200000001</v>
      </c>
    </row>
    <row r="1281" spans="3:6">
      <c r="C1281" s="173" t="s">
        <v>531</v>
      </c>
      <c r="D1281" s="172">
        <v>1520450</v>
      </c>
      <c r="E1281" s="172">
        <v>109</v>
      </c>
      <c r="F1281" s="172">
        <v>0</v>
      </c>
    </row>
    <row r="1282" spans="3:6">
      <c r="C1282" s="173" t="s">
        <v>446</v>
      </c>
      <c r="D1282" s="172">
        <v>2408083</v>
      </c>
      <c r="E1282" s="172">
        <v>110</v>
      </c>
      <c r="F1282" s="172">
        <v>0</v>
      </c>
    </row>
    <row r="1283" spans="3:6">
      <c r="C1283" s="173" t="s">
        <v>530</v>
      </c>
      <c r="D1283" s="172">
        <v>656325</v>
      </c>
      <c r="E1283" s="172">
        <v>656325</v>
      </c>
      <c r="F1283" s="172">
        <v>0</v>
      </c>
    </row>
    <row r="1284" spans="3:6">
      <c r="C1284" s="173" t="s">
        <v>447</v>
      </c>
      <c r="D1284" s="172">
        <v>1481647</v>
      </c>
      <c r="E1284" s="172">
        <v>110</v>
      </c>
      <c r="F1284" s="172">
        <v>0</v>
      </c>
    </row>
    <row r="1285" spans="3:6">
      <c r="C1285" s="173" t="s">
        <v>810</v>
      </c>
      <c r="D1285" s="172">
        <v>1461985</v>
      </c>
      <c r="E1285" s="172">
        <v>110</v>
      </c>
      <c r="F1285" s="172">
        <v>0</v>
      </c>
    </row>
    <row r="1286" spans="3:6">
      <c r="C1286" s="173" t="s">
        <v>1528</v>
      </c>
      <c r="D1286" s="172">
        <v>527828100</v>
      </c>
      <c r="E1286" s="172">
        <v>278224871</v>
      </c>
      <c r="F1286" s="172">
        <v>82005898.920000002</v>
      </c>
    </row>
    <row r="1287" spans="3:6">
      <c r="C1287" s="171" t="s">
        <v>2260</v>
      </c>
      <c r="D1287" s="172">
        <v>86582012</v>
      </c>
      <c r="E1287" s="172">
        <v>131888138.03999999</v>
      </c>
      <c r="F1287" s="172">
        <v>70635253.129999995</v>
      </c>
    </row>
    <row r="1288" spans="3:6">
      <c r="C1288" s="173" t="s">
        <v>2238</v>
      </c>
      <c r="D1288" s="172">
        <v>0</v>
      </c>
      <c r="E1288" s="172">
        <v>3030000.01</v>
      </c>
      <c r="F1288" s="172">
        <v>0</v>
      </c>
    </row>
    <row r="1289" spans="3:6">
      <c r="C1289" s="173" t="s">
        <v>656</v>
      </c>
      <c r="D1289" s="172">
        <v>54902929</v>
      </c>
      <c r="E1289" s="172">
        <v>22369663.949999999</v>
      </c>
      <c r="F1289" s="172">
        <v>0</v>
      </c>
    </row>
    <row r="1290" spans="3:6">
      <c r="C1290" s="173" t="s">
        <v>657</v>
      </c>
      <c r="D1290" s="172">
        <v>1602521</v>
      </c>
      <c r="E1290" s="172">
        <v>9600000</v>
      </c>
      <c r="F1290" s="172">
        <v>9557245.0399999991</v>
      </c>
    </row>
    <row r="1291" spans="3:6">
      <c r="C1291" s="173" t="s">
        <v>811</v>
      </c>
      <c r="D1291" s="172">
        <v>0</v>
      </c>
      <c r="E1291" s="172">
        <v>60811912.079999998</v>
      </c>
      <c r="F1291" s="172">
        <v>44581603.210000001</v>
      </c>
    </row>
    <row r="1292" spans="3:6">
      <c r="C1292" s="173" t="s">
        <v>812</v>
      </c>
      <c r="D1292" s="172">
        <v>5371627</v>
      </c>
      <c r="E1292" s="172">
        <v>11371627</v>
      </c>
      <c r="F1292" s="172">
        <v>5371627</v>
      </c>
    </row>
    <row r="1293" spans="3:6">
      <c r="C1293" s="173" t="s">
        <v>658</v>
      </c>
      <c r="D1293" s="172">
        <v>24704935</v>
      </c>
      <c r="E1293" s="172">
        <v>24704935</v>
      </c>
      <c r="F1293" s="172">
        <v>11124777.880000001</v>
      </c>
    </row>
    <row r="1294" spans="3:6">
      <c r="C1294" s="151" t="s">
        <v>247</v>
      </c>
      <c r="D1294" s="152">
        <v>742299370</v>
      </c>
      <c r="E1294" s="152">
        <v>860438706.07999992</v>
      </c>
      <c r="F1294" s="152">
        <v>555933610.88999999</v>
      </c>
    </row>
    <row r="1295" spans="3:6">
      <c r="C1295" s="171" t="s">
        <v>2259</v>
      </c>
      <c r="D1295" s="172">
        <v>742299370</v>
      </c>
      <c r="E1295" s="172">
        <v>860438706.07999992</v>
      </c>
      <c r="F1295" s="172">
        <v>555933610.88999999</v>
      </c>
    </row>
    <row r="1296" spans="3:6">
      <c r="C1296" s="173" t="s">
        <v>380</v>
      </c>
      <c r="D1296" s="172">
        <v>2982396</v>
      </c>
      <c r="E1296" s="172">
        <v>447735</v>
      </c>
      <c r="F1296" s="172">
        <v>447634.18</v>
      </c>
    </row>
    <row r="1297" spans="3:6">
      <c r="C1297" s="173" t="s">
        <v>2202</v>
      </c>
      <c r="D1297" s="172">
        <v>0</v>
      </c>
      <c r="E1297" s="172">
        <v>7500000</v>
      </c>
      <c r="F1297" s="172">
        <v>5622443.6799999997</v>
      </c>
    </row>
    <row r="1298" spans="3:6">
      <c r="C1298" s="173" t="s">
        <v>2270</v>
      </c>
      <c r="D1298" s="172">
        <v>0</v>
      </c>
      <c r="E1298" s="172">
        <v>6354312.3099999996</v>
      </c>
      <c r="F1298" s="172">
        <v>2798532.63</v>
      </c>
    </row>
    <row r="1299" spans="3:6">
      <c r="C1299" s="173" t="s">
        <v>1529</v>
      </c>
      <c r="D1299" s="172">
        <v>1542689</v>
      </c>
      <c r="E1299" s="172">
        <v>6000000</v>
      </c>
      <c r="F1299" s="172">
        <v>5057786.1500000004</v>
      </c>
    </row>
    <row r="1300" spans="3:6">
      <c r="C1300" s="173" t="s">
        <v>529</v>
      </c>
      <c r="D1300" s="172">
        <v>8227707</v>
      </c>
      <c r="E1300" s="172">
        <v>1504910</v>
      </c>
      <c r="F1300" s="172">
        <v>1503909.18</v>
      </c>
    </row>
    <row r="1301" spans="3:6">
      <c r="C1301" s="173" t="s">
        <v>528</v>
      </c>
      <c r="D1301" s="172">
        <v>5070433</v>
      </c>
      <c r="E1301" s="172">
        <v>3210142</v>
      </c>
      <c r="F1301" s="172">
        <v>3210141.78</v>
      </c>
    </row>
    <row r="1302" spans="3:6">
      <c r="C1302" s="173" t="s">
        <v>527</v>
      </c>
      <c r="D1302" s="172">
        <v>28116881</v>
      </c>
      <c r="E1302" s="172">
        <v>2100000</v>
      </c>
      <c r="F1302" s="172">
        <v>0</v>
      </c>
    </row>
    <row r="1303" spans="3:6">
      <c r="C1303" s="173" t="s">
        <v>705</v>
      </c>
      <c r="D1303" s="172">
        <v>0</v>
      </c>
      <c r="E1303" s="172">
        <v>7875210.0599999996</v>
      </c>
      <c r="F1303" s="172">
        <v>7641272.0800000001</v>
      </c>
    </row>
    <row r="1304" spans="3:6">
      <c r="C1304" s="173" t="s">
        <v>2159</v>
      </c>
      <c r="D1304" s="172">
        <v>0</v>
      </c>
      <c r="E1304" s="172">
        <v>19139470.759999998</v>
      </c>
      <c r="F1304" s="172">
        <v>17516034.449999999</v>
      </c>
    </row>
    <row r="1305" spans="3:6">
      <c r="C1305" s="173" t="s">
        <v>1530</v>
      </c>
      <c r="D1305" s="172">
        <v>0</v>
      </c>
      <c r="E1305" s="172">
        <v>2782722.9</v>
      </c>
      <c r="F1305" s="172">
        <v>2666803.48</v>
      </c>
    </row>
    <row r="1306" spans="3:6">
      <c r="C1306" s="173" t="s">
        <v>1531</v>
      </c>
      <c r="D1306" s="172">
        <v>533167</v>
      </c>
      <c r="E1306" s="172">
        <v>0</v>
      </c>
      <c r="F1306" s="172">
        <v>0</v>
      </c>
    </row>
    <row r="1307" spans="3:6">
      <c r="C1307" s="173" t="s">
        <v>431</v>
      </c>
      <c r="D1307" s="172">
        <v>30000003</v>
      </c>
      <c r="E1307" s="172">
        <v>30000003</v>
      </c>
      <c r="F1307" s="172">
        <v>29932475.030000001</v>
      </c>
    </row>
    <row r="1308" spans="3:6">
      <c r="C1308" s="173" t="s">
        <v>432</v>
      </c>
      <c r="D1308" s="172">
        <v>97501084</v>
      </c>
      <c r="E1308" s="172">
        <v>197501084</v>
      </c>
      <c r="F1308" s="172">
        <v>106136067.53</v>
      </c>
    </row>
    <row r="1309" spans="3:6">
      <c r="C1309" s="173" t="s">
        <v>413</v>
      </c>
      <c r="D1309" s="172">
        <v>2265191</v>
      </c>
      <c r="E1309" s="172">
        <v>2265191</v>
      </c>
      <c r="F1309" s="172">
        <v>2265191</v>
      </c>
    </row>
    <row r="1310" spans="3:6">
      <c r="C1310" s="173" t="s">
        <v>301</v>
      </c>
      <c r="D1310" s="172">
        <v>13846610</v>
      </c>
      <c r="E1310" s="172">
        <v>21172427.969999999</v>
      </c>
      <c r="F1310" s="172">
        <v>21083590.359999999</v>
      </c>
    </row>
    <row r="1311" spans="3:6">
      <c r="C1311" s="173" t="s">
        <v>1532</v>
      </c>
      <c r="D1311" s="172">
        <v>1090343</v>
      </c>
      <c r="E1311" s="172">
        <v>108</v>
      </c>
      <c r="F1311" s="172">
        <v>0</v>
      </c>
    </row>
    <row r="1312" spans="3:6">
      <c r="C1312" s="173" t="s">
        <v>1533</v>
      </c>
      <c r="D1312" s="172">
        <v>1510897</v>
      </c>
      <c r="E1312" s="172">
        <v>110</v>
      </c>
      <c r="F1312" s="172">
        <v>0</v>
      </c>
    </row>
    <row r="1313" spans="3:6">
      <c r="C1313" s="173" t="s">
        <v>1534</v>
      </c>
      <c r="D1313" s="172">
        <v>1510897</v>
      </c>
      <c r="E1313" s="172">
        <v>110</v>
      </c>
      <c r="F1313" s="172">
        <v>0</v>
      </c>
    </row>
    <row r="1314" spans="3:6">
      <c r="C1314" s="173" t="s">
        <v>1535</v>
      </c>
      <c r="D1314" s="172">
        <v>1090343</v>
      </c>
      <c r="E1314" s="172">
        <v>108</v>
      </c>
      <c r="F1314" s="172">
        <v>0</v>
      </c>
    </row>
    <row r="1315" spans="3:6">
      <c r="C1315" s="173" t="s">
        <v>1536</v>
      </c>
      <c r="D1315" s="172">
        <v>4521143</v>
      </c>
      <c r="E1315" s="172">
        <v>4521143</v>
      </c>
      <c r="F1315" s="172">
        <v>3961113.22</v>
      </c>
    </row>
    <row r="1316" spans="3:6">
      <c r="C1316" s="173" t="s">
        <v>1537</v>
      </c>
      <c r="D1316" s="172">
        <v>1175317</v>
      </c>
      <c r="E1316" s="172">
        <v>110</v>
      </c>
      <c r="F1316" s="172">
        <v>0</v>
      </c>
    </row>
    <row r="1317" spans="3:6">
      <c r="C1317" s="173" t="s">
        <v>1538</v>
      </c>
      <c r="D1317" s="172">
        <v>6047821</v>
      </c>
      <c r="E1317" s="172">
        <v>9908443</v>
      </c>
      <c r="F1317" s="172">
        <v>7926674.5899999999</v>
      </c>
    </row>
    <row r="1318" spans="3:6">
      <c r="C1318" s="173" t="s">
        <v>1539</v>
      </c>
      <c r="D1318" s="172">
        <v>3426970</v>
      </c>
      <c r="E1318" s="172">
        <v>4914837</v>
      </c>
      <c r="F1318" s="172">
        <v>3931790.18</v>
      </c>
    </row>
    <row r="1319" spans="3:6">
      <c r="C1319" s="173" t="s">
        <v>1540</v>
      </c>
      <c r="D1319" s="172">
        <v>1504803</v>
      </c>
      <c r="E1319" s="172">
        <v>110</v>
      </c>
      <c r="F1319" s="172">
        <v>0</v>
      </c>
    </row>
    <row r="1320" spans="3:6">
      <c r="C1320" s="173" t="s">
        <v>1541</v>
      </c>
      <c r="D1320" s="172">
        <v>1519986</v>
      </c>
      <c r="E1320" s="172">
        <v>109</v>
      </c>
      <c r="F1320" s="172">
        <v>0</v>
      </c>
    </row>
    <row r="1321" spans="3:6">
      <c r="C1321" s="173" t="s">
        <v>1542</v>
      </c>
      <c r="D1321" s="172">
        <v>2273773</v>
      </c>
      <c r="E1321" s="172">
        <v>2409561</v>
      </c>
      <c r="F1321" s="172">
        <v>904006.91</v>
      </c>
    </row>
    <row r="1322" spans="3:6">
      <c r="C1322" s="173" t="s">
        <v>1543</v>
      </c>
      <c r="D1322" s="172">
        <v>1076708</v>
      </c>
      <c r="E1322" s="172">
        <v>109</v>
      </c>
      <c r="F1322" s="172">
        <v>0</v>
      </c>
    </row>
    <row r="1323" spans="3:6">
      <c r="C1323" s="173" t="s">
        <v>2402</v>
      </c>
      <c r="D1323" s="172">
        <v>1519986</v>
      </c>
      <c r="E1323" s="172">
        <v>4319986</v>
      </c>
      <c r="F1323" s="172">
        <v>4300925.58</v>
      </c>
    </row>
    <row r="1324" spans="3:6">
      <c r="C1324" s="173" t="s">
        <v>2222</v>
      </c>
      <c r="D1324" s="172">
        <v>0</v>
      </c>
      <c r="E1324" s="172">
        <v>6756735</v>
      </c>
      <c r="F1324" s="172">
        <v>1777013.25</v>
      </c>
    </row>
    <row r="1325" spans="3:6">
      <c r="C1325" s="173" t="s">
        <v>526</v>
      </c>
      <c r="D1325" s="172">
        <v>1076708</v>
      </c>
      <c r="E1325" s="172">
        <v>109</v>
      </c>
      <c r="F1325" s="172">
        <v>0</v>
      </c>
    </row>
    <row r="1326" spans="3:6">
      <c r="C1326" s="173" t="s">
        <v>398</v>
      </c>
      <c r="D1326" s="172">
        <v>5383541</v>
      </c>
      <c r="E1326" s="172">
        <v>4383541</v>
      </c>
      <c r="F1326" s="172">
        <v>2535290.48</v>
      </c>
    </row>
    <row r="1327" spans="3:6">
      <c r="C1327" s="173" t="s">
        <v>399</v>
      </c>
      <c r="D1327" s="172">
        <v>7366419</v>
      </c>
      <c r="E1327" s="172">
        <v>633657</v>
      </c>
      <c r="F1327" s="172">
        <v>633656.56000000006</v>
      </c>
    </row>
    <row r="1328" spans="3:6">
      <c r="C1328" s="173" t="s">
        <v>400</v>
      </c>
      <c r="D1328" s="172">
        <v>3282809</v>
      </c>
      <c r="E1328" s="172">
        <v>1782809</v>
      </c>
      <c r="F1328" s="172">
        <v>265987.46000000002</v>
      </c>
    </row>
    <row r="1329" spans="3:6">
      <c r="C1329" s="173" t="s">
        <v>401</v>
      </c>
      <c r="D1329" s="172">
        <v>1083406</v>
      </c>
      <c r="E1329" s="172">
        <v>109</v>
      </c>
      <c r="F1329" s="172">
        <v>0</v>
      </c>
    </row>
    <row r="1330" spans="3:6">
      <c r="C1330" s="173" t="s">
        <v>402</v>
      </c>
      <c r="D1330" s="172">
        <v>3494897</v>
      </c>
      <c r="E1330" s="172">
        <v>1779672</v>
      </c>
      <c r="F1330" s="172">
        <v>325263.5</v>
      </c>
    </row>
    <row r="1331" spans="3:6">
      <c r="C1331" s="173" t="s">
        <v>403</v>
      </c>
      <c r="D1331" s="172">
        <v>4075959</v>
      </c>
      <c r="E1331" s="172">
        <v>875959</v>
      </c>
      <c r="F1331" s="172">
        <v>704219.61</v>
      </c>
    </row>
    <row r="1332" spans="3:6">
      <c r="C1332" s="173" t="s">
        <v>1544</v>
      </c>
      <c r="D1332" s="172">
        <v>178751321</v>
      </c>
      <c r="E1332" s="172">
        <v>85816503</v>
      </c>
      <c r="F1332" s="172">
        <v>22514869.940000001</v>
      </c>
    </row>
    <row r="1333" spans="3:6">
      <c r="C1333" s="173" t="s">
        <v>1545</v>
      </c>
      <c r="D1333" s="172">
        <v>5076986</v>
      </c>
      <c r="E1333" s="172">
        <v>109</v>
      </c>
      <c r="F1333" s="172">
        <v>0</v>
      </c>
    </row>
    <row r="1334" spans="3:6">
      <c r="C1334" s="173" t="s">
        <v>1546</v>
      </c>
      <c r="D1334" s="172">
        <v>60000001</v>
      </c>
      <c r="E1334" s="172">
        <v>60000001</v>
      </c>
      <c r="F1334" s="172">
        <v>47999591.780000001</v>
      </c>
    </row>
    <row r="1335" spans="3:6">
      <c r="C1335" s="173" t="s">
        <v>404</v>
      </c>
      <c r="D1335" s="172">
        <v>1413658</v>
      </c>
      <c r="E1335" s="172">
        <v>109</v>
      </c>
      <c r="F1335" s="172">
        <v>0</v>
      </c>
    </row>
    <row r="1336" spans="3:6">
      <c r="C1336" s="173" t="s">
        <v>1547</v>
      </c>
      <c r="D1336" s="172">
        <v>30000002</v>
      </c>
      <c r="E1336" s="172">
        <v>30000002</v>
      </c>
      <c r="F1336" s="172">
        <v>23999176.27</v>
      </c>
    </row>
    <row r="1337" spans="3:6">
      <c r="C1337" s="173" t="s">
        <v>405</v>
      </c>
      <c r="D1337" s="172">
        <v>5068647</v>
      </c>
      <c r="E1337" s="172">
        <v>110</v>
      </c>
      <c r="F1337" s="172">
        <v>0</v>
      </c>
    </row>
    <row r="1338" spans="3:6">
      <c r="C1338" s="173" t="s">
        <v>406</v>
      </c>
      <c r="D1338" s="172">
        <v>1413658</v>
      </c>
      <c r="E1338" s="172">
        <v>109</v>
      </c>
      <c r="F1338" s="172">
        <v>0</v>
      </c>
    </row>
    <row r="1339" spans="3:6">
      <c r="C1339" s="173" t="s">
        <v>407</v>
      </c>
      <c r="D1339" s="172">
        <v>1413658</v>
      </c>
      <c r="E1339" s="172">
        <v>109</v>
      </c>
      <c r="F1339" s="172">
        <v>0</v>
      </c>
    </row>
    <row r="1340" spans="3:6">
      <c r="C1340" s="173" t="s">
        <v>408</v>
      </c>
      <c r="D1340" s="172">
        <v>7591797</v>
      </c>
      <c r="E1340" s="172">
        <v>5251009</v>
      </c>
      <c r="F1340" s="172">
        <v>5250908.18</v>
      </c>
    </row>
    <row r="1341" spans="3:6">
      <c r="C1341" s="173" t="s">
        <v>409</v>
      </c>
      <c r="D1341" s="172">
        <v>12655186</v>
      </c>
      <c r="E1341" s="172">
        <v>11086261</v>
      </c>
      <c r="F1341" s="172">
        <v>8868928.5500000007</v>
      </c>
    </row>
    <row r="1342" spans="3:6">
      <c r="C1342" s="173" t="s">
        <v>1548</v>
      </c>
      <c r="D1342" s="172">
        <v>13314662</v>
      </c>
      <c r="E1342" s="172">
        <v>7485200</v>
      </c>
      <c r="F1342" s="172">
        <v>0</v>
      </c>
    </row>
    <row r="1343" spans="3:6">
      <c r="C1343" s="173" t="s">
        <v>410</v>
      </c>
      <c r="D1343" s="172">
        <v>1076708</v>
      </c>
      <c r="E1343" s="172">
        <v>3692904</v>
      </c>
      <c r="F1343" s="172">
        <v>2954243.09</v>
      </c>
    </row>
    <row r="1344" spans="3:6">
      <c r="C1344" s="173" t="s">
        <v>411</v>
      </c>
      <c r="D1344" s="172">
        <v>1076708</v>
      </c>
      <c r="E1344" s="172">
        <v>109</v>
      </c>
      <c r="F1344" s="172">
        <v>0</v>
      </c>
    </row>
    <row r="1345" spans="3:6">
      <c r="C1345" s="173" t="s">
        <v>1549</v>
      </c>
      <c r="D1345" s="172">
        <v>7599928</v>
      </c>
      <c r="E1345" s="172">
        <v>4450065</v>
      </c>
      <c r="F1345" s="172">
        <v>4449964.3899999997</v>
      </c>
    </row>
    <row r="1346" spans="3:6">
      <c r="C1346" s="173" t="s">
        <v>525</v>
      </c>
      <c r="D1346" s="172">
        <v>1543101</v>
      </c>
      <c r="E1346" s="172">
        <v>110</v>
      </c>
      <c r="F1346" s="172">
        <v>0</v>
      </c>
    </row>
    <row r="1347" spans="3:6">
      <c r="C1347" s="173" t="s">
        <v>1550</v>
      </c>
      <c r="D1347" s="172">
        <v>2000000</v>
      </c>
      <c r="E1347" s="172">
        <v>3333975</v>
      </c>
      <c r="F1347" s="172">
        <v>3227099.74</v>
      </c>
    </row>
    <row r="1348" spans="3:6">
      <c r="C1348" s="173" t="s">
        <v>524</v>
      </c>
      <c r="D1348" s="172">
        <v>135000006</v>
      </c>
      <c r="E1348" s="172">
        <v>210000006</v>
      </c>
      <c r="F1348" s="172">
        <v>175853765.10000002</v>
      </c>
    </row>
    <row r="1349" spans="3:6">
      <c r="C1349" s="173" t="s">
        <v>412</v>
      </c>
      <c r="D1349" s="172">
        <v>1543101</v>
      </c>
      <c r="E1349" s="172">
        <v>110</v>
      </c>
      <c r="F1349" s="172">
        <v>0</v>
      </c>
    </row>
    <row r="1350" spans="3:6">
      <c r="C1350" s="173" t="s">
        <v>523</v>
      </c>
      <c r="D1350" s="172">
        <v>1075882</v>
      </c>
      <c r="E1350" s="172">
        <v>109</v>
      </c>
      <c r="F1350" s="172">
        <v>0</v>
      </c>
    </row>
    <row r="1351" spans="3:6">
      <c r="C1351" s="173" t="s">
        <v>1551</v>
      </c>
      <c r="D1351" s="172">
        <v>8264361</v>
      </c>
      <c r="E1351" s="172">
        <v>16895638</v>
      </c>
      <c r="F1351" s="172">
        <v>12656137.52</v>
      </c>
    </row>
    <row r="1352" spans="3:6">
      <c r="C1352" s="173" t="s">
        <v>1552</v>
      </c>
      <c r="D1352" s="172">
        <v>4841110</v>
      </c>
      <c r="E1352" s="172">
        <v>108</v>
      </c>
      <c r="F1352" s="172">
        <v>0</v>
      </c>
    </row>
    <row r="1353" spans="3:6">
      <c r="C1353" s="173" t="s">
        <v>2160</v>
      </c>
      <c r="D1353" s="172">
        <v>0</v>
      </c>
      <c r="E1353" s="172">
        <v>3852199.99</v>
      </c>
      <c r="F1353" s="172">
        <v>3502075.17</v>
      </c>
    </row>
    <row r="1354" spans="3:6">
      <c r="C1354" s="173" t="s">
        <v>359</v>
      </c>
      <c r="D1354" s="172">
        <v>7500002</v>
      </c>
      <c r="E1354" s="172">
        <v>7500002</v>
      </c>
      <c r="F1354" s="172">
        <v>5438531</v>
      </c>
    </row>
    <row r="1355" spans="3:6">
      <c r="C1355" s="173" t="s">
        <v>813</v>
      </c>
      <c r="D1355" s="172">
        <v>0</v>
      </c>
      <c r="E1355" s="172">
        <v>47849360.319999993</v>
      </c>
      <c r="F1355" s="172">
        <v>0</v>
      </c>
    </row>
    <row r="1356" spans="3:6">
      <c r="C1356" s="173" t="s">
        <v>2349</v>
      </c>
      <c r="D1356" s="172">
        <v>0</v>
      </c>
      <c r="E1356" s="172">
        <v>6373665.1299999999</v>
      </c>
      <c r="F1356" s="172">
        <v>0</v>
      </c>
    </row>
    <row r="1357" spans="3:6">
      <c r="C1357" s="173" t="s">
        <v>1553</v>
      </c>
      <c r="D1357" s="172">
        <v>9960000</v>
      </c>
      <c r="E1357" s="172">
        <v>60000</v>
      </c>
      <c r="F1357" s="172">
        <v>0</v>
      </c>
    </row>
    <row r="1358" spans="3:6">
      <c r="C1358" s="173" t="s">
        <v>715</v>
      </c>
      <c r="D1358" s="172">
        <v>0</v>
      </c>
      <c r="E1358" s="172">
        <v>5451101.6400000006</v>
      </c>
      <c r="F1358" s="172">
        <v>5179442.8600000003</v>
      </c>
    </row>
    <row r="1359" spans="3:6">
      <c r="C1359" s="173" t="s">
        <v>716</v>
      </c>
      <c r="D1359" s="172">
        <v>0</v>
      </c>
      <c r="E1359" s="172">
        <v>1199077</v>
      </c>
      <c r="F1359" s="172">
        <v>891054.43</v>
      </c>
    </row>
    <row r="1360" spans="3:6">
      <c r="C1360" s="151" t="s">
        <v>302</v>
      </c>
      <c r="D1360" s="152">
        <v>1734985101</v>
      </c>
      <c r="E1360" s="152">
        <v>1145211127.1399999</v>
      </c>
      <c r="F1360" s="152">
        <v>783934644.5599997</v>
      </c>
    </row>
    <row r="1361" spans="3:6">
      <c r="C1361" s="171" t="s">
        <v>2259</v>
      </c>
      <c r="D1361" s="172">
        <v>1455500578</v>
      </c>
      <c r="E1361" s="172">
        <v>1041231706.4699999</v>
      </c>
      <c r="F1361" s="172">
        <v>734201893.74999976</v>
      </c>
    </row>
    <row r="1362" spans="3:6">
      <c r="C1362" s="173" t="s">
        <v>340</v>
      </c>
      <c r="D1362" s="172">
        <v>157231672</v>
      </c>
      <c r="E1362" s="172">
        <v>73000000</v>
      </c>
      <c r="F1362" s="172">
        <v>17302523.98</v>
      </c>
    </row>
    <row r="1363" spans="3:6">
      <c r="C1363" s="173" t="s">
        <v>1554</v>
      </c>
      <c r="D1363" s="172">
        <v>26496875</v>
      </c>
      <c r="E1363" s="172">
        <v>0</v>
      </c>
      <c r="F1363" s="172">
        <v>0</v>
      </c>
    </row>
    <row r="1364" spans="3:6">
      <c r="C1364" s="173" t="s">
        <v>1555</v>
      </c>
      <c r="D1364" s="172">
        <v>5188516</v>
      </c>
      <c r="E1364" s="172">
        <v>1878516</v>
      </c>
      <c r="F1364" s="172">
        <v>1873645.12</v>
      </c>
    </row>
    <row r="1365" spans="3:6">
      <c r="C1365" s="173" t="s">
        <v>1556</v>
      </c>
      <c r="D1365" s="172">
        <v>6508435</v>
      </c>
      <c r="E1365" s="172">
        <v>400000</v>
      </c>
      <c r="F1365" s="172">
        <v>338342.35</v>
      </c>
    </row>
    <row r="1366" spans="3:6">
      <c r="C1366" s="173" t="s">
        <v>1557</v>
      </c>
      <c r="D1366" s="172">
        <v>1310327</v>
      </c>
      <c r="E1366" s="172">
        <v>15458144</v>
      </c>
      <c r="F1366" s="172">
        <v>0</v>
      </c>
    </row>
    <row r="1367" spans="3:6">
      <c r="C1367" s="173" t="s">
        <v>1558</v>
      </c>
      <c r="D1367" s="172">
        <v>5242460</v>
      </c>
      <c r="E1367" s="172">
        <v>109</v>
      </c>
      <c r="F1367" s="172">
        <v>0</v>
      </c>
    </row>
    <row r="1368" spans="3:6">
      <c r="C1368" s="173" t="s">
        <v>1559</v>
      </c>
      <c r="D1368" s="172">
        <v>1112112</v>
      </c>
      <c r="E1368" s="172">
        <v>109</v>
      </c>
      <c r="F1368" s="172">
        <v>0</v>
      </c>
    </row>
    <row r="1369" spans="3:6">
      <c r="C1369" s="173" t="s">
        <v>1560</v>
      </c>
      <c r="D1369" s="172">
        <v>1112112</v>
      </c>
      <c r="E1369" s="172">
        <v>109</v>
      </c>
      <c r="F1369" s="172">
        <v>0</v>
      </c>
    </row>
    <row r="1370" spans="3:6">
      <c r="C1370" s="173" t="s">
        <v>1561</v>
      </c>
      <c r="D1370" s="172">
        <v>5560558</v>
      </c>
      <c r="E1370" s="172">
        <v>100</v>
      </c>
      <c r="F1370" s="172">
        <v>0</v>
      </c>
    </row>
    <row r="1371" spans="3:6">
      <c r="C1371" s="173" t="s">
        <v>1562</v>
      </c>
      <c r="D1371" s="172">
        <v>2419006</v>
      </c>
      <c r="E1371" s="172">
        <v>109</v>
      </c>
      <c r="F1371" s="172">
        <v>0</v>
      </c>
    </row>
    <row r="1372" spans="3:6">
      <c r="C1372" s="173" t="s">
        <v>1563</v>
      </c>
      <c r="D1372" s="172">
        <v>12095029</v>
      </c>
      <c r="E1372" s="172">
        <v>110</v>
      </c>
      <c r="F1372" s="172">
        <v>0</v>
      </c>
    </row>
    <row r="1373" spans="3:6">
      <c r="C1373" s="173" t="s">
        <v>1564</v>
      </c>
      <c r="D1373" s="172">
        <v>7389792</v>
      </c>
      <c r="E1373" s="172">
        <v>5538918</v>
      </c>
      <c r="F1373" s="172">
        <v>4291138.09</v>
      </c>
    </row>
    <row r="1374" spans="3:6">
      <c r="C1374" s="173" t="s">
        <v>1565</v>
      </c>
      <c r="D1374" s="172">
        <v>1498437</v>
      </c>
      <c r="E1374" s="172">
        <v>110</v>
      </c>
      <c r="F1374" s="172">
        <v>0</v>
      </c>
    </row>
    <row r="1375" spans="3:6">
      <c r="C1375" s="173" t="s">
        <v>1566</v>
      </c>
      <c r="D1375" s="172">
        <v>7492185</v>
      </c>
      <c r="E1375" s="172">
        <v>4794550</v>
      </c>
      <c r="F1375" s="172">
        <v>3818402.77</v>
      </c>
    </row>
    <row r="1376" spans="3:6">
      <c r="C1376" s="173" t="s">
        <v>1567</v>
      </c>
      <c r="D1376" s="172">
        <v>1486291</v>
      </c>
      <c r="E1376" s="172">
        <v>4666636</v>
      </c>
      <c r="F1376" s="172">
        <v>3544895.83</v>
      </c>
    </row>
    <row r="1377" spans="3:6">
      <c r="C1377" s="173" t="s">
        <v>522</v>
      </c>
      <c r="D1377" s="172">
        <v>16726449</v>
      </c>
      <c r="E1377" s="172">
        <v>9417449</v>
      </c>
      <c r="F1377" s="172">
        <v>8968559.7699999996</v>
      </c>
    </row>
    <row r="1378" spans="3:6">
      <c r="C1378" s="173" t="s">
        <v>303</v>
      </c>
      <c r="D1378" s="172">
        <v>166000001</v>
      </c>
      <c r="E1378" s="172">
        <v>11000001</v>
      </c>
      <c r="F1378" s="172">
        <v>0</v>
      </c>
    </row>
    <row r="1379" spans="3:6">
      <c r="C1379" s="173" t="s">
        <v>1568</v>
      </c>
      <c r="D1379" s="172">
        <v>2417108</v>
      </c>
      <c r="E1379" s="172">
        <v>2022108</v>
      </c>
      <c r="F1379" s="172">
        <v>1616673.08</v>
      </c>
    </row>
    <row r="1380" spans="3:6">
      <c r="C1380" s="173" t="s">
        <v>755</v>
      </c>
      <c r="D1380" s="172">
        <v>0</v>
      </c>
      <c r="E1380" s="172">
        <v>3982511</v>
      </c>
      <c r="F1380" s="172">
        <v>3336583.67</v>
      </c>
    </row>
    <row r="1381" spans="3:6">
      <c r="C1381" s="173" t="s">
        <v>1569</v>
      </c>
      <c r="D1381" s="172">
        <v>2129173</v>
      </c>
      <c r="E1381" s="172">
        <v>1671173</v>
      </c>
      <c r="F1381" s="172">
        <v>1335796.58</v>
      </c>
    </row>
    <row r="1382" spans="3:6">
      <c r="C1382" s="173" t="s">
        <v>1570</v>
      </c>
      <c r="D1382" s="172">
        <v>4061379</v>
      </c>
      <c r="E1382" s="172">
        <v>2903474</v>
      </c>
      <c r="F1382" s="172">
        <v>2903473.4</v>
      </c>
    </row>
    <row r="1383" spans="3:6">
      <c r="C1383" s="173" t="s">
        <v>1571</v>
      </c>
      <c r="D1383" s="172">
        <v>3714026</v>
      </c>
      <c r="E1383" s="172">
        <v>2083400</v>
      </c>
      <c r="F1383" s="172">
        <v>2083399.49</v>
      </c>
    </row>
    <row r="1384" spans="3:6">
      <c r="C1384" s="173" t="s">
        <v>1572</v>
      </c>
      <c r="D1384" s="172">
        <v>7000000</v>
      </c>
      <c r="E1384" s="172">
        <v>200000</v>
      </c>
      <c r="F1384" s="172">
        <v>0</v>
      </c>
    </row>
    <row r="1385" spans="3:6">
      <c r="C1385" s="173" t="s">
        <v>1573</v>
      </c>
      <c r="D1385" s="172">
        <v>1318200</v>
      </c>
      <c r="E1385" s="172">
        <v>220</v>
      </c>
      <c r="F1385" s="172">
        <v>0</v>
      </c>
    </row>
    <row r="1386" spans="3:6">
      <c r="C1386" s="173" t="s">
        <v>2105</v>
      </c>
      <c r="D1386" s="172">
        <v>0</v>
      </c>
      <c r="E1386" s="172">
        <v>14483356.629999999</v>
      </c>
      <c r="F1386" s="172">
        <v>10924708.18</v>
      </c>
    </row>
    <row r="1387" spans="3:6">
      <c r="C1387" s="173" t="s">
        <v>1574</v>
      </c>
      <c r="D1387" s="172">
        <v>2347098</v>
      </c>
      <c r="E1387" s="172">
        <v>19007732</v>
      </c>
      <c r="F1387" s="172">
        <v>16565640.84</v>
      </c>
    </row>
    <row r="1388" spans="3:6">
      <c r="C1388" s="173" t="s">
        <v>1575</v>
      </c>
      <c r="D1388" s="172">
        <v>3216613</v>
      </c>
      <c r="E1388" s="172">
        <v>11194283</v>
      </c>
      <c r="F1388" s="172">
        <v>4477673.1900000004</v>
      </c>
    </row>
    <row r="1389" spans="3:6">
      <c r="C1389" s="173" t="s">
        <v>1576</v>
      </c>
      <c r="D1389" s="172">
        <v>20000000</v>
      </c>
      <c r="E1389" s="172">
        <v>100000</v>
      </c>
      <c r="F1389" s="172">
        <v>0</v>
      </c>
    </row>
    <row r="1390" spans="3:6">
      <c r="C1390" s="173" t="s">
        <v>756</v>
      </c>
      <c r="D1390" s="172">
        <v>0</v>
      </c>
      <c r="E1390" s="172">
        <v>4893358.3499999996</v>
      </c>
      <c r="F1390" s="172">
        <v>1503239.68</v>
      </c>
    </row>
    <row r="1391" spans="3:6">
      <c r="C1391" s="173" t="s">
        <v>1577</v>
      </c>
      <c r="D1391" s="172">
        <v>1945401</v>
      </c>
      <c r="E1391" s="172">
        <v>11195824</v>
      </c>
      <c r="F1391" s="172">
        <v>10261985.720000001</v>
      </c>
    </row>
    <row r="1392" spans="3:6">
      <c r="C1392" s="173" t="s">
        <v>1578</v>
      </c>
      <c r="D1392" s="172">
        <v>7492175</v>
      </c>
      <c r="E1392" s="172">
        <v>5538257</v>
      </c>
      <c r="F1392" s="172">
        <v>5538256.7800000003</v>
      </c>
    </row>
    <row r="1393" spans="3:6">
      <c r="C1393" s="173" t="s">
        <v>1579</v>
      </c>
      <c r="D1393" s="172">
        <v>12473591</v>
      </c>
      <c r="E1393" s="172">
        <v>9973591</v>
      </c>
      <c r="F1393" s="172">
        <v>9087032.8100000005</v>
      </c>
    </row>
    <row r="1394" spans="3:6">
      <c r="C1394" s="173" t="s">
        <v>1580</v>
      </c>
      <c r="D1394" s="172">
        <v>4845910</v>
      </c>
      <c r="E1394" s="172">
        <v>109</v>
      </c>
      <c r="F1394" s="172">
        <v>0</v>
      </c>
    </row>
    <row r="1395" spans="3:6">
      <c r="C1395" s="173" t="s">
        <v>1581</v>
      </c>
      <c r="D1395" s="172">
        <v>2488475</v>
      </c>
      <c r="E1395" s="172">
        <v>110</v>
      </c>
      <c r="F1395" s="172">
        <v>0</v>
      </c>
    </row>
    <row r="1396" spans="3:6">
      <c r="C1396" s="173" t="s">
        <v>1582</v>
      </c>
      <c r="D1396" s="172">
        <v>10587127</v>
      </c>
      <c r="E1396" s="172">
        <v>87127</v>
      </c>
      <c r="F1396" s="172">
        <v>0</v>
      </c>
    </row>
    <row r="1397" spans="3:6">
      <c r="C1397" s="173" t="s">
        <v>1583</v>
      </c>
      <c r="D1397" s="172">
        <v>1849743</v>
      </c>
      <c r="E1397" s="172">
        <v>3952968</v>
      </c>
      <c r="F1397" s="172">
        <v>1867075.87</v>
      </c>
    </row>
    <row r="1398" spans="3:6">
      <c r="C1398" s="173" t="s">
        <v>1584</v>
      </c>
      <c r="D1398" s="172">
        <v>37375859</v>
      </c>
      <c r="E1398" s="172">
        <v>37375859</v>
      </c>
      <c r="F1398" s="172">
        <v>37337500</v>
      </c>
    </row>
    <row r="1399" spans="3:6">
      <c r="C1399" s="173" t="s">
        <v>1585</v>
      </c>
      <c r="D1399" s="172">
        <v>5023007</v>
      </c>
      <c r="E1399" s="172">
        <v>6730961</v>
      </c>
      <c r="F1399" s="172">
        <v>5008185.1900000004</v>
      </c>
    </row>
    <row r="1400" spans="3:6">
      <c r="C1400" s="173" t="s">
        <v>1586</v>
      </c>
      <c r="D1400" s="172">
        <v>3662761</v>
      </c>
      <c r="E1400" s="172">
        <v>3449665</v>
      </c>
      <c r="F1400" s="172">
        <v>3449564.19</v>
      </c>
    </row>
    <row r="1401" spans="3:6">
      <c r="C1401" s="173" t="s">
        <v>1587</v>
      </c>
      <c r="D1401" s="172">
        <v>37521083</v>
      </c>
      <c r="E1401" s="172">
        <v>37521083</v>
      </c>
      <c r="F1401" s="172">
        <v>37513600</v>
      </c>
    </row>
    <row r="1402" spans="3:6">
      <c r="C1402" s="173" t="s">
        <v>1588</v>
      </c>
      <c r="D1402" s="172">
        <v>2429113</v>
      </c>
      <c r="E1402" s="172">
        <v>110</v>
      </c>
      <c r="F1402" s="172">
        <v>0</v>
      </c>
    </row>
    <row r="1403" spans="3:6">
      <c r="C1403" s="173" t="s">
        <v>521</v>
      </c>
      <c r="D1403" s="172">
        <v>6751973</v>
      </c>
      <c r="E1403" s="172">
        <v>11546292.27</v>
      </c>
      <c r="F1403" s="172">
        <v>6378930.7000000002</v>
      </c>
    </row>
    <row r="1404" spans="3:6">
      <c r="C1404" s="173" t="s">
        <v>794</v>
      </c>
      <c r="D1404" s="172">
        <v>76154845</v>
      </c>
      <c r="E1404" s="172">
        <v>76154845</v>
      </c>
      <c r="F1404" s="172">
        <v>59799628.780000001</v>
      </c>
    </row>
    <row r="1405" spans="3:6">
      <c r="C1405" s="173" t="s">
        <v>1589</v>
      </c>
      <c r="D1405" s="172">
        <v>6080000</v>
      </c>
      <c r="E1405" s="172">
        <v>599154</v>
      </c>
      <c r="F1405" s="172">
        <v>479243.37</v>
      </c>
    </row>
    <row r="1406" spans="3:6">
      <c r="C1406" s="173" t="s">
        <v>1590</v>
      </c>
      <c r="D1406" s="172">
        <v>5437376</v>
      </c>
      <c r="E1406" s="172">
        <v>3113610</v>
      </c>
      <c r="F1406" s="172">
        <v>3113609.45</v>
      </c>
    </row>
    <row r="1407" spans="3:6">
      <c r="C1407" s="173" t="s">
        <v>1591</v>
      </c>
      <c r="D1407" s="172">
        <v>20000000</v>
      </c>
      <c r="E1407" s="172">
        <v>500000</v>
      </c>
      <c r="F1407" s="172">
        <v>0</v>
      </c>
    </row>
    <row r="1408" spans="3:6">
      <c r="C1408" s="173" t="s">
        <v>1592</v>
      </c>
      <c r="D1408" s="172">
        <v>5652712</v>
      </c>
      <c r="E1408" s="172">
        <v>3182787</v>
      </c>
      <c r="F1408" s="172">
        <v>3182676.87</v>
      </c>
    </row>
    <row r="1409" spans="3:6">
      <c r="C1409" s="173" t="s">
        <v>1593</v>
      </c>
      <c r="D1409" s="172">
        <v>61053890</v>
      </c>
      <c r="E1409" s="172">
        <v>19451030</v>
      </c>
      <c r="F1409" s="172">
        <v>16244417.580000002</v>
      </c>
    </row>
    <row r="1410" spans="3:6">
      <c r="C1410" s="173" t="s">
        <v>1594</v>
      </c>
      <c r="D1410" s="172">
        <v>12383198</v>
      </c>
      <c r="E1410" s="172">
        <v>5133756</v>
      </c>
      <c r="F1410" s="172">
        <v>5133755.84</v>
      </c>
    </row>
    <row r="1411" spans="3:6">
      <c r="C1411" s="173" t="s">
        <v>1595</v>
      </c>
      <c r="D1411" s="172">
        <v>13109885</v>
      </c>
      <c r="E1411" s="172">
        <v>7093526</v>
      </c>
      <c r="F1411" s="172">
        <v>7093525.6299999999</v>
      </c>
    </row>
    <row r="1412" spans="3:6">
      <c r="C1412" s="173" t="s">
        <v>1596</v>
      </c>
      <c r="D1412" s="172">
        <v>177387225</v>
      </c>
      <c r="E1412" s="172">
        <v>41504815</v>
      </c>
      <c r="F1412" s="172">
        <v>9406832.5800000001</v>
      </c>
    </row>
    <row r="1413" spans="3:6">
      <c r="C1413" s="173" t="s">
        <v>1597</v>
      </c>
      <c r="D1413" s="172">
        <v>5129530</v>
      </c>
      <c r="E1413" s="172">
        <v>2978165</v>
      </c>
      <c r="F1413" s="172">
        <v>2978164.2</v>
      </c>
    </row>
    <row r="1414" spans="3:6">
      <c r="C1414" s="173" t="s">
        <v>1598</v>
      </c>
      <c r="D1414" s="172">
        <v>75527452</v>
      </c>
      <c r="E1414" s="172">
        <v>75527452</v>
      </c>
      <c r="F1414" s="172">
        <v>75255949.629999995</v>
      </c>
    </row>
    <row r="1415" spans="3:6">
      <c r="C1415" s="173" t="s">
        <v>1599</v>
      </c>
      <c r="D1415" s="172">
        <v>12751040</v>
      </c>
      <c r="E1415" s="172">
        <v>109</v>
      </c>
      <c r="F1415" s="172">
        <v>0</v>
      </c>
    </row>
    <row r="1416" spans="3:6">
      <c r="C1416" s="173" t="s">
        <v>814</v>
      </c>
      <c r="D1416" s="172">
        <v>0</v>
      </c>
      <c r="E1416" s="172">
        <v>16176259.119999999</v>
      </c>
      <c r="F1416" s="172">
        <v>5162967.59</v>
      </c>
    </row>
    <row r="1417" spans="3:6">
      <c r="C1417" s="173" t="s">
        <v>2126</v>
      </c>
      <c r="D1417" s="172">
        <v>0</v>
      </c>
      <c r="E1417" s="172">
        <v>15504148.550000001</v>
      </c>
      <c r="F1417" s="172">
        <v>8670281.0999999996</v>
      </c>
    </row>
    <row r="1418" spans="3:6">
      <c r="C1418" s="173" t="s">
        <v>304</v>
      </c>
      <c r="D1418" s="172">
        <v>191812602</v>
      </c>
      <c r="E1418" s="172">
        <v>191812602</v>
      </c>
      <c r="F1418" s="172">
        <v>191812601.97999999</v>
      </c>
    </row>
    <row r="1419" spans="3:6">
      <c r="C1419" s="173" t="s">
        <v>1600</v>
      </c>
      <c r="D1419" s="172">
        <v>76458419</v>
      </c>
      <c r="E1419" s="172">
        <v>76458419</v>
      </c>
      <c r="F1419" s="172">
        <v>76032322.74000001</v>
      </c>
    </row>
    <row r="1420" spans="3:6">
      <c r="C1420" s="173" t="s">
        <v>2127</v>
      </c>
      <c r="D1420" s="172">
        <v>0</v>
      </c>
      <c r="E1420" s="172">
        <v>60571674.850000001</v>
      </c>
      <c r="F1420" s="172">
        <v>0</v>
      </c>
    </row>
    <row r="1421" spans="3:6">
      <c r="C1421" s="173" t="s">
        <v>2128</v>
      </c>
      <c r="D1421" s="172">
        <v>0</v>
      </c>
      <c r="E1421" s="172">
        <v>7940804.6399999997</v>
      </c>
      <c r="F1421" s="172">
        <v>4440682.9800000004</v>
      </c>
    </row>
    <row r="1422" spans="3:6">
      <c r="C1422" s="173" t="s">
        <v>2129</v>
      </c>
      <c r="D1422" s="172">
        <v>0</v>
      </c>
      <c r="E1422" s="172">
        <v>15710359.59</v>
      </c>
      <c r="F1422" s="172">
        <v>8231923.3700000001</v>
      </c>
    </row>
    <row r="1423" spans="3:6">
      <c r="C1423" s="173" t="s">
        <v>2130</v>
      </c>
      <c r="D1423" s="172">
        <v>0</v>
      </c>
      <c r="E1423" s="172">
        <v>6855604.1100000003</v>
      </c>
      <c r="F1423" s="172">
        <v>3913313.06</v>
      </c>
    </row>
    <row r="1424" spans="3:6">
      <c r="C1424" s="173" t="s">
        <v>2131</v>
      </c>
      <c r="D1424" s="172">
        <v>0</v>
      </c>
      <c r="E1424" s="172">
        <v>6623689.5300000003</v>
      </c>
      <c r="F1424" s="172">
        <v>3804199.92</v>
      </c>
    </row>
    <row r="1425" spans="3:6">
      <c r="C1425" s="173" t="s">
        <v>2132</v>
      </c>
      <c r="D1425" s="172">
        <v>0</v>
      </c>
      <c r="E1425" s="172">
        <v>7707328.8899999997</v>
      </c>
      <c r="F1425" s="172">
        <v>4310117.9000000004</v>
      </c>
    </row>
    <row r="1426" spans="3:6">
      <c r="C1426" s="173" t="s">
        <v>2161</v>
      </c>
      <c r="D1426" s="172">
        <v>0</v>
      </c>
      <c r="E1426" s="172">
        <v>26461364.259999998</v>
      </c>
      <c r="F1426" s="172">
        <v>24284387.82</v>
      </c>
    </row>
    <row r="1427" spans="3:6">
      <c r="C1427" s="173" t="s">
        <v>2133</v>
      </c>
      <c r="D1427" s="172">
        <v>0</v>
      </c>
      <c r="E1427" s="172">
        <v>14728304.92</v>
      </c>
      <c r="F1427" s="172">
        <v>7527977.7599999998</v>
      </c>
    </row>
    <row r="1428" spans="3:6">
      <c r="C1428" s="173" t="s">
        <v>1601</v>
      </c>
      <c r="D1428" s="172">
        <v>111042332</v>
      </c>
      <c r="E1428" s="172">
        <v>26532882</v>
      </c>
      <c r="F1428" s="172">
        <v>6328218.9900000002</v>
      </c>
    </row>
    <row r="1429" spans="3:6">
      <c r="C1429" s="173" t="s">
        <v>2134</v>
      </c>
      <c r="D1429" s="172">
        <v>0</v>
      </c>
      <c r="E1429" s="172">
        <v>6323000.4199999999</v>
      </c>
      <c r="F1429" s="172">
        <v>3657333.93</v>
      </c>
    </row>
    <row r="1430" spans="3:6">
      <c r="C1430" s="173" t="s">
        <v>2135</v>
      </c>
      <c r="D1430" s="172">
        <v>0</v>
      </c>
      <c r="E1430" s="172">
        <v>3708515.13</v>
      </c>
      <c r="F1430" s="172">
        <v>2010933.4</v>
      </c>
    </row>
    <row r="1431" spans="3:6">
      <c r="C1431" s="173" t="s">
        <v>2162</v>
      </c>
      <c r="D1431" s="172">
        <v>0</v>
      </c>
      <c r="E1431" s="172">
        <v>6808958.21</v>
      </c>
      <c r="F1431" s="172">
        <v>0</v>
      </c>
    </row>
    <row r="1432" spans="3:6">
      <c r="C1432" s="171" t="s">
        <v>2260</v>
      </c>
      <c r="D1432" s="172">
        <v>14154718</v>
      </c>
      <c r="E1432" s="172">
        <v>58155507.670000009</v>
      </c>
      <c r="F1432" s="172">
        <v>49732750.81000001</v>
      </c>
    </row>
    <row r="1433" spans="3:6">
      <c r="C1433" s="173" t="s">
        <v>520</v>
      </c>
      <c r="D1433" s="172">
        <v>14083521</v>
      </c>
      <c r="E1433" s="172">
        <v>14183521</v>
      </c>
      <c r="F1433" s="172">
        <v>6660764.1400000006</v>
      </c>
    </row>
    <row r="1434" spans="3:6">
      <c r="C1434" s="173" t="s">
        <v>659</v>
      </c>
      <c r="D1434" s="172">
        <v>71197</v>
      </c>
      <c r="E1434" s="172">
        <v>935251</v>
      </c>
      <c r="F1434" s="172">
        <v>935251</v>
      </c>
    </row>
    <row r="1435" spans="3:6">
      <c r="C1435" s="173" t="s">
        <v>757</v>
      </c>
      <c r="D1435" s="172">
        <v>0</v>
      </c>
      <c r="E1435" s="172">
        <v>43036735.670000009</v>
      </c>
      <c r="F1435" s="172">
        <v>42136735.670000009</v>
      </c>
    </row>
    <row r="1436" spans="3:6">
      <c r="C1436" s="171" t="s">
        <v>2261</v>
      </c>
      <c r="D1436" s="172">
        <v>265329805</v>
      </c>
      <c r="E1436" s="172">
        <v>45823913</v>
      </c>
      <c r="F1436" s="172">
        <v>0</v>
      </c>
    </row>
    <row r="1437" spans="3:6">
      <c r="C1437" s="173" t="s">
        <v>660</v>
      </c>
      <c r="D1437" s="172">
        <v>96421796</v>
      </c>
      <c r="E1437" s="172">
        <v>6080846</v>
      </c>
      <c r="F1437" s="172">
        <v>0</v>
      </c>
    </row>
    <row r="1438" spans="3:6">
      <c r="C1438" s="173" t="s">
        <v>661</v>
      </c>
      <c r="D1438" s="172">
        <v>45999793</v>
      </c>
      <c r="E1438" s="172">
        <v>665067</v>
      </c>
      <c r="F1438" s="172">
        <v>0</v>
      </c>
    </row>
    <row r="1439" spans="3:6">
      <c r="C1439" s="173" t="s">
        <v>662</v>
      </c>
      <c r="D1439" s="172">
        <v>83830216</v>
      </c>
      <c r="E1439" s="172">
        <v>0</v>
      </c>
      <c r="F1439" s="172">
        <v>0</v>
      </c>
    </row>
    <row r="1440" spans="3:6">
      <c r="C1440" s="173" t="s">
        <v>908</v>
      </c>
      <c r="D1440" s="172">
        <v>39078000</v>
      </c>
      <c r="E1440" s="172">
        <v>39078000</v>
      </c>
      <c r="F1440" s="172">
        <v>0</v>
      </c>
    </row>
    <row r="1441" spans="3:6">
      <c r="C1441" s="151" t="s">
        <v>305</v>
      </c>
      <c r="D1441" s="152">
        <v>697956452</v>
      </c>
      <c r="E1441" s="152">
        <v>1734288768.1999998</v>
      </c>
      <c r="F1441" s="152">
        <v>1492926809.9899998</v>
      </c>
    </row>
    <row r="1442" spans="3:6">
      <c r="C1442" s="171" t="s">
        <v>2259</v>
      </c>
      <c r="D1442" s="172">
        <v>638383686</v>
      </c>
      <c r="E1442" s="172">
        <v>1674716002.1999998</v>
      </c>
      <c r="F1442" s="172">
        <v>1485881834.3099997</v>
      </c>
    </row>
    <row r="1443" spans="3:6">
      <c r="C1443" s="173" t="s">
        <v>1602</v>
      </c>
      <c r="D1443" s="172">
        <v>15080801</v>
      </c>
      <c r="E1443" s="172">
        <v>10477186</v>
      </c>
      <c r="F1443" s="172">
        <v>10477186</v>
      </c>
    </row>
    <row r="1444" spans="3:6">
      <c r="C1444" s="173" t="s">
        <v>1603</v>
      </c>
      <c r="D1444" s="172">
        <v>20652855</v>
      </c>
      <c r="E1444" s="172">
        <v>18952855</v>
      </c>
      <c r="F1444" s="172">
        <v>18952854.879999999</v>
      </c>
    </row>
    <row r="1445" spans="3:6">
      <c r="C1445" s="173" t="s">
        <v>1604</v>
      </c>
      <c r="D1445" s="172">
        <v>19306742</v>
      </c>
      <c r="E1445" s="172">
        <v>17951405</v>
      </c>
      <c r="F1445" s="172">
        <v>0</v>
      </c>
    </row>
    <row r="1446" spans="3:6">
      <c r="C1446" s="173" t="s">
        <v>1605</v>
      </c>
      <c r="D1446" s="172">
        <v>27739160</v>
      </c>
      <c r="E1446" s="172">
        <v>236144</v>
      </c>
      <c r="F1446" s="172">
        <v>0</v>
      </c>
    </row>
    <row r="1447" spans="3:6">
      <c r="C1447" s="173" t="s">
        <v>2350</v>
      </c>
      <c r="D1447" s="172">
        <v>0</v>
      </c>
      <c r="E1447" s="172">
        <v>2735436.34</v>
      </c>
      <c r="F1447" s="172">
        <v>0</v>
      </c>
    </row>
    <row r="1448" spans="3:6">
      <c r="C1448" s="173" t="s">
        <v>2351</v>
      </c>
      <c r="D1448" s="172">
        <v>0</v>
      </c>
      <c r="E1448" s="172">
        <v>2937425.83</v>
      </c>
      <c r="F1448" s="172">
        <v>0</v>
      </c>
    </row>
    <row r="1449" spans="3:6">
      <c r="C1449" s="173" t="s">
        <v>1606</v>
      </c>
      <c r="D1449" s="172">
        <v>37967833</v>
      </c>
      <c r="E1449" s="172">
        <v>71855800</v>
      </c>
      <c r="F1449" s="172">
        <v>69826782.090000004</v>
      </c>
    </row>
    <row r="1450" spans="3:6">
      <c r="C1450" s="173" t="s">
        <v>2352</v>
      </c>
      <c r="D1450" s="172">
        <v>0</v>
      </c>
      <c r="E1450" s="172">
        <v>6338568.5999999996</v>
      </c>
      <c r="F1450" s="172">
        <v>0</v>
      </c>
    </row>
    <row r="1451" spans="3:6">
      <c r="C1451" s="173" t="s">
        <v>1607</v>
      </c>
      <c r="D1451" s="172">
        <v>38981691</v>
      </c>
      <c r="E1451" s="172">
        <v>38981691</v>
      </c>
      <c r="F1451" s="172">
        <v>17545774.510000002</v>
      </c>
    </row>
    <row r="1452" spans="3:6">
      <c r="C1452" s="173" t="s">
        <v>663</v>
      </c>
      <c r="D1452" s="172">
        <v>9157786</v>
      </c>
      <c r="E1452" s="172">
        <v>100</v>
      </c>
      <c r="F1452" s="172">
        <v>0</v>
      </c>
    </row>
    <row r="1453" spans="3:6">
      <c r="C1453" s="173" t="s">
        <v>1608</v>
      </c>
      <c r="D1453" s="172">
        <v>77963381</v>
      </c>
      <c r="E1453" s="172">
        <v>963381</v>
      </c>
      <c r="F1453" s="172">
        <v>0</v>
      </c>
    </row>
    <row r="1454" spans="3:6">
      <c r="C1454" s="173" t="s">
        <v>1609</v>
      </c>
      <c r="D1454" s="172">
        <v>5511231</v>
      </c>
      <c r="E1454" s="172">
        <v>221</v>
      </c>
      <c r="F1454" s="172">
        <v>0</v>
      </c>
    </row>
    <row r="1455" spans="3:6">
      <c r="C1455" s="173" t="s">
        <v>1610</v>
      </c>
      <c r="D1455" s="172">
        <v>5364704</v>
      </c>
      <c r="E1455" s="172">
        <v>1674748</v>
      </c>
      <c r="F1455" s="172">
        <v>1674747.05</v>
      </c>
    </row>
    <row r="1456" spans="3:6">
      <c r="C1456" s="173" t="s">
        <v>1611</v>
      </c>
      <c r="D1456" s="172">
        <v>2521954</v>
      </c>
      <c r="E1456" s="172">
        <v>521954</v>
      </c>
      <c r="F1456" s="172">
        <v>137774.48000000001</v>
      </c>
    </row>
    <row r="1457" spans="3:6">
      <c r="C1457" s="173" t="s">
        <v>1612</v>
      </c>
      <c r="D1457" s="172">
        <v>1514598</v>
      </c>
      <c r="E1457" s="172">
        <v>514598</v>
      </c>
      <c r="F1457" s="172">
        <v>122395.28</v>
      </c>
    </row>
    <row r="1458" spans="3:6">
      <c r="C1458" s="173" t="s">
        <v>1613</v>
      </c>
      <c r="D1458" s="172">
        <v>1514598</v>
      </c>
      <c r="E1458" s="172">
        <v>198396</v>
      </c>
      <c r="F1458" s="172">
        <v>198395.28</v>
      </c>
    </row>
    <row r="1459" spans="3:6">
      <c r="C1459" s="173" t="s">
        <v>1614</v>
      </c>
      <c r="D1459" s="172">
        <v>0</v>
      </c>
      <c r="E1459" s="172">
        <v>349118676.64999998</v>
      </c>
      <c r="F1459" s="172">
        <v>321215420.38</v>
      </c>
    </row>
    <row r="1460" spans="3:6">
      <c r="C1460" s="173" t="s">
        <v>1615</v>
      </c>
      <c r="D1460" s="172">
        <v>0</v>
      </c>
      <c r="E1460" s="172">
        <v>3259998</v>
      </c>
      <c r="F1460" s="172">
        <v>3259897.65</v>
      </c>
    </row>
    <row r="1461" spans="3:6">
      <c r="C1461" s="173" t="s">
        <v>1616</v>
      </c>
      <c r="D1461" s="172">
        <v>1502116</v>
      </c>
      <c r="E1461" s="172">
        <v>2662813</v>
      </c>
      <c r="F1461" s="172">
        <v>0</v>
      </c>
    </row>
    <row r="1462" spans="3:6">
      <c r="C1462" s="173" t="s">
        <v>1617</v>
      </c>
      <c r="D1462" s="172">
        <v>1060218</v>
      </c>
      <c r="E1462" s="172">
        <v>573043</v>
      </c>
      <c r="F1462" s="172">
        <v>0</v>
      </c>
    </row>
    <row r="1463" spans="3:6">
      <c r="C1463" s="173" t="s">
        <v>1618</v>
      </c>
      <c r="D1463" s="172">
        <v>1514598</v>
      </c>
      <c r="E1463" s="172">
        <v>1811947</v>
      </c>
      <c r="F1463" s="172">
        <v>0</v>
      </c>
    </row>
    <row r="1464" spans="3:6">
      <c r="C1464" s="173" t="s">
        <v>2203</v>
      </c>
      <c r="D1464" s="172">
        <v>0</v>
      </c>
      <c r="E1464" s="172">
        <v>8780636.2100000009</v>
      </c>
      <c r="F1464" s="172">
        <v>2632511.65</v>
      </c>
    </row>
    <row r="1465" spans="3:6">
      <c r="C1465" s="173" t="s">
        <v>1619</v>
      </c>
      <c r="D1465" s="172">
        <v>1072940</v>
      </c>
      <c r="E1465" s="172">
        <v>0</v>
      </c>
      <c r="F1465" s="172">
        <v>0</v>
      </c>
    </row>
    <row r="1466" spans="3:6">
      <c r="C1466" s="173" t="s">
        <v>1620</v>
      </c>
      <c r="D1466" s="172">
        <v>1514598</v>
      </c>
      <c r="E1466" s="172">
        <v>100</v>
      </c>
      <c r="F1466" s="172">
        <v>0</v>
      </c>
    </row>
    <row r="1467" spans="3:6">
      <c r="C1467" s="173" t="s">
        <v>1621</v>
      </c>
      <c r="D1467" s="172">
        <v>1502116</v>
      </c>
      <c r="E1467" s="172">
        <v>1672059</v>
      </c>
      <c r="F1467" s="172">
        <v>1671958.77</v>
      </c>
    </row>
    <row r="1468" spans="3:6">
      <c r="C1468" s="173" t="s">
        <v>1622</v>
      </c>
      <c r="D1468" s="172">
        <v>2521954</v>
      </c>
      <c r="E1468" s="172">
        <v>1056118</v>
      </c>
      <c r="F1468" s="172">
        <v>772148.69</v>
      </c>
    </row>
    <row r="1469" spans="3:6">
      <c r="C1469" s="173" t="s">
        <v>1623</v>
      </c>
      <c r="D1469" s="172">
        <v>1477611</v>
      </c>
      <c r="E1469" s="172">
        <v>600000</v>
      </c>
      <c r="F1469" s="172">
        <v>524928.75</v>
      </c>
    </row>
    <row r="1470" spans="3:6">
      <c r="C1470" s="173" t="s">
        <v>2353</v>
      </c>
      <c r="D1470" s="172">
        <v>0</v>
      </c>
      <c r="E1470" s="172">
        <v>2118976.2599999998</v>
      </c>
      <c r="F1470" s="172">
        <v>0</v>
      </c>
    </row>
    <row r="1471" spans="3:6">
      <c r="C1471" s="173" t="s">
        <v>1624</v>
      </c>
      <c r="D1471" s="172">
        <v>1514598</v>
      </c>
      <c r="E1471" s="172">
        <v>1514598</v>
      </c>
      <c r="F1471" s="172">
        <v>1183160.4099999999</v>
      </c>
    </row>
    <row r="1472" spans="3:6">
      <c r="C1472" s="173" t="s">
        <v>1625</v>
      </c>
      <c r="D1472" s="172">
        <v>52523690</v>
      </c>
      <c r="E1472" s="172">
        <v>52523690</v>
      </c>
      <c r="F1472" s="172">
        <v>52418205</v>
      </c>
    </row>
    <row r="1473" spans="3:6">
      <c r="C1473" s="173" t="s">
        <v>471</v>
      </c>
      <c r="D1473" s="172">
        <v>90000019</v>
      </c>
      <c r="E1473" s="172">
        <v>390000019</v>
      </c>
      <c r="F1473" s="172">
        <v>371692812.74000001</v>
      </c>
    </row>
    <row r="1474" spans="3:6">
      <c r="C1474" s="173" t="s">
        <v>1626</v>
      </c>
      <c r="D1474" s="172">
        <v>2226849</v>
      </c>
      <c r="E1474" s="172">
        <v>22451281</v>
      </c>
      <c r="F1474" s="172">
        <v>22451280.91</v>
      </c>
    </row>
    <row r="1475" spans="3:6">
      <c r="C1475" s="173" t="s">
        <v>1627</v>
      </c>
      <c r="D1475" s="172">
        <v>100000</v>
      </c>
      <c r="E1475" s="172">
        <v>0</v>
      </c>
      <c r="F1475" s="172">
        <v>0</v>
      </c>
    </row>
    <row r="1476" spans="3:6">
      <c r="C1476" s="173" t="s">
        <v>2267</v>
      </c>
      <c r="D1476" s="172">
        <v>0</v>
      </c>
      <c r="E1476" s="172">
        <v>10803710.66</v>
      </c>
      <c r="F1476" s="172">
        <v>0</v>
      </c>
    </row>
    <row r="1477" spans="3:6">
      <c r="C1477" s="173" t="s">
        <v>1628</v>
      </c>
      <c r="D1477" s="172">
        <v>3072506</v>
      </c>
      <c r="E1477" s="172">
        <v>0</v>
      </c>
      <c r="F1477" s="172">
        <v>0</v>
      </c>
    </row>
    <row r="1478" spans="3:6">
      <c r="C1478" s="173" t="s">
        <v>1629</v>
      </c>
      <c r="D1478" s="172">
        <v>4489347</v>
      </c>
      <c r="E1478" s="172">
        <v>3189347</v>
      </c>
      <c r="F1478" s="172">
        <v>1699202.74</v>
      </c>
    </row>
    <row r="1479" spans="3:6">
      <c r="C1479" s="173" t="s">
        <v>1630</v>
      </c>
      <c r="D1479" s="172">
        <v>1237092</v>
      </c>
      <c r="E1479" s="172">
        <v>6185460</v>
      </c>
      <c r="F1479" s="172">
        <v>2872201.39</v>
      </c>
    </row>
    <row r="1480" spans="3:6">
      <c r="C1480" s="173" t="s">
        <v>1631</v>
      </c>
      <c r="D1480" s="172">
        <v>37500000</v>
      </c>
      <c r="E1480" s="172">
        <v>37500000</v>
      </c>
      <c r="F1480" s="172">
        <v>29988718.130000003</v>
      </c>
    </row>
    <row r="1481" spans="3:6">
      <c r="C1481" s="173" t="s">
        <v>2354</v>
      </c>
      <c r="D1481" s="172">
        <v>0</v>
      </c>
      <c r="E1481" s="172">
        <v>3904910.37</v>
      </c>
      <c r="F1481" s="172">
        <v>0</v>
      </c>
    </row>
    <row r="1482" spans="3:6">
      <c r="C1482" s="173" t="s">
        <v>1632</v>
      </c>
      <c r="D1482" s="172">
        <v>15240863</v>
      </c>
      <c r="E1482" s="172">
        <v>17321713</v>
      </c>
      <c r="F1482" s="172">
        <v>14895434.060000001</v>
      </c>
    </row>
    <row r="1483" spans="3:6">
      <c r="C1483" s="173" t="s">
        <v>1633</v>
      </c>
      <c r="D1483" s="172">
        <v>35035237</v>
      </c>
      <c r="E1483" s="172">
        <v>284357</v>
      </c>
      <c r="F1483" s="172">
        <v>0</v>
      </c>
    </row>
    <row r="1484" spans="3:6">
      <c r="C1484" s="173" t="s">
        <v>2163</v>
      </c>
      <c r="D1484" s="172">
        <v>0</v>
      </c>
      <c r="E1484" s="172">
        <v>13556574.82</v>
      </c>
      <c r="F1484" s="172">
        <v>0</v>
      </c>
    </row>
    <row r="1485" spans="3:6">
      <c r="C1485" s="173" t="s">
        <v>2164</v>
      </c>
      <c r="D1485" s="172">
        <v>0</v>
      </c>
      <c r="E1485" s="172">
        <v>12677137.209999999</v>
      </c>
      <c r="F1485" s="172">
        <v>11502410.289999999</v>
      </c>
    </row>
    <row r="1486" spans="3:6">
      <c r="C1486" s="173" t="s">
        <v>2355</v>
      </c>
      <c r="D1486" s="172">
        <v>0</v>
      </c>
      <c r="E1486" s="172">
        <v>7508927.25</v>
      </c>
      <c r="F1486" s="172">
        <v>0</v>
      </c>
    </row>
    <row r="1487" spans="3:6">
      <c r="C1487" s="173" t="s">
        <v>360</v>
      </c>
      <c r="D1487" s="172">
        <v>120000000</v>
      </c>
      <c r="E1487" s="172">
        <v>549300000</v>
      </c>
      <c r="F1487" s="172">
        <v>528165633.18000001</v>
      </c>
    </row>
    <row r="1488" spans="3:6">
      <c r="C1488" s="171" t="s">
        <v>2260</v>
      </c>
      <c r="D1488" s="172">
        <v>15600000</v>
      </c>
      <c r="E1488" s="172">
        <v>15600000</v>
      </c>
      <c r="F1488" s="172">
        <v>7044975.6799999997</v>
      </c>
    </row>
    <row r="1489" spans="3:6">
      <c r="C1489" s="173" t="s">
        <v>1634</v>
      </c>
      <c r="D1489" s="172">
        <v>15600000</v>
      </c>
      <c r="E1489" s="172">
        <v>15600000</v>
      </c>
      <c r="F1489" s="172">
        <v>7044975.6799999997</v>
      </c>
    </row>
    <row r="1490" spans="3:6">
      <c r="C1490" s="171" t="s">
        <v>2261</v>
      </c>
      <c r="D1490" s="172">
        <v>43972766</v>
      </c>
      <c r="E1490" s="172">
        <v>43972766</v>
      </c>
      <c r="F1490" s="172">
        <v>0</v>
      </c>
    </row>
    <row r="1491" spans="3:6">
      <c r="C1491" s="173" t="s">
        <v>908</v>
      </c>
      <c r="D1491" s="172">
        <v>43972766</v>
      </c>
      <c r="E1491" s="172">
        <v>43972766</v>
      </c>
      <c r="F1491" s="172">
        <v>0</v>
      </c>
    </row>
    <row r="1492" spans="3:6">
      <c r="C1492" s="151" t="s">
        <v>248</v>
      </c>
      <c r="D1492" s="152">
        <v>4730906984</v>
      </c>
      <c r="E1492" s="152">
        <v>6285899551.3700008</v>
      </c>
      <c r="F1492" s="152">
        <v>4938572460.1599979</v>
      </c>
    </row>
    <row r="1493" spans="3:6">
      <c r="C1493" s="171" t="s">
        <v>2259</v>
      </c>
      <c r="D1493" s="172">
        <v>4530906984</v>
      </c>
      <c r="E1493" s="172">
        <v>5598276213.3700008</v>
      </c>
      <c r="F1493" s="172">
        <v>4438990074.4199991</v>
      </c>
    </row>
    <row r="1494" spans="3:6">
      <c r="C1494" s="173" t="s">
        <v>2204</v>
      </c>
      <c r="D1494" s="172">
        <v>0</v>
      </c>
      <c r="E1494" s="172">
        <v>9742255.6500000004</v>
      </c>
      <c r="F1494" s="172">
        <v>0</v>
      </c>
    </row>
    <row r="1495" spans="3:6">
      <c r="C1495" s="173" t="s">
        <v>1635</v>
      </c>
      <c r="D1495" s="172">
        <v>262702285</v>
      </c>
      <c r="E1495" s="172">
        <v>137702285</v>
      </c>
      <c r="F1495" s="172">
        <v>137701734.42000002</v>
      </c>
    </row>
    <row r="1496" spans="3:6">
      <c r="C1496" s="173" t="s">
        <v>515</v>
      </c>
      <c r="D1496" s="172">
        <v>250000000</v>
      </c>
      <c r="E1496" s="172">
        <v>250000000</v>
      </c>
      <c r="F1496" s="172">
        <v>250000000</v>
      </c>
    </row>
    <row r="1497" spans="3:6">
      <c r="C1497" s="173" t="s">
        <v>2285</v>
      </c>
      <c r="D1497" s="172">
        <v>0</v>
      </c>
      <c r="E1497" s="172">
        <v>90615906.319999993</v>
      </c>
      <c r="F1497" s="172">
        <v>0</v>
      </c>
    </row>
    <row r="1498" spans="3:6">
      <c r="C1498" s="173" t="s">
        <v>592</v>
      </c>
      <c r="D1498" s="172">
        <v>57374730</v>
      </c>
      <c r="E1498" s="172">
        <v>67519342</v>
      </c>
      <c r="F1498" s="172">
        <v>26332165.809999999</v>
      </c>
    </row>
    <row r="1499" spans="3:6">
      <c r="C1499" s="173" t="s">
        <v>1636</v>
      </c>
      <c r="D1499" s="172">
        <v>23390000</v>
      </c>
      <c r="E1499" s="172">
        <v>12390000</v>
      </c>
      <c r="F1499" s="172">
        <v>0</v>
      </c>
    </row>
    <row r="1500" spans="3:6">
      <c r="C1500" s="173" t="s">
        <v>1637</v>
      </c>
      <c r="D1500" s="172">
        <v>43873055</v>
      </c>
      <c r="E1500" s="172">
        <v>43873055</v>
      </c>
      <c r="F1500" s="172">
        <v>11471133.43</v>
      </c>
    </row>
    <row r="1501" spans="3:6">
      <c r="C1501" s="173" t="s">
        <v>2165</v>
      </c>
      <c r="D1501" s="172">
        <v>0</v>
      </c>
      <c r="E1501" s="172">
        <v>29888103.850000001</v>
      </c>
      <c r="F1501" s="172">
        <v>27213604.600000001</v>
      </c>
    </row>
    <row r="1502" spans="3:6">
      <c r="C1502" s="173" t="s">
        <v>593</v>
      </c>
      <c r="D1502" s="172">
        <v>50389290</v>
      </c>
      <c r="E1502" s="172">
        <v>52389289.93</v>
      </c>
      <c r="F1502" s="172">
        <v>52389287.030000001</v>
      </c>
    </row>
    <row r="1503" spans="3:6">
      <c r="C1503" s="173" t="s">
        <v>815</v>
      </c>
      <c r="D1503" s="172">
        <v>144090</v>
      </c>
      <c r="E1503" s="172">
        <v>144090</v>
      </c>
      <c r="F1503" s="172">
        <v>0</v>
      </c>
    </row>
    <row r="1504" spans="3:6">
      <c r="C1504" s="173" t="s">
        <v>306</v>
      </c>
      <c r="D1504" s="172">
        <v>14532203</v>
      </c>
      <c r="E1504" s="172">
        <v>2532203</v>
      </c>
      <c r="F1504" s="172">
        <v>0</v>
      </c>
    </row>
    <row r="1505" spans="3:6">
      <c r="C1505" s="173" t="s">
        <v>307</v>
      </c>
      <c r="D1505" s="172">
        <v>16967193</v>
      </c>
      <c r="E1505" s="172">
        <v>2068446</v>
      </c>
      <c r="F1505" s="172">
        <v>568445.56000000006</v>
      </c>
    </row>
    <row r="1506" spans="3:6">
      <c r="C1506" s="173" t="s">
        <v>519</v>
      </c>
      <c r="D1506" s="172">
        <v>15624249</v>
      </c>
      <c r="E1506" s="172">
        <v>13100474.619999999</v>
      </c>
      <c r="F1506" s="172">
        <v>13002303.380000001</v>
      </c>
    </row>
    <row r="1507" spans="3:6">
      <c r="C1507" s="173" t="s">
        <v>758</v>
      </c>
      <c r="D1507" s="172">
        <v>0</v>
      </c>
      <c r="E1507" s="172">
        <v>57247114.980000004</v>
      </c>
      <c r="F1507" s="172">
        <v>10564893.939999999</v>
      </c>
    </row>
    <row r="1508" spans="3:6">
      <c r="C1508" s="173" t="s">
        <v>2106</v>
      </c>
      <c r="D1508" s="172">
        <v>0</v>
      </c>
      <c r="E1508" s="172">
        <v>36500000</v>
      </c>
      <c r="F1508" s="172">
        <v>3499555.8600000003</v>
      </c>
    </row>
    <row r="1509" spans="3:6">
      <c r="C1509" s="173" t="s">
        <v>706</v>
      </c>
      <c r="D1509" s="172">
        <v>0</v>
      </c>
      <c r="E1509" s="172">
        <v>4550233.99</v>
      </c>
      <c r="F1509" s="172">
        <v>4107020.41</v>
      </c>
    </row>
    <row r="1510" spans="3:6">
      <c r="C1510" s="173" t="s">
        <v>433</v>
      </c>
      <c r="D1510" s="172">
        <v>75022536</v>
      </c>
      <c r="E1510" s="172">
        <v>75022536</v>
      </c>
      <c r="F1510" s="172">
        <v>74908168.519999996</v>
      </c>
    </row>
    <row r="1511" spans="3:6">
      <c r="C1511" s="173" t="s">
        <v>434</v>
      </c>
      <c r="D1511" s="172">
        <v>75000763</v>
      </c>
      <c r="E1511" s="172">
        <v>112000763</v>
      </c>
      <c r="F1511" s="172">
        <v>110322200.81999999</v>
      </c>
    </row>
    <row r="1512" spans="3:6">
      <c r="C1512" s="173" t="s">
        <v>707</v>
      </c>
      <c r="D1512" s="172">
        <v>0</v>
      </c>
      <c r="E1512" s="172">
        <v>4890746.43</v>
      </c>
      <c r="F1512" s="172">
        <v>1139157.08</v>
      </c>
    </row>
    <row r="1513" spans="3:6">
      <c r="C1513" s="173" t="s">
        <v>435</v>
      </c>
      <c r="D1513" s="172">
        <v>190506640</v>
      </c>
      <c r="E1513" s="172">
        <v>224866291.80000001</v>
      </c>
      <c r="F1513" s="172">
        <v>199361841.97</v>
      </c>
    </row>
    <row r="1514" spans="3:6">
      <c r="C1514" s="173" t="s">
        <v>2166</v>
      </c>
      <c r="D1514" s="172">
        <v>0</v>
      </c>
      <c r="E1514" s="172">
        <v>558000000</v>
      </c>
      <c r="F1514" s="172">
        <v>371740991.88999999</v>
      </c>
    </row>
    <row r="1515" spans="3:6">
      <c r="C1515" s="173" t="s">
        <v>1638</v>
      </c>
      <c r="D1515" s="172">
        <v>10124622</v>
      </c>
      <c r="E1515" s="172">
        <v>9676479</v>
      </c>
      <c r="F1515" s="172">
        <v>0</v>
      </c>
    </row>
    <row r="1516" spans="3:6">
      <c r="C1516" s="173" t="s">
        <v>717</v>
      </c>
      <c r="D1516" s="172">
        <v>0</v>
      </c>
      <c r="E1516" s="172">
        <v>866541.69</v>
      </c>
      <c r="F1516" s="172">
        <v>0</v>
      </c>
    </row>
    <row r="1517" spans="3:6">
      <c r="C1517" s="173" t="s">
        <v>1639</v>
      </c>
      <c r="D1517" s="172">
        <v>4462258</v>
      </c>
      <c r="E1517" s="172">
        <v>713589</v>
      </c>
      <c r="F1517" s="172">
        <v>681098.3</v>
      </c>
    </row>
    <row r="1518" spans="3:6">
      <c r="C1518" s="173" t="s">
        <v>518</v>
      </c>
      <c r="D1518" s="172">
        <v>75000057</v>
      </c>
      <c r="E1518" s="172">
        <v>75000057</v>
      </c>
      <c r="F1518" s="172">
        <v>74999988.980000004</v>
      </c>
    </row>
    <row r="1519" spans="3:6">
      <c r="C1519" s="173" t="s">
        <v>1640</v>
      </c>
      <c r="D1519" s="172">
        <v>3410657</v>
      </c>
      <c r="E1519" s="172">
        <v>287</v>
      </c>
      <c r="F1519" s="172">
        <v>0</v>
      </c>
    </row>
    <row r="1520" spans="3:6">
      <c r="C1520" s="173" t="s">
        <v>1641</v>
      </c>
      <c r="D1520" s="172">
        <v>0</v>
      </c>
      <c r="E1520" s="172">
        <v>48200000</v>
      </c>
      <c r="F1520" s="172">
        <v>0</v>
      </c>
    </row>
    <row r="1521" spans="3:6">
      <c r="C1521" s="173" t="s">
        <v>517</v>
      </c>
      <c r="D1521" s="172">
        <v>75001023</v>
      </c>
      <c r="E1521" s="172">
        <v>75001023</v>
      </c>
      <c r="F1521" s="172">
        <v>74909800</v>
      </c>
    </row>
    <row r="1522" spans="3:6">
      <c r="C1522" s="173" t="s">
        <v>2205</v>
      </c>
      <c r="D1522" s="172">
        <v>0</v>
      </c>
      <c r="E1522" s="172">
        <v>2387013.29</v>
      </c>
      <c r="F1522" s="172">
        <v>2323154.88</v>
      </c>
    </row>
    <row r="1523" spans="3:6">
      <c r="C1523" s="173" t="s">
        <v>308</v>
      </c>
      <c r="D1523" s="172">
        <v>100823754</v>
      </c>
      <c r="E1523" s="172">
        <v>217251526.33000001</v>
      </c>
      <c r="F1523" s="172">
        <v>0</v>
      </c>
    </row>
    <row r="1524" spans="3:6">
      <c r="C1524" s="173" t="s">
        <v>1642</v>
      </c>
      <c r="D1524" s="172">
        <v>3410657</v>
      </c>
      <c r="E1524" s="172">
        <v>108</v>
      </c>
      <c r="F1524" s="172">
        <v>0</v>
      </c>
    </row>
    <row r="1525" spans="3:6">
      <c r="C1525" s="173" t="s">
        <v>1643</v>
      </c>
      <c r="D1525" s="172">
        <v>151740056</v>
      </c>
      <c r="E1525" s="172">
        <v>151740056</v>
      </c>
      <c r="F1525" s="172">
        <v>149546862.49000001</v>
      </c>
    </row>
    <row r="1526" spans="3:6">
      <c r="C1526" s="173" t="s">
        <v>2206</v>
      </c>
      <c r="D1526" s="172">
        <v>0</v>
      </c>
      <c r="E1526" s="172">
        <v>2652481.0299999998</v>
      </c>
      <c r="F1526" s="172">
        <v>2511068.4500000002</v>
      </c>
    </row>
    <row r="1527" spans="3:6">
      <c r="C1527" s="173" t="s">
        <v>1644</v>
      </c>
      <c r="D1527" s="172">
        <v>0</v>
      </c>
      <c r="E1527" s="172">
        <v>11433775.52</v>
      </c>
      <c r="F1527" s="172">
        <v>5406896.3099999996</v>
      </c>
    </row>
    <row r="1528" spans="3:6">
      <c r="C1528" s="173" t="s">
        <v>1645</v>
      </c>
      <c r="D1528" s="172">
        <v>5153984</v>
      </c>
      <c r="E1528" s="172">
        <v>1000</v>
      </c>
      <c r="F1528" s="172">
        <v>0</v>
      </c>
    </row>
    <row r="1529" spans="3:6">
      <c r="C1529" s="173" t="s">
        <v>1646</v>
      </c>
      <c r="D1529" s="172">
        <v>22089361</v>
      </c>
      <c r="E1529" s="172">
        <v>18748916</v>
      </c>
      <c r="F1529" s="172">
        <v>18735056.760000002</v>
      </c>
    </row>
    <row r="1530" spans="3:6">
      <c r="C1530" s="173" t="s">
        <v>1647</v>
      </c>
      <c r="D1530" s="172">
        <v>1508689</v>
      </c>
      <c r="E1530" s="172">
        <v>1000</v>
      </c>
      <c r="F1530" s="172">
        <v>0</v>
      </c>
    </row>
    <row r="1531" spans="3:6">
      <c r="C1531" s="173" t="s">
        <v>2356</v>
      </c>
      <c r="D1531" s="172">
        <v>0</v>
      </c>
      <c r="E1531" s="172">
        <v>2825633.55</v>
      </c>
      <c r="F1531" s="172">
        <v>0</v>
      </c>
    </row>
    <row r="1532" spans="3:6">
      <c r="C1532" s="173" t="s">
        <v>516</v>
      </c>
      <c r="D1532" s="172">
        <v>45000000</v>
      </c>
      <c r="E1532" s="172">
        <v>87000000</v>
      </c>
      <c r="F1532" s="172">
        <v>84841287.390000001</v>
      </c>
    </row>
    <row r="1533" spans="3:6">
      <c r="C1533" s="173" t="s">
        <v>1648</v>
      </c>
      <c r="D1533" s="172">
        <v>1052331</v>
      </c>
      <c r="E1533" s="172">
        <v>1000</v>
      </c>
      <c r="F1533" s="172">
        <v>0</v>
      </c>
    </row>
    <row r="1534" spans="3:6">
      <c r="C1534" s="173" t="s">
        <v>2403</v>
      </c>
      <c r="D1534" s="172">
        <v>1971287</v>
      </c>
      <c r="E1534" s="172">
        <v>1000</v>
      </c>
      <c r="F1534" s="172">
        <v>0</v>
      </c>
    </row>
    <row r="1535" spans="3:6">
      <c r="C1535" s="173" t="s">
        <v>1649</v>
      </c>
      <c r="D1535" s="172">
        <v>22538739</v>
      </c>
      <c r="E1535" s="172">
        <v>38445736</v>
      </c>
      <c r="F1535" s="172">
        <v>25657968.390000001</v>
      </c>
    </row>
    <row r="1536" spans="3:6">
      <c r="C1536" s="173" t="s">
        <v>816</v>
      </c>
      <c r="D1536" s="172">
        <v>0</v>
      </c>
      <c r="E1536" s="172">
        <v>18260227.100000001</v>
      </c>
      <c r="F1536" s="172">
        <v>12369547.34</v>
      </c>
    </row>
    <row r="1537" spans="3:6">
      <c r="C1537" s="173" t="s">
        <v>1650</v>
      </c>
      <c r="D1537" s="172">
        <v>1663335</v>
      </c>
      <c r="E1537" s="172">
        <v>1000</v>
      </c>
      <c r="F1537" s="172">
        <v>0</v>
      </c>
    </row>
    <row r="1538" spans="3:6">
      <c r="C1538" s="173" t="s">
        <v>309</v>
      </c>
      <c r="D1538" s="172">
        <v>229252477</v>
      </c>
      <c r="E1538" s="172">
        <v>46259629.539999999</v>
      </c>
      <c r="F1538" s="172">
        <v>20216112.02</v>
      </c>
    </row>
    <row r="1539" spans="3:6">
      <c r="C1539" s="173" t="s">
        <v>1651</v>
      </c>
      <c r="D1539" s="172">
        <v>1964365</v>
      </c>
      <c r="E1539" s="172">
        <v>5609337</v>
      </c>
      <c r="F1539" s="172">
        <v>4810724.07</v>
      </c>
    </row>
    <row r="1540" spans="3:6">
      <c r="C1540" s="173" t="s">
        <v>718</v>
      </c>
      <c r="D1540" s="172">
        <v>0</v>
      </c>
      <c r="E1540" s="172">
        <v>3898708.82</v>
      </c>
      <c r="F1540" s="172">
        <v>0</v>
      </c>
    </row>
    <row r="1541" spans="3:6">
      <c r="C1541" s="173" t="s">
        <v>1652</v>
      </c>
      <c r="D1541" s="172">
        <v>1964364</v>
      </c>
      <c r="E1541" s="172">
        <v>100</v>
      </c>
      <c r="F1541" s="172">
        <v>0</v>
      </c>
    </row>
    <row r="1542" spans="3:6">
      <c r="C1542" s="173" t="s">
        <v>1653</v>
      </c>
      <c r="D1542" s="172">
        <v>14398867</v>
      </c>
      <c r="E1542" s="172">
        <v>42653650</v>
      </c>
      <c r="F1542" s="172">
        <v>12457163.76</v>
      </c>
    </row>
    <row r="1543" spans="3:6">
      <c r="C1543" s="173" t="s">
        <v>759</v>
      </c>
      <c r="D1543" s="172">
        <v>0</v>
      </c>
      <c r="E1543" s="172">
        <v>16354769.92</v>
      </c>
      <c r="F1543" s="172">
        <v>5466089.7699999996</v>
      </c>
    </row>
    <row r="1544" spans="3:6">
      <c r="C1544" s="173" t="s">
        <v>1654</v>
      </c>
      <c r="D1544" s="172">
        <v>5153972</v>
      </c>
      <c r="E1544" s="172">
        <v>100</v>
      </c>
      <c r="F1544" s="172">
        <v>0</v>
      </c>
    </row>
    <row r="1545" spans="3:6">
      <c r="C1545" s="173" t="s">
        <v>310</v>
      </c>
      <c r="D1545" s="172">
        <v>366597801</v>
      </c>
      <c r="E1545" s="172">
        <v>180799287.90000001</v>
      </c>
      <c r="F1545" s="172">
        <v>178829116.06999999</v>
      </c>
    </row>
    <row r="1546" spans="3:6">
      <c r="C1546" s="173" t="s">
        <v>1655</v>
      </c>
      <c r="D1546" s="172">
        <v>5153972</v>
      </c>
      <c r="E1546" s="172">
        <v>100</v>
      </c>
      <c r="F1546" s="172">
        <v>0</v>
      </c>
    </row>
    <row r="1547" spans="3:6">
      <c r="C1547" s="173" t="s">
        <v>1656</v>
      </c>
      <c r="D1547" s="172">
        <v>1091410</v>
      </c>
      <c r="E1547" s="172">
        <v>0</v>
      </c>
      <c r="F1547" s="172">
        <v>0</v>
      </c>
    </row>
    <row r="1548" spans="3:6">
      <c r="C1548" s="173" t="s">
        <v>760</v>
      </c>
      <c r="D1548" s="172">
        <v>0</v>
      </c>
      <c r="E1548" s="172">
        <v>17181058.629999999</v>
      </c>
      <c r="F1548" s="172">
        <v>5561986.4100000001</v>
      </c>
    </row>
    <row r="1549" spans="3:6">
      <c r="C1549" s="173" t="s">
        <v>1657</v>
      </c>
      <c r="D1549" s="172">
        <v>0</v>
      </c>
      <c r="E1549" s="172">
        <v>100</v>
      </c>
      <c r="F1549" s="172">
        <v>0</v>
      </c>
    </row>
    <row r="1550" spans="3:6">
      <c r="C1550" s="173" t="s">
        <v>1658</v>
      </c>
      <c r="D1550" s="172">
        <v>1081736</v>
      </c>
      <c r="E1550" s="172">
        <v>1000</v>
      </c>
      <c r="F1550" s="172">
        <v>0</v>
      </c>
    </row>
    <row r="1551" spans="3:6">
      <c r="C1551" s="173" t="s">
        <v>1659</v>
      </c>
      <c r="D1551" s="172">
        <v>1579614</v>
      </c>
      <c r="E1551" s="172">
        <v>1000</v>
      </c>
      <c r="F1551" s="172">
        <v>0</v>
      </c>
    </row>
    <row r="1552" spans="3:6">
      <c r="C1552" s="173" t="s">
        <v>1660</v>
      </c>
      <c r="D1552" s="172">
        <v>1735238</v>
      </c>
      <c r="E1552" s="172">
        <v>0</v>
      </c>
      <c r="F1552" s="172">
        <v>0</v>
      </c>
    </row>
    <row r="1553" spans="3:6">
      <c r="C1553" s="173" t="s">
        <v>1661</v>
      </c>
      <c r="D1553" s="172">
        <v>1735238</v>
      </c>
      <c r="E1553" s="172">
        <v>8448381</v>
      </c>
      <c r="F1553" s="172">
        <v>8439711.6099999994</v>
      </c>
    </row>
    <row r="1554" spans="3:6">
      <c r="C1554" s="173" t="s">
        <v>1662</v>
      </c>
      <c r="D1554" s="172">
        <v>1546967</v>
      </c>
      <c r="E1554" s="172">
        <v>24883</v>
      </c>
      <c r="F1554" s="172">
        <v>0</v>
      </c>
    </row>
    <row r="1555" spans="3:6">
      <c r="C1555" s="173" t="s">
        <v>1663</v>
      </c>
      <c r="D1555" s="172">
        <v>2377196</v>
      </c>
      <c r="E1555" s="172">
        <v>1109</v>
      </c>
      <c r="F1555" s="172">
        <v>0</v>
      </c>
    </row>
    <row r="1556" spans="3:6">
      <c r="C1556" s="173" t="s">
        <v>2250</v>
      </c>
      <c r="D1556" s="172">
        <v>0</v>
      </c>
      <c r="E1556" s="172">
        <v>10393426.26</v>
      </c>
      <c r="F1556" s="172">
        <v>0</v>
      </c>
    </row>
    <row r="1557" spans="3:6">
      <c r="C1557" s="173" t="s">
        <v>1664</v>
      </c>
      <c r="D1557" s="172">
        <v>126237650</v>
      </c>
      <c r="E1557" s="172">
        <v>67086102</v>
      </c>
      <c r="F1557" s="172">
        <v>56448499.640000001</v>
      </c>
    </row>
    <row r="1558" spans="3:6">
      <c r="C1558" s="173" t="s">
        <v>1665</v>
      </c>
      <c r="D1558" s="172">
        <v>0</v>
      </c>
      <c r="E1558" s="172">
        <v>6000000</v>
      </c>
      <c r="F1558" s="172">
        <v>5841937.7400000002</v>
      </c>
    </row>
    <row r="1559" spans="3:6">
      <c r="C1559" s="173" t="s">
        <v>1666</v>
      </c>
      <c r="D1559" s="172">
        <v>1066299</v>
      </c>
      <c r="E1559" s="172">
        <v>1000</v>
      </c>
      <c r="F1559" s="172">
        <v>0</v>
      </c>
    </row>
    <row r="1560" spans="3:6">
      <c r="C1560" s="173" t="s">
        <v>2251</v>
      </c>
      <c r="D1560" s="172">
        <v>0</v>
      </c>
      <c r="E1560" s="172">
        <v>12998442.220000001</v>
      </c>
      <c r="F1560" s="172">
        <v>12998442.220000001</v>
      </c>
    </row>
    <row r="1561" spans="3:6">
      <c r="C1561" s="173" t="s">
        <v>1667</v>
      </c>
      <c r="D1561" s="172">
        <v>1909822</v>
      </c>
      <c r="E1561" s="172">
        <v>1000</v>
      </c>
      <c r="F1561" s="172">
        <v>0</v>
      </c>
    </row>
    <row r="1562" spans="3:6">
      <c r="C1562" s="173" t="s">
        <v>1668</v>
      </c>
      <c r="D1562" s="172">
        <v>2371466</v>
      </c>
      <c r="E1562" s="172">
        <v>1109</v>
      </c>
      <c r="F1562" s="172">
        <v>0</v>
      </c>
    </row>
    <row r="1563" spans="3:6">
      <c r="C1563" s="173" t="s">
        <v>1669</v>
      </c>
      <c r="D1563" s="172">
        <v>1909822</v>
      </c>
      <c r="E1563" s="172">
        <v>1000</v>
      </c>
      <c r="F1563" s="172">
        <v>0</v>
      </c>
    </row>
    <row r="1564" spans="3:6">
      <c r="C1564" s="173" t="s">
        <v>1670</v>
      </c>
      <c r="D1564" s="172">
        <v>2035430</v>
      </c>
      <c r="E1564" s="172">
        <v>100</v>
      </c>
      <c r="F1564" s="172">
        <v>0</v>
      </c>
    </row>
    <row r="1565" spans="3:6">
      <c r="C1565" s="173" t="s">
        <v>1671</v>
      </c>
      <c r="D1565" s="172">
        <v>1205250</v>
      </c>
      <c r="E1565" s="172">
        <v>100</v>
      </c>
      <c r="F1565" s="172">
        <v>0</v>
      </c>
    </row>
    <row r="1566" spans="3:6">
      <c r="C1566" s="173" t="s">
        <v>1672</v>
      </c>
      <c r="D1566" s="172">
        <v>0</v>
      </c>
      <c r="E1566" s="172">
        <v>52443201</v>
      </c>
      <c r="F1566" s="172">
        <v>49594313.280000001</v>
      </c>
    </row>
    <row r="1567" spans="3:6">
      <c r="C1567" s="173" t="s">
        <v>1673</v>
      </c>
      <c r="D1567" s="172">
        <v>1205250</v>
      </c>
      <c r="E1567" s="172">
        <v>100</v>
      </c>
      <c r="F1567" s="172">
        <v>0</v>
      </c>
    </row>
    <row r="1568" spans="3:6">
      <c r="C1568" s="173" t="s">
        <v>2357</v>
      </c>
      <c r="D1568" s="172">
        <v>0</v>
      </c>
      <c r="E1568" s="172">
        <v>3918418.32</v>
      </c>
      <c r="F1568" s="172">
        <v>0</v>
      </c>
    </row>
    <row r="1569" spans="3:6">
      <c r="C1569" s="173" t="s">
        <v>1674</v>
      </c>
      <c r="D1569" s="172">
        <v>1205250</v>
      </c>
      <c r="E1569" s="172">
        <v>100</v>
      </c>
      <c r="F1569" s="172">
        <v>0</v>
      </c>
    </row>
    <row r="1570" spans="3:6">
      <c r="C1570" s="173" t="s">
        <v>1675</v>
      </c>
      <c r="D1570" s="172">
        <v>9986947</v>
      </c>
      <c r="E1570" s="172">
        <v>7413061</v>
      </c>
      <c r="F1570" s="172">
        <v>5517791.9800000004</v>
      </c>
    </row>
    <row r="1571" spans="3:6">
      <c r="C1571" s="173" t="s">
        <v>1676</v>
      </c>
      <c r="D1571" s="172">
        <v>1731574</v>
      </c>
      <c r="E1571" s="172">
        <v>4299454</v>
      </c>
      <c r="F1571" s="172">
        <v>3439563.11</v>
      </c>
    </row>
    <row r="1572" spans="3:6">
      <c r="C1572" s="173" t="s">
        <v>1677</v>
      </c>
      <c r="D1572" s="172">
        <v>17912610</v>
      </c>
      <c r="E1572" s="172">
        <v>248937285</v>
      </c>
      <c r="F1572" s="172">
        <v>219078564.10999998</v>
      </c>
    </row>
    <row r="1573" spans="3:6">
      <c r="C1573" s="173" t="s">
        <v>2252</v>
      </c>
      <c r="D1573" s="172">
        <v>0</v>
      </c>
      <c r="E1573" s="172">
        <v>25399958.98</v>
      </c>
      <c r="F1573" s="172">
        <v>0</v>
      </c>
    </row>
    <row r="1574" spans="3:6">
      <c r="C1574" s="173" t="s">
        <v>1678</v>
      </c>
      <c r="D1574" s="172">
        <v>1684374</v>
      </c>
      <c r="E1574" s="172">
        <v>0</v>
      </c>
      <c r="F1574" s="172">
        <v>0</v>
      </c>
    </row>
    <row r="1575" spans="3:6">
      <c r="C1575" s="173" t="s">
        <v>1679</v>
      </c>
      <c r="D1575" s="172">
        <v>2503860</v>
      </c>
      <c r="E1575" s="172">
        <v>1402998</v>
      </c>
      <c r="F1575" s="172">
        <v>1402997.97</v>
      </c>
    </row>
    <row r="1576" spans="3:6">
      <c r="C1576" s="173" t="s">
        <v>1680</v>
      </c>
      <c r="D1576" s="172">
        <v>7879331</v>
      </c>
      <c r="E1576" s="172">
        <v>2172356</v>
      </c>
      <c r="F1576" s="172">
        <v>2172355.86</v>
      </c>
    </row>
    <row r="1577" spans="3:6">
      <c r="C1577" s="173" t="s">
        <v>761</v>
      </c>
      <c r="D1577" s="172">
        <v>0</v>
      </c>
      <c r="E1577" s="172">
        <v>21062932.93</v>
      </c>
      <c r="F1577" s="172">
        <v>6066124.6799999997</v>
      </c>
    </row>
    <row r="1578" spans="3:6">
      <c r="C1578" s="173" t="s">
        <v>1681</v>
      </c>
      <c r="D1578" s="172">
        <v>0</v>
      </c>
      <c r="E1578" s="172">
        <v>3059007</v>
      </c>
      <c r="F1578" s="172">
        <v>3059006.1</v>
      </c>
    </row>
    <row r="1579" spans="3:6">
      <c r="C1579" s="173" t="s">
        <v>1682</v>
      </c>
      <c r="D1579" s="172">
        <v>0</v>
      </c>
      <c r="E1579" s="172">
        <v>1782506</v>
      </c>
      <c r="F1579" s="172">
        <v>1782505.18</v>
      </c>
    </row>
    <row r="1580" spans="3:6">
      <c r="C1580" s="173" t="s">
        <v>2404</v>
      </c>
      <c r="D1580" s="172">
        <v>7350418</v>
      </c>
      <c r="E1580" s="172">
        <v>2468651</v>
      </c>
      <c r="F1580" s="172">
        <v>2468650.9</v>
      </c>
    </row>
    <row r="1581" spans="3:6">
      <c r="C1581" s="173" t="s">
        <v>1683</v>
      </c>
      <c r="D1581" s="172">
        <v>21640444</v>
      </c>
      <c r="E1581" s="172">
        <v>5737660</v>
      </c>
      <c r="F1581" s="172">
        <v>5730051.7200000007</v>
      </c>
    </row>
    <row r="1582" spans="3:6">
      <c r="C1582" s="173" t="s">
        <v>1684</v>
      </c>
      <c r="D1582" s="172">
        <v>3061390</v>
      </c>
      <c r="E1582" s="172">
        <v>559509</v>
      </c>
      <c r="F1582" s="172">
        <v>0</v>
      </c>
    </row>
    <row r="1583" spans="3:6">
      <c r="C1583" s="173" t="s">
        <v>1685</v>
      </c>
      <c r="D1583" s="172">
        <v>6892035</v>
      </c>
      <c r="E1583" s="172">
        <v>100</v>
      </c>
      <c r="F1583" s="172">
        <v>0</v>
      </c>
    </row>
    <row r="1584" spans="3:6">
      <c r="C1584" s="173" t="s">
        <v>1686</v>
      </c>
      <c r="D1584" s="172">
        <v>0</v>
      </c>
      <c r="E1584" s="172">
        <v>100</v>
      </c>
      <c r="F1584" s="172">
        <v>0</v>
      </c>
    </row>
    <row r="1585" spans="3:6">
      <c r="C1585" s="173" t="s">
        <v>1687</v>
      </c>
      <c r="D1585" s="172">
        <v>1656834</v>
      </c>
      <c r="E1585" s="172">
        <v>109</v>
      </c>
      <c r="F1585" s="172">
        <v>0</v>
      </c>
    </row>
    <row r="1586" spans="3:6">
      <c r="C1586" s="173" t="s">
        <v>1688</v>
      </c>
      <c r="D1586" s="172">
        <v>1565620</v>
      </c>
      <c r="E1586" s="172">
        <v>1000</v>
      </c>
      <c r="F1586" s="172">
        <v>0</v>
      </c>
    </row>
    <row r="1587" spans="3:6">
      <c r="C1587" s="173" t="s">
        <v>1689</v>
      </c>
      <c r="D1587" s="172">
        <v>4767042</v>
      </c>
      <c r="E1587" s="172">
        <v>2747258</v>
      </c>
      <c r="F1587" s="172">
        <v>2747257.16</v>
      </c>
    </row>
    <row r="1588" spans="3:6">
      <c r="C1588" s="173" t="s">
        <v>1690</v>
      </c>
      <c r="D1588" s="172">
        <v>6862380</v>
      </c>
      <c r="E1588" s="172">
        <v>3236704</v>
      </c>
      <c r="F1588" s="172">
        <v>3236703.83</v>
      </c>
    </row>
    <row r="1589" spans="3:6">
      <c r="C1589" s="173" t="s">
        <v>1691</v>
      </c>
      <c r="D1589" s="172">
        <v>6862381</v>
      </c>
      <c r="E1589" s="172">
        <v>3236704</v>
      </c>
      <c r="F1589" s="172">
        <v>3236703.83</v>
      </c>
    </row>
    <row r="1590" spans="3:6">
      <c r="C1590" s="173" t="s">
        <v>1692</v>
      </c>
      <c r="D1590" s="172">
        <v>1562232</v>
      </c>
      <c r="E1590" s="172">
        <v>1000</v>
      </c>
      <c r="F1590" s="172">
        <v>0</v>
      </c>
    </row>
    <row r="1591" spans="3:6">
      <c r="C1591" s="173" t="s">
        <v>1693</v>
      </c>
      <c r="D1591" s="172">
        <v>5181000</v>
      </c>
      <c r="E1591" s="172">
        <v>100</v>
      </c>
      <c r="F1591" s="172">
        <v>0</v>
      </c>
    </row>
    <row r="1592" spans="3:6">
      <c r="C1592" s="173" t="s">
        <v>1694</v>
      </c>
      <c r="D1592" s="172">
        <v>918891</v>
      </c>
      <c r="E1592" s="172">
        <v>918891</v>
      </c>
      <c r="F1592" s="172">
        <v>0</v>
      </c>
    </row>
    <row r="1593" spans="3:6">
      <c r="C1593" s="173" t="s">
        <v>1695</v>
      </c>
      <c r="D1593" s="172">
        <v>5784633</v>
      </c>
      <c r="E1593" s="172">
        <v>3478047</v>
      </c>
      <c r="F1593" s="172">
        <v>0</v>
      </c>
    </row>
    <row r="1594" spans="3:6">
      <c r="C1594" s="173" t="s">
        <v>1696</v>
      </c>
      <c r="D1594" s="172">
        <v>1572836</v>
      </c>
      <c r="E1594" s="172">
        <v>1000</v>
      </c>
      <c r="F1594" s="172">
        <v>0</v>
      </c>
    </row>
    <row r="1595" spans="3:6">
      <c r="C1595" s="173" t="s">
        <v>789</v>
      </c>
      <c r="D1595" s="172">
        <v>29576146</v>
      </c>
      <c r="E1595" s="172">
        <v>457576146</v>
      </c>
      <c r="F1595" s="172">
        <v>453511457.80000001</v>
      </c>
    </row>
    <row r="1596" spans="3:6">
      <c r="C1596" s="173" t="s">
        <v>1697</v>
      </c>
      <c r="D1596" s="172">
        <v>2852697</v>
      </c>
      <c r="E1596" s="172">
        <v>152697</v>
      </c>
      <c r="F1596" s="172">
        <v>0</v>
      </c>
    </row>
    <row r="1597" spans="3:6">
      <c r="C1597" s="173" t="s">
        <v>1698</v>
      </c>
      <c r="D1597" s="172">
        <v>1556427</v>
      </c>
      <c r="E1597" s="172">
        <v>10000</v>
      </c>
      <c r="F1597" s="172">
        <v>0</v>
      </c>
    </row>
    <row r="1598" spans="3:6">
      <c r="C1598" s="173" t="s">
        <v>1699</v>
      </c>
      <c r="D1598" s="172">
        <v>1756319</v>
      </c>
      <c r="E1598" s="172">
        <v>10000</v>
      </c>
      <c r="F1598" s="172">
        <v>0</v>
      </c>
    </row>
    <row r="1599" spans="3:6">
      <c r="C1599" s="173" t="s">
        <v>2167</v>
      </c>
      <c r="D1599" s="172">
        <v>0</v>
      </c>
      <c r="E1599" s="172">
        <v>9729481.0399999991</v>
      </c>
      <c r="F1599" s="172">
        <v>8842346.9600000009</v>
      </c>
    </row>
    <row r="1600" spans="3:6">
      <c r="C1600" s="173" t="s">
        <v>1700</v>
      </c>
      <c r="D1600" s="172">
        <v>1756319</v>
      </c>
      <c r="E1600" s="172">
        <v>10000</v>
      </c>
      <c r="F1600" s="172">
        <v>0</v>
      </c>
    </row>
    <row r="1601" spans="3:6">
      <c r="C1601" s="173" t="s">
        <v>1701</v>
      </c>
      <c r="D1601" s="172">
        <v>37925268</v>
      </c>
      <c r="E1601" s="172">
        <v>37275391</v>
      </c>
      <c r="F1601" s="172">
        <v>6762315.3399999999</v>
      </c>
    </row>
    <row r="1602" spans="3:6">
      <c r="C1602" s="173" t="s">
        <v>1702</v>
      </c>
      <c r="D1602" s="172">
        <v>1756319</v>
      </c>
      <c r="E1602" s="172">
        <v>10000</v>
      </c>
      <c r="F1602" s="172">
        <v>0</v>
      </c>
    </row>
    <row r="1603" spans="3:6">
      <c r="C1603" s="173" t="s">
        <v>1703</v>
      </c>
      <c r="D1603" s="172">
        <v>1765368</v>
      </c>
      <c r="E1603" s="172">
        <v>1099</v>
      </c>
      <c r="F1603" s="172">
        <v>0</v>
      </c>
    </row>
    <row r="1604" spans="3:6">
      <c r="C1604" s="173" t="s">
        <v>1704</v>
      </c>
      <c r="D1604" s="172">
        <v>381504763</v>
      </c>
      <c r="E1604" s="172">
        <v>242802342</v>
      </c>
      <c r="F1604" s="172">
        <v>242800756.53</v>
      </c>
    </row>
    <row r="1605" spans="3:6">
      <c r="C1605" s="173" t="s">
        <v>1705</v>
      </c>
      <c r="D1605" s="172">
        <v>1502117</v>
      </c>
      <c r="E1605" s="172">
        <v>1000</v>
      </c>
      <c r="F1605" s="172">
        <v>0</v>
      </c>
    </row>
    <row r="1606" spans="3:6">
      <c r="C1606" s="173" t="s">
        <v>1706</v>
      </c>
      <c r="D1606" s="172">
        <v>1765368</v>
      </c>
      <c r="E1606" s="172">
        <v>999</v>
      </c>
      <c r="F1606" s="172">
        <v>0</v>
      </c>
    </row>
    <row r="1607" spans="3:6">
      <c r="C1607" s="173" t="s">
        <v>2168</v>
      </c>
      <c r="D1607" s="172">
        <v>0</v>
      </c>
      <c r="E1607" s="172">
        <v>6844734.5300000003</v>
      </c>
      <c r="F1607" s="172">
        <v>6225979.04</v>
      </c>
    </row>
    <row r="1608" spans="3:6">
      <c r="C1608" s="173" t="s">
        <v>1707</v>
      </c>
      <c r="D1608" s="172">
        <v>1295822624</v>
      </c>
      <c r="E1608" s="172">
        <v>1158159550</v>
      </c>
      <c r="F1608" s="172">
        <v>1128206010.3899999</v>
      </c>
    </row>
    <row r="1609" spans="3:6">
      <c r="C1609" s="173" t="s">
        <v>1708</v>
      </c>
      <c r="D1609" s="172">
        <v>1060219</v>
      </c>
      <c r="E1609" s="172">
        <v>999</v>
      </c>
      <c r="F1609" s="172">
        <v>0</v>
      </c>
    </row>
    <row r="1610" spans="3:6">
      <c r="C1610" s="173" t="s">
        <v>1709</v>
      </c>
      <c r="D1610" s="172">
        <v>1131784</v>
      </c>
      <c r="E1610" s="172">
        <v>3436602</v>
      </c>
      <c r="F1610" s="172">
        <v>0</v>
      </c>
    </row>
    <row r="1611" spans="3:6">
      <c r="C1611" s="173" t="s">
        <v>1710</v>
      </c>
      <c r="D1611" s="172">
        <v>1400464</v>
      </c>
      <c r="E1611" s="172">
        <v>1400464</v>
      </c>
      <c r="F1611" s="172">
        <v>543817.22</v>
      </c>
    </row>
    <row r="1612" spans="3:6">
      <c r="C1612" s="173" t="s">
        <v>1711</v>
      </c>
      <c r="D1612" s="172">
        <v>180060768</v>
      </c>
      <c r="E1612" s="172">
        <v>180060768</v>
      </c>
      <c r="F1612" s="172">
        <v>174515491.44999999</v>
      </c>
    </row>
    <row r="1613" spans="3:6">
      <c r="C1613" s="173" t="s">
        <v>1712</v>
      </c>
      <c r="D1613" s="172">
        <v>1542689</v>
      </c>
      <c r="E1613" s="172">
        <v>1542689</v>
      </c>
      <c r="F1613" s="172">
        <v>524815.24</v>
      </c>
    </row>
    <row r="1614" spans="3:6">
      <c r="C1614" s="173" t="s">
        <v>594</v>
      </c>
      <c r="D1614" s="172">
        <v>44378109</v>
      </c>
      <c r="E1614" s="172">
        <v>82557547</v>
      </c>
      <c r="F1614" s="172">
        <v>46935655.649999999</v>
      </c>
    </row>
    <row r="1615" spans="3:6">
      <c r="C1615" s="173" t="s">
        <v>1713</v>
      </c>
      <c r="D1615" s="172">
        <v>1542688</v>
      </c>
      <c r="E1615" s="172">
        <v>1542688</v>
      </c>
      <c r="F1615" s="172">
        <v>524816.09</v>
      </c>
    </row>
    <row r="1616" spans="3:6">
      <c r="C1616" s="173" t="s">
        <v>1714</v>
      </c>
      <c r="D1616" s="172">
        <v>1131784</v>
      </c>
      <c r="E1616" s="172">
        <v>100</v>
      </c>
      <c r="F1616" s="172">
        <v>0</v>
      </c>
    </row>
    <row r="1617" spans="3:6">
      <c r="C1617" s="173" t="s">
        <v>2286</v>
      </c>
      <c r="D1617" s="172">
        <v>0</v>
      </c>
      <c r="E1617" s="172">
        <v>7513885.8399999999</v>
      </c>
      <c r="F1617" s="172">
        <v>0</v>
      </c>
    </row>
    <row r="1618" spans="3:6">
      <c r="C1618" s="173" t="s">
        <v>1715</v>
      </c>
      <c r="D1618" s="172">
        <v>4769615</v>
      </c>
      <c r="E1618" s="172">
        <v>4769615</v>
      </c>
      <c r="F1618" s="172">
        <v>0</v>
      </c>
    </row>
    <row r="1619" spans="3:6">
      <c r="C1619" s="173" t="s">
        <v>2358</v>
      </c>
      <c r="D1619" s="172">
        <v>0</v>
      </c>
      <c r="E1619" s="172">
        <v>8339050.2400000002</v>
      </c>
      <c r="F1619" s="172">
        <v>0</v>
      </c>
    </row>
    <row r="1620" spans="3:6">
      <c r="C1620" s="173" t="s">
        <v>414</v>
      </c>
      <c r="D1620" s="172">
        <v>1203082</v>
      </c>
      <c r="E1620" s="172">
        <v>759633</v>
      </c>
      <c r="F1620" s="172">
        <v>0</v>
      </c>
    </row>
    <row r="1621" spans="3:6">
      <c r="C1621" s="173" t="s">
        <v>1716</v>
      </c>
      <c r="D1621" s="172">
        <v>21097831</v>
      </c>
      <c r="E1621" s="172">
        <v>6097831</v>
      </c>
      <c r="F1621" s="172">
        <v>0</v>
      </c>
    </row>
    <row r="1622" spans="3:6">
      <c r="C1622" s="173" t="s">
        <v>415</v>
      </c>
      <c r="D1622" s="172">
        <v>7442678</v>
      </c>
      <c r="E1622" s="172">
        <v>2732678</v>
      </c>
      <c r="F1622" s="172">
        <v>2689005.68</v>
      </c>
    </row>
    <row r="1623" spans="3:6">
      <c r="C1623" s="173" t="s">
        <v>2287</v>
      </c>
      <c r="D1623" s="172">
        <v>0</v>
      </c>
      <c r="E1623" s="172">
        <v>11835279</v>
      </c>
      <c r="F1623" s="172">
        <v>0</v>
      </c>
    </row>
    <row r="1624" spans="3:6">
      <c r="C1624" s="173" t="s">
        <v>416</v>
      </c>
      <c r="D1624" s="172">
        <v>1680028</v>
      </c>
      <c r="E1624" s="172">
        <v>209</v>
      </c>
      <c r="F1624" s="172">
        <v>0</v>
      </c>
    </row>
    <row r="1625" spans="3:6">
      <c r="C1625" s="173" t="s">
        <v>417</v>
      </c>
      <c r="D1625" s="172">
        <v>1203082</v>
      </c>
      <c r="E1625" s="172">
        <v>759633</v>
      </c>
      <c r="F1625" s="172">
        <v>0</v>
      </c>
    </row>
    <row r="1626" spans="3:6">
      <c r="C1626" s="173" t="s">
        <v>2288</v>
      </c>
      <c r="D1626" s="172">
        <v>0</v>
      </c>
      <c r="E1626" s="172">
        <v>6757659.8799999999</v>
      </c>
      <c r="F1626" s="172">
        <v>0</v>
      </c>
    </row>
    <row r="1627" spans="3:6">
      <c r="C1627" s="173" t="s">
        <v>418</v>
      </c>
      <c r="D1627" s="172">
        <v>7362834</v>
      </c>
      <c r="E1627" s="172">
        <v>100</v>
      </c>
      <c r="F1627" s="172">
        <v>0</v>
      </c>
    </row>
    <row r="1628" spans="3:6">
      <c r="C1628" s="173" t="s">
        <v>2359</v>
      </c>
      <c r="D1628" s="172">
        <v>0</v>
      </c>
      <c r="E1628" s="172">
        <v>8339050.2400000002</v>
      </c>
      <c r="F1628" s="172">
        <v>0</v>
      </c>
    </row>
    <row r="1629" spans="3:6">
      <c r="C1629" s="173" t="s">
        <v>419</v>
      </c>
      <c r="D1629" s="172">
        <v>1725462</v>
      </c>
      <c r="E1629" s="172">
        <v>1000</v>
      </c>
      <c r="F1629" s="172">
        <v>0</v>
      </c>
    </row>
    <row r="1630" spans="3:6">
      <c r="C1630" s="171" t="s">
        <v>2260</v>
      </c>
      <c r="D1630" s="172">
        <v>0</v>
      </c>
      <c r="E1630" s="172">
        <v>400000000</v>
      </c>
      <c r="F1630" s="172">
        <v>398476012.19</v>
      </c>
    </row>
    <row r="1631" spans="3:6">
      <c r="C1631" s="173" t="s">
        <v>789</v>
      </c>
      <c r="D1631" s="172">
        <v>0</v>
      </c>
      <c r="E1631" s="172">
        <v>400000000</v>
      </c>
      <c r="F1631" s="172">
        <v>398476012.19</v>
      </c>
    </row>
    <row r="1632" spans="3:6">
      <c r="C1632" s="171" t="s">
        <v>2261</v>
      </c>
      <c r="D1632" s="172">
        <v>200000000</v>
      </c>
      <c r="E1632" s="172">
        <v>287623338</v>
      </c>
      <c r="F1632" s="172">
        <v>101106373.55000001</v>
      </c>
    </row>
    <row r="1633" spans="3:6">
      <c r="C1633" s="173" t="s">
        <v>239</v>
      </c>
      <c r="D1633" s="172">
        <v>200000000</v>
      </c>
      <c r="E1633" s="172">
        <v>280719275</v>
      </c>
      <c r="F1633" s="172">
        <v>98060086.400000006</v>
      </c>
    </row>
    <row r="1634" spans="3:6">
      <c r="C1634" s="173" t="s">
        <v>2223</v>
      </c>
      <c r="D1634" s="172">
        <v>0</v>
      </c>
      <c r="E1634" s="172">
        <v>6904063</v>
      </c>
      <c r="F1634" s="172">
        <v>3046287.15</v>
      </c>
    </row>
    <row r="1635" spans="3:6">
      <c r="C1635" s="151" t="s">
        <v>311</v>
      </c>
      <c r="D1635" s="152">
        <v>257116454</v>
      </c>
      <c r="E1635" s="152">
        <v>933085317.59000003</v>
      </c>
      <c r="F1635" s="152">
        <v>370439140.94000006</v>
      </c>
    </row>
    <row r="1636" spans="3:6">
      <c r="C1636" s="171" t="s">
        <v>2259</v>
      </c>
      <c r="D1636" s="172">
        <v>257116454</v>
      </c>
      <c r="E1636" s="172">
        <v>933085317.59000003</v>
      </c>
      <c r="F1636" s="172">
        <v>370439140.94000006</v>
      </c>
    </row>
    <row r="1637" spans="3:6">
      <c r="C1637" s="173" t="s">
        <v>1717</v>
      </c>
      <c r="D1637" s="172">
        <v>2882935</v>
      </c>
      <c r="E1637" s="172">
        <v>2721060</v>
      </c>
      <c r="F1637" s="172">
        <v>0</v>
      </c>
    </row>
    <row r="1638" spans="3:6">
      <c r="C1638" s="173" t="s">
        <v>2082</v>
      </c>
      <c r="D1638" s="172">
        <v>0</v>
      </c>
      <c r="E1638" s="172">
        <v>22581624.98</v>
      </c>
      <c r="F1638" s="172">
        <v>4488683.01</v>
      </c>
    </row>
    <row r="1639" spans="3:6">
      <c r="C1639" s="173" t="s">
        <v>1718</v>
      </c>
      <c r="D1639" s="172">
        <v>5905187</v>
      </c>
      <c r="E1639" s="172">
        <v>5905187</v>
      </c>
      <c r="F1639" s="172">
        <v>0</v>
      </c>
    </row>
    <row r="1640" spans="3:6">
      <c r="C1640" s="173" t="s">
        <v>1719</v>
      </c>
      <c r="D1640" s="172">
        <v>0</v>
      </c>
      <c r="E1640" s="172">
        <v>8582214</v>
      </c>
      <c r="F1640" s="172">
        <v>8582213.7699999996</v>
      </c>
    </row>
    <row r="1641" spans="3:6">
      <c r="C1641" s="173" t="s">
        <v>1720</v>
      </c>
      <c r="D1641" s="172">
        <v>4928241</v>
      </c>
      <c r="E1641" s="172">
        <v>288282</v>
      </c>
      <c r="F1641" s="172">
        <v>281215.02</v>
      </c>
    </row>
    <row r="1642" spans="3:6">
      <c r="C1642" s="173" t="s">
        <v>1721</v>
      </c>
      <c r="D1642" s="172">
        <v>12567741</v>
      </c>
      <c r="E1642" s="172">
        <v>10850000</v>
      </c>
      <c r="F1642" s="172">
        <v>10791613.1</v>
      </c>
    </row>
    <row r="1643" spans="3:6">
      <c r="C1643" s="173" t="s">
        <v>1722</v>
      </c>
      <c r="D1643" s="172">
        <v>12408195</v>
      </c>
      <c r="E1643" s="172">
        <v>110</v>
      </c>
      <c r="F1643" s="172">
        <v>0</v>
      </c>
    </row>
    <row r="1644" spans="3:6">
      <c r="C1644" s="173" t="s">
        <v>1723</v>
      </c>
      <c r="D1644" s="172">
        <v>12408195</v>
      </c>
      <c r="E1644" s="172">
        <v>2824068</v>
      </c>
      <c r="F1644" s="172">
        <v>2259174.4700000002</v>
      </c>
    </row>
    <row r="1645" spans="3:6">
      <c r="C1645" s="173" t="s">
        <v>1724</v>
      </c>
      <c r="D1645" s="172">
        <v>0</v>
      </c>
      <c r="E1645" s="172">
        <v>3890362</v>
      </c>
      <c r="F1645" s="172">
        <v>3112209.47</v>
      </c>
    </row>
    <row r="1646" spans="3:6">
      <c r="C1646" s="173" t="s">
        <v>1725</v>
      </c>
      <c r="D1646" s="172">
        <v>17182568</v>
      </c>
      <c r="E1646" s="172">
        <v>17182568</v>
      </c>
      <c r="F1646" s="172">
        <v>16200582.74</v>
      </c>
    </row>
    <row r="1647" spans="3:6">
      <c r="C1647" s="173" t="s">
        <v>1726</v>
      </c>
      <c r="D1647" s="172">
        <v>1098569</v>
      </c>
      <c r="E1647" s="172">
        <v>124900</v>
      </c>
      <c r="F1647" s="172">
        <v>0</v>
      </c>
    </row>
    <row r="1648" spans="3:6">
      <c r="C1648" s="173" t="s">
        <v>1727</v>
      </c>
      <c r="D1648" s="172">
        <v>11619581</v>
      </c>
      <c r="E1648" s="172">
        <v>6628717</v>
      </c>
      <c r="F1648" s="172">
        <v>6628716.1100000003</v>
      </c>
    </row>
    <row r="1649" spans="3:6">
      <c r="C1649" s="173" t="s">
        <v>514</v>
      </c>
      <c r="D1649" s="172">
        <v>75000367</v>
      </c>
      <c r="E1649" s="172">
        <v>75000367</v>
      </c>
      <c r="F1649" s="172">
        <v>74099988.980000004</v>
      </c>
    </row>
    <row r="1650" spans="3:6">
      <c r="C1650" s="173" t="s">
        <v>1728</v>
      </c>
      <c r="D1650" s="172">
        <v>7738592</v>
      </c>
      <c r="E1650" s="172">
        <v>4643171</v>
      </c>
      <c r="F1650" s="172">
        <v>4633170.51</v>
      </c>
    </row>
    <row r="1651" spans="3:6">
      <c r="C1651" s="173" t="s">
        <v>1729</v>
      </c>
      <c r="D1651" s="172">
        <v>7738592</v>
      </c>
      <c r="E1651" s="172">
        <v>4590984</v>
      </c>
      <c r="F1651" s="172">
        <v>4590983.3</v>
      </c>
    </row>
    <row r="1652" spans="3:6">
      <c r="C1652" s="173" t="s">
        <v>719</v>
      </c>
      <c r="D1652" s="172">
        <v>0</v>
      </c>
      <c r="E1652" s="172">
        <v>236195020.24000001</v>
      </c>
      <c r="F1652" s="172">
        <v>131195020.23999999</v>
      </c>
    </row>
    <row r="1653" spans="3:6">
      <c r="C1653" s="173" t="s">
        <v>312</v>
      </c>
      <c r="D1653" s="172">
        <v>60612344</v>
      </c>
      <c r="E1653" s="172">
        <v>504338155.37</v>
      </c>
      <c r="F1653" s="172">
        <v>77548773.340000004</v>
      </c>
    </row>
    <row r="1654" spans="3:6">
      <c r="C1654" s="173" t="s">
        <v>1730</v>
      </c>
      <c r="D1654" s="172">
        <v>1330203</v>
      </c>
      <c r="E1654" s="172">
        <v>4205508</v>
      </c>
      <c r="F1654" s="172">
        <v>3578294.69</v>
      </c>
    </row>
    <row r="1655" spans="3:6">
      <c r="C1655" s="173" t="s">
        <v>1731</v>
      </c>
      <c r="D1655" s="172">
        <v>1162125</v>
      </c>
      <c r="E1655" s="172">
        <v>0</v>
      </c>
      <c r="F1655" s="172">
        <v>0</v>
      </c>
    </row>
    <row r="1656" spans="3:6">
      <c r="C1656" s="173" t="s">
        <v>361</v>
      </c>
      <c r="D1656" s="172">
        <v>22533019</v>
      </c>
      <c r="E1656" s="172">
        <v>22533019</v>
      </c>
      <c r="F1656" s="172">
        <v>22448502.190000001</v>
      </c>
    </row>
    <row r="1657" spans="3:6">
      <c r="C1657" s="171" t="s">
        <v>2261</v>
      </c>
      <c r="D1657" s="172">
        <v>0</v>
      </c>
      <c r="E1657" s="172">
        <v>0</v>
      </c>
      <c r="F1657" s="172">
        <v>0</v>
      </c>
    </row>
    <row r="1658" spans="3:6">
      <c r="C1658" s="173" t="s">
        <v>719</v>
      </c>
      <c r="D1658" s="172">
        <v>0</v>
      </c>
      <c r="E1658" s="172">
        <v>0</v>
      </c>
      <c r="F1658" s="172">
        <v>0</v>
      </c>
    </row>
    <row r="1659" spans="3:6">
      <c r="C1659" s="151" t="s">
        <v>249</v>
      </c>
      <c r="D1659" s="152">
        <v>1369718080</v>
      </c>
      <c r="E1659" s="152">
        <v>1424491867.1100001</v>
      </c>
      <c r="F1659" s="152">
        <v>732982028.43000007</v>
      </c>
    </row>
    <row r="1660" spans="3:6">
      <c r="C1660" s="171" t="s">
        <v>2259</v>
      </c>
      <c r="D1660" s="172">
        <v>954019080</v>
      </c>
      <c r="E1660" s="172">
        <v>1008792867.11</v>
      </c>
      <c r="F1660" s="172">
        <v>571515323.63</v>
      </c>
    </row>
    <row r="1661" spans="3:6">
      <c r="C1661" s="173" t="s">
        <v>1732</v>
      </c>
      <c r="D1661" s="172">
        <v>2493291</v>
      </c>
      <c r="E1661" s="172">
        <v>6032125</v>
      </c>
      <c r="F1661" s="172">
        <v>6032124.3300000001</v>
      </c>
    </row>
    <row r="1662" spans="3:6">
      <c r="C1662" s="173" t="s">
        <v>1733</v>
      </c>
      <c r="D1662" s="172">
        <v>49672114</v>
      </c>
      <c r="E1662" s="172">
        <v>0</v>
      </c>
      <c r="F1662" s="172">
        <v>0</v>
      </c>
    </row>
    <row r="1663" spans="3:6">
      <c r="C1663" s="173" t="s">
        <v>1734</v>
      </c>
      <c r="D1663" s="172">
        <v>5076261</v>
      </c>
      <c r="E1663" s="172">
        <v>3649248</v>
      </c>
      <c r="F1663" s="172">
        <v>3649247.61</v>
      </c>
    </row>
    <row r="1664" spans="3:6">
      <c r="C1664" s="173" t="s">
        <v>1735</v>
      </c>
      <c r="D1664" s="172">
        <v>2493291</v>
      </c>
      <c r="E1664" s="172">
        <v>6048719</v>
      </c>
      <c r="F1664" s="172">
        <v>6048718.6699999999</v>
      </c>
    </row>
    <row r="1665" spans="3:6">
      <c r="C1665" s="173" t="s">
        <v>1736</v>
      </c>
      <c r="D1665" s="172">
        <v>6794890</v>
      </c>
      <c r="E1665" s="172">
        <v>3649248</v>
      </c>
      <c r="F1665" s="172">
        <v>3649247.61</v>
      </c>
    </row>
    <row r="1666" spans="3:6">
      <c r="C1666" s="173" t="s">
        <v>1737</v>
      </c>
      <c r="D1666" s="172">
        <v>2707082</v>
      </c>
      <c r="E1666" s="172">
        <v>112</v>
      </c>
      <c r="F1666" s="172">
        <v>0</v>
      </c>
    </row>
    <row r="1667" spans="3:6">
      <c r="C1667" s="173" t="s">
        <v>1738</v>
      </c>
      <c r="D1667" s="172">
        <v>12526106</v>
      </c>
      <c r="E1667" s="172">
        <v>8978888</v>
      </c>
      <c r="F1667" s="172">
        <v>8978887.7699999996</v>
      </c>
    </row>
    <row r="1668" spans="3:6">
      <c r="C1668" s="173" t="s">
        <v>1739</v>
      </c>
      <c r="D1668" s="172">
        <v>9502603</v>
      </c>
      <c r="E1668" s="172">
        <v>5904726</v>
      </c>
      <c r="F1668" s="172">
        <v>2723780.78</v>
      </c>
    </row>
    <row r="1669" spans="3:6">
      <c r="C1669" s="173" t="s">
        <v>1740</v>
      </c>
      <c r="D1669" s="172">
        <v>5473340</v>
      </c>
      <c r="E1669" s="172">
        <v>3211126</v>
      </c>
      <c r="F1669" s="172">
        <v>1528900.49</v>
      </c>
    </row>
    <row r="1670" spans="3:6">
      <c r="C1670" s="173" t="s">
        <v>1741</v>
      </c>
      <c r="D1670" s="172">
        <v>5473340</v>
      </c>
      <c r="E1670" s="172">
        <v>1783162</v>
      </c>
      <c r="F1670" s="172">
        <v>1525773.24</v>
      </c>
    </row>
    <row r="1671" spans="3:6">
      <c r="C1671" s="173" t="s">
        <v>1742</v>
      </c>
      <c r="D1671" s="172">
        <v>14580842</v>
      </c>
      <c r="E1671" s="172">
        <v>4547523</v>
      </c>
      <c r="F1671" s="172">
        <v>2613107.61</v>
      </c>
    </row>
    <row r="1672" spans="3:6">
      <c r="C1672" s="173" t="s">
        <v>1743</v>
      </c>
      <c r="D1672" s="172">
        <v>0</v>
      </c>
      <c r="E1672" s="172">
        <v>2500000</v>
      </c>
      <c r="F1672" s="172">
        <v>937813.13</v>
      </c>
    </row>
    <row r="1673" spans="3:6">
      <c r="C1673" s="173" t="s">
        <v>1744</v>
      </c>
      <c r="D1673" s="172">
        <v>7771946</v>
      </c>
      <c r="E1673" s="172">
        <v>4560034</v>
      </c>
      <c r="F1673" s="172">
        <v>936233.34</v>
      </c>
    </row>
    <row r="1674" spans="3:6">
      <c r="C1674" s="173" t="s">
        <v>1745</v>
      </c>
      <c r="D1674" s="172">
        <v>4868261</v>
      </c>
      <c r="E1674" s="172">
        <v>1409070</v>
      </c>
      <c r="F1674" s="172">
        <v>590103.39</v>
      </c>
    </row>
    <row r="1675" spans="3:6">
      <c r="C1675" s="173" t="s">
        <v>2207</v>
      </c>
      <c r="D1675" s="172">
        <v>0</v>
      </c>
      <c r="E1675" s="172">
        <v>1000000</v>
      </c>
      <c r="F1675" s="172">
        <v>915115.93</v>
      </c>
    </row>
    <row r="1676" spans="3:6">
      <c r="C1676" s="173" t="s">
        <v>2208</v>
      </c>
      <c r="D1676" s="172">
        <v>0</v>
      </c>
      <c r="E1676" s="172">
        <v>2200000</v>
      </c>
      <c r="F1676" s="172">
        <v>0</v>
      </c>
    </row>
    <row r="1677" spans="3:6">
      <c r="C1677" s="173" t="s">
        <v>2209</v>
      </c>
      <c r="D1677" s="172">
        <v>0</v>
      </c>
      <c r="E1677" s="172">
        <v>2634436.6800000002</v>
      </c>
      <c r="F1677" s="172">
        <v>790204.29</v>
      </c>
    </row>
    <row r="1678" spans="3:6">
      <c r="C1678" s="173" t="s">
        <v>1746</v>
      </c>
      <c r="D1678" s="172">
        <v>0</v>
      </c>
      <c r="E1678" s="172">
        <v>4068889</v>
      </c>
      <c r="F1678" s="172">
        <v>1341210.7</v>
      </c>
    </row>
    <row r="1679" spans="3:6">
      <c r="C1679" s="173" t="s">
        <v>1747</v>
      </c>
      <c r="D1679" s="172">
        <v>0</v>
      </c>
      <c r="E1679" s="172">
        <v>1800000</v>
      </c>
      <c r="F1679" s="172">
        <v>1098171.06</v>
      </c>
    </row>
    <row r="1680" spans="3:6">
      <c r="C1680" s="173" t="s">
        <v>2210</v>
      </c>
      <c r="D1680" s="172">
        <v>0</v>
      </c>
      <c r="E1680" s="172">
        <v>1100000</v>
      </c>
      <c r="F1680" s="172">
        <v>1055366.6499999999</v>
      </c>
    </row>
    <row r="1681" spans="3:6">
      <c r="C1681" s="173" t="s">
        <v>313</v>
      </c>
      <c r="D1681" s="172">
        <v>25000000</v>
      </c>
      <c r="E1681" s="172">
        <v>0</v>
      </c>
      <c r="F1681" s="172">
        <v>0</v>
      </c>
    </row>
    <row r="1682" spans="3:6">
      <c r="C1682" s="173" t="s">
        <v>1748</v>
      </c>
      <c r="D1682" s="172">
        <v>1547718</v>
      </c>
      <c r="E1682" s="172">
        <v>118</v>
      </c>
      <c r="F1682" s="172">
        <v>0</v>
      </c>
    </row>
    <row r="1683" spans="3:6">
      <c r="C1683" s="173" t="s">
        <v>1749</v>
      </c>
      <c r="D1683" s="172">
        <v>7507685</v>
      </c>
      <c r="E1683" s="172">
        <v>0</v>
      </c>
      <c r="F1683" s="172">
        <v>0</v>
      </c>
    </row>
    <row r="1684" spans="3:6">
      <c r="C1684" s="173" t="s">
        <v>472</v>
      </c>
      <c r="D1684" s="172">
        <v>12315980</v>
      </c>
      <c r="E1684" s="172">
        <v>20875792.170000002</v>
      </c>
      <c r="F1684" s="172">
        <v>15895818.789999999</v>
      </c>
    </row>
    <row r="1685" spans="3:6">
      <c r="C1685" s="173" t="s">
        <v>1750</v>
      </c>
      <c r="D1685" s="172">
        <v>75000002</v>
      </c>
      <c r="E1685" s="172">
        <v>127000002</v>
      </c>
      <c r="F1685" s="172">
        <v>116024062.09999999</v>
      </c>
    </row>
    <row r="1686" spans="3:6">
      <c r="C1686" s="173" t="s">
        <v>1751</v>
      </c>
      <c r="D1686" s="172">
        <v>1913319</v>
      </c>
      <c r="E1686" s="172">
        <v>194478</v>
      </c>
      <c r="F1686" s="172">
        <v>178875.65</v>
      </c>
    </row>
    <row r="1687" spans="3:6">
      <c r="C1687" s="173" t="s">
        <v>314</v>
      </c>
      <c r="D1687" s="172">
        <v>253247167</v>
      </c>
      <c r="E1687" s="172">
        <v>319727037</v>
      </c>
      <c r="F1687" s="172">
        <v>107986854.81</v>
      </c>
    </row>
    <row r="1688" spans="3:6">
      <c r="C1688" s="173" t="s">
        <v>315</v>
      </c>
      <c r="D1688" s="172">
        <v>15000003</v>
      </c>
      <c r="E1688" s="172">
        <v>15000003</v>
      </c>
      <c r="F1688" s="172">
        <v>10242350.07</v>
      </c>
    </row>
    <row r="1689" spans="3:6">
      <c r="C1689" s="173" t="s">
        <v>1752</v>
      </c>
      <c r="D1689" s="172">
        <v>1712423</v>
      </c>
      <c r="E1689" s="172">
        <v>0</v>
      </c>
      <c r="F1689" s="172">
        <v>0</v>
      </c>
    </row>
    <row r="1690" spans="3:6">
      <c r="C1690" s="173" t="s">
        <v>1753</v>
      </c>
      <c r="D1690" s="172">
        <v>7077556</v>
      </c>
      <c r="E1690" s="172">
        <v>30284147</v>
      </c>
      <c r="F1690" s="172">
        <v>19062470.370000001</v>
      </c>
    </row>
    <row r="1691" spans="3:6">
      <c r="C1691" s="173" t="s">
        <v>316</v>
      </c>
      <c r="D1691" s="172">
        <v>210000004</v>
      </c>
      <c r="E1691" s="172">
        <v>255000004</v>
      </c>
      <c r="F1691" s="172">
        <v>253818667.95999998</v>
      </c>
    </row>
    <row r="1692" spans="3:6">
      <c r="C1692" s="173" t="s">
        <v>2169</v>
      </c>
      <c r="D1692" s="172">
        <v>0</v>
      </c>
      <c r="E1692" s="172">
        <v>4264401.4000000004</v>
      </c>
      <c r="F1692" s="172">
        <v>3892217.28</v>
      </c>
    </row>
    <row r="1693" spans="3:6">
      <c r="C1693" s="173" t="s">
        <v>1754</v>
      </c>
      <c r="D1693" s="172">
        <v>5000000</v>
      </c>
      <c r="E1693" s="172">
        <v>0</v>
      </c>
      <c r="F1693" s="172">
        <v>0</v>
      </c>
    </row>
    <row r="1694" spans="3:6">
      <c r="C1694" s="173" t="s">
        <v>1755</v>
      </c>
      <c r="D1694" s="172">
        <v>209263856</v>
      </c>
      <c r="E1694" s="172">
        <v>159566258</v>
      </c>
      <c r="F1694" s="172">
        <v>0</v>
      </c>
    </row>
    <row r="1695" spans="3:6">
      <c r="C1695" s="173" t="s">
        <v>2289</v>
      </c>
      <c r="D1695" s="172">
        <v>0</v>
      </c>
      <c r="E1695" s="172">
        <v>11803319.859999999</v>
      </c>
      <c r="F1695" s="172">
        <v>0</v>
      </c>
    </row>
    <row r="1696" spans="3:6">
      <c r="C1696" s="171" t="s">
        <v>2261</v>
      </c>
      <c r="D1696" s="172">
        <v>415699000</v>
      </c>
      <c r="E1696" s="172">
        <v>415699000</v>
      </c>
      <c r="F1696" s="172">
        <v>161466704.80000001</v>
      </c>
    </row>
    <row r="1697" spans="3:6">
      <c r="C1697" s="173" t="s">
        <v>908</v>
      </c>
      <c r="D1697" s="172">
        <v>415699000</v>
      </c>
      <c r="E1697" s="172">
        <v>415699000</v>
      </c>
      <c r="F1697" s="172">
        <v>161466704.80000001</v>
      </c>
    </row>
    <row r="1698" spans="3:6">
      <c r="C1698" s="151" t="s">
        <v>317</v>
      </c>
      <c r="D1698" s="152">
        <v>669417077</v>
      </c>
      <c r="E1698" s="152">
        <v>1207844662.5</v>
      </c>
      <c r="F1698" s="152">
        <v>850864835.8499999</v>
      </c>
    </row>
    <row r="1699" spans="3:6">
      <c r="C1699" s="171" t="s">
        <v>2259</v>
      </c>
      <c r="D1699" s="172">
        <v>669417077</v>
      </c>
      <c r="E1699" s="172">
        <v>1207844662.5</v>
      </c>
      <c r="F1699" s="172">
        <v>850864835.8499999</v>
      </c>
    </row>
    <row r="1700" spans="3:6">
      <c r="C1700" s="173" t="s">
        <v>2170</v>
      </c>
      <c r="D1700" s="172">
        <v>0</v>
      </c>
      <c r="E1700" s="172">
        <v>16598814.17</v>
      </c>
      <c r="F1700" s="172">
        <v>15192147.66</v>
      </c>
    </row>
    <row r="1701" spans="3:6">
      <c r="C1701" s="173" t="s">
        <v>817</v>
      </c>
      <c r="D1701" s="172">
        <v>0</v>
      </c>
      <c r="E1701" s="172">
        <v>127845092.56999999</v>
      </c>
      <c r="F1701" s="172">
        <v>70571753.209999993</v>
      </c>
    </row>
    <row r="1702" spans="3:6">
      <c r="C1702" s="173" t="s">
        <v>2171</v>
      </c>
      <c r="D1702" s="172">
        <v>0</v>
      </c>
      <c r="E1702" s="172">
        <v>1703721.64</v>
      </c>
      <c r="F1702" s="172">
        <v>1554959.61</v>
      </c>
    </row>
    <row r="1703" spans="3:6">
      <c r="C1703" s="173" t="s">
        <v>595</v>
      </c>
      <c r="D1703" s="172">
        <v>161617278</v>
      </c>
      <c r="E1703" s="172">
        <v>36286145.57</v>
      </c>
      <c r="F1703" s="172">
        <v>9185503.2599999998</v>
      </c>
    </row>
    <row r="1704" spans="3:6">
      <c r="C1704" s="173" t="s">
        <v>1756</v>
      </c>
      <c r="D1704" s="172">
        <v>914202</v>
      </c>
      <c r="E1704" s="172">
        <v>598960</v>
      </c>
      <c r="F1704" s="172">
        <v>0</v>
      </c>
    </row>
    <row r="1705" spans="3:6">
      <c r="C1705" s="173" t="s">
        <v>1757</v>
      </c>
      <c r="D1705" s="172">
        <v>43984811</v>
      </c>
      <c r="E1705" s="172">
        <v>49004826</v>
      </c>
      <c r="F1705" s="172">
        <v>46920879.649999999</v>
      </c>
    </row>
    <row r="1706" spans="3:6">
      <c r="C1706" s="173" t="s">
        <v>318</v>
      </c>
      <c r="D1706" s="172">
        <v>117414</v>
      </c>
      <c r="E1706" s="172">
        <v>117414</v>
      </c>
      <c r="F1706" s="172">
        <v>0</v>
      </c>
    </row>
    <row r="1707" spans="3:6">
      <c r="C1707" s="173" t="s">
        <v>1758</v>
      </c>
      <c r="D1707" s="172">
        <v>2057250</v>
      </c>
      <c r="E1707" s="172">
        <v>0</v>
      </c>
      <c r="F1707" s="172">
        <v>0</v>
      </c>
    </row>
    <row r="1708" spans="3:6">
      <c r="C1708" s="173" t="s">
        <v>1759</v>
      </c>
      <c r="D1708" s="172">
        <v>1558695</v>
      </c>
      <c r="E1708" s="172">
        <v>108</v>
      </c>
      <c r="F1708" s="172">
        <v>0</v>
      </c>
    </row>
    <row r="1709" spans="3:6">
      <c r="C1709" s="173" t="s">
        <v>2216</v>
      </c>
      <c r="D1709" s="172">
        <v>0</v>
      </c>
      <c r="E1709" s="172">
        <v>7120160.6799999997</v>
      </c>
      <c r="F1709" s="172">
        <v>7102160.6699999999</v>
      </c>
    </row>
    <row r="1710" spans="3:6">
      <c r="C1710" s="173" t="s">
        <v>1760</v>
      </c>
      <c r="D1710" s="172">
        <v>1558695</v>
      </c>
      <c r="E1710" s="172">
        <v>108</v>
      </c>
      <c r="F1710" s="172">
        <v>0</v>
      </c>
    </row>
    <row r="1711" spans="3:6">
      <c r="C1711" s="173" t="s">
        <v>2122</v>
      </c>
      <c r="D1711" s="172">
        <v>0</v>
      </c>
      <c r="E1711" s="172">
        <v>58538996.409999996</v>
      </c>
      <c r="F1711" s="172">
        <v>11707799.279999999</v>
      </c>
    </row>
    <row r="1712" spans="3:6">
      <c r="C1712" s="173" t="s">
        <v>1761</v>
      </c>
      <c r="D1712" s="172">
        <v>2704204</v>
      </c>
      <c r="E1712" s="172">
        <v>109</v>
      </c>
      <c r="F1712" s="172">
        <v>0</v>
      </c>
    </row>
    <row r="1713" spans="3:6">
      <c r="C1713" s="173" t="s">
        <v>1762</v>
      </c>
      <c r="D1713" s="172">
        <v>0</v>
      </c>
      <c r="E1713" s="172">
        <v>314200627.83999997</v>
      </c>
      <c r="F1713" s="172">
        <v>179200627.84</v>
      </c>
    </row>
    <row r="1714" spans="3:6">
      <c r="C1714" s="173" t="s">
        <v>1763</v>
      </c>
      <c r="D1714" s="172">
        <v>1985061</v>
      </c>
      <c r="E1714" s="172">
        <v>16700110</v>
      </c>
      <c r="F1714" s="172">
        <v>14801337.609999999</v>
      </c>
    </row>
    <row r="1715" spans="3:6">
      <c r="C1715" s="173" t="s">
        <v>1764</v>
      </c>
      <c r="D1715" s="172">
        <v>2448273</v>
      </c>
      <c r="E1715" s="172">
        <v>3268690</v>
      </c>
      <c r="F1715" s="172">
        <v>3268589.46</v>
      </c>
    </row>
    <row r="1716" spans="3:6">
      <c r="C1716" s="173" t="s">
        <v>1765</v>
      </c>
      <c r="D1716" s="172">
        <v>37500035</v>
      </c>
      <c r="E1716" s="172">
        <v>37500035</v>
      </c>
      <c r="F1716" s="172">
        <v>37454900</v>
      </c>
    </row>
    <row r="1717" spans="3:6">
      <c r="C1717" s="173" t="s">
        <v>1766</v>
      </c>
      <c r="D1717" s="172">
        <v>112500001</v>
      </c>
      <c r="E1717" s="172">
        <v>112500001</v>
      </c>
      <c r="F1717" s="172">
        <v>112364016.84999999</v>
      </c>
    </row>
    <row r="1718" spans="3:6">
      <c r="C1718" s="173" t="s">
        <v>1767</v>
      </c>
      <c r="D1718" s="172">
        <v>2521954</v>
      </c>
      <c r="E1718" s="172">
        <v>3000000</v>
      </c>
      <c r="F1718" s="172">
        <v>2999386.58</v>
      </c>
    </row>
    <row r="1719" spans="3:6">
      <c r="C1719" s="173" t="s">
        <v>1768</v>
      </c>
      <c r="D1719" s="172">
        <v>1109666</v>
      </c>
      <c r="E1719" s="172">
        <v>109</v>
      </c>
      <c r="F1719" s="172">
        <v>0</v>
      </c>
    </row>
    <row r="1720" spans="3:6">
      <c r="C1720" s="173" t="s">
        <v>1769</v>
      </c>
      <c r="D1720" s="172">
        <v>2438083</v>
      </c>
      <c r="E1720" s="172">
        <v>3459922</v>
      </c>
      <c r="F1720" s="172">
        <v>0</v>
      </c>
    </row>
    <row r="1721" spans="3:6">
      <c r="C1721" s="173" t="s">
        <v>1770</v>
      </c>
      <c r="D1721" s="172">
        <v>1519811</v>
      </c>
      <c r="E1721" s="172">
        <v>1841351</v>
      </c>
      <c r="F1721" s="172">
        <v>0</v>
      </c>
    </row>
    <row r="1722" spans="3:6">
      <c r="C1722" s="173" t="s">
        <v>1771</v>
      </c>
      <c r="D1722" s="172">
        <v>1519811</v>
      </c>
      <c r="E1722" s="172">
        <v>19811</v>
      </c>
      <c r="F1722" s="172">
        <v>0</v>
      </c>
    </row>
    <row r="1723" spans="3:6">
      <c r="C1723" s="173" t="s">
        <v>1772</v>
      </c>
      <c r="D1723" s="172">
        <v>1109666</v>
      </c>
      <c r="E1723" s="172">
        <v>109666</v>
      </c>
      <c r="F1723" s="172">
        <v>0</v>
      </c>
    </row>
    <row r="1724" spans="3:6">
      <c r="C1724" s="173" t="s">
        <v>1773</v>
      </c>
      <c r="D1724" s="172">
        <v>2512391</v>
      </c>
      <c r="E1724" s="172">
        <v>4539321</v>
      </c>
      <c r="F1724" s="172">
        <v>120712.42</v>
      </c>
    </row>
    <row r="1725" spans="3:6">
      <c r="C1725" s="173" t="s">
        <v>1774</v>
      </c>
      <c r="D1725" s="172">
        <v>0</v>
      </c>
      <c r="E1725" s="172">
        <v>2038571</v>
      </c>
      <c r="F1725" s="172">
        <v>2038570.04</v>
      </c>
    </row>
    <row r="1726" spans="3:6">
      <c r="C1726" s="173" t="s">
        <v>345</v>
      </c>
      <c r="D1726" s="172">
        <v>32037047</v>
      </c>
      <c r="E1726" s="172">
        <v>28024200</v>
      </c>
      <c r="F1726" s="172">
        <v>0</v>
      </c>
    </row>
    <row r="1727" spans="3:6">
      <c r="C1727" s="173" t="s">
        <v>2405</v>
      </c>
      <c r="D1727" s="172">
        <v>0</v>
      </c>
      <c r="E1727" s="172">
        <v>4000000</v>
      </c>
      <c r="F1727" s="172">
        <v>2603881.06</v>
      </c>
    </row>
    <row r="1728" spans="3:6">
      <c r="C1728" s="173" t="s">
        <v>1775</v>
      </c>
      <c r="D1728" s="172">
        <v>2168240</v>
      </c>
      <c r="E1728" s="172">
        <v>10067243</v>
      </c>
      <c r="F1728" s="172">
        <v>8053714.6200000001</v>
      </c>
    </row>
    <row r="1729" spans="3:6">
      <c r="C1729" s="173" t="s">
        <v>1776</v>
      </c>
      <c r="D1729" s="172">
        <v>3241040</v>
      </c>
      <c r="E1729" s="172">
        <v>2241040</v>
      </c>
      <c r="F1729" s="172">
        <v>102098.32</v>
      </c>
    </row>
    <row r="1730" spans="3:6">
      <c r="C1730" s="173" t="s">
        <v>1777</v>
      </c>
      <c r="D1730" s="172">
        <v>2512391</v>
      </c>
      <c r="E1730" s="172">
        <v>60000</v>
      </c>
      <c r="F1730" s="172">
        <v>56640</v>
      </c>
    </row>
    <row r="1731" spans="3:6">
      <c r="C1731" s="173" t="s">
        <v>1778</v>
      </c>
      <c r="D1731" s="172">
        <v>268235</v>
      </c>
      <c r="E1731" s="172">
        <v>268235</v>
      </c>
      <c r="F1731" s="172">
        <v>0</v>
      </c>
    </row>
    <row r="1732" spans="3:6">
      <c r="C1732" s="173" t="s">
        <v>1779</v>
      </c>
      <c r="D1732" s="172">
        <v>1514598</v>
      </c>
      <c r="E1732" s="172">
        <v>4462269</v>
      </c>
      <c r="F1732" s="172">
        <v>0</v>
      </c>
    </row>
    <row r="1733" spans="3:6">
      <c r="C1733" s="173" t="s">
        <v>1780</v>
      </c>
      <c r="D1733" s="172">
        <v>1514598</v>
      </c>
      <c r="E1733" s="172">
        <v>100</v>
      </c>
      <c r="F1733" s="172">
        <v>0</v>
      </c>
    </row>
    <row r="1734" spans="3:6">
      <c r="C1734" s="173" t="s">
        <v>2360</v>
      </c>
      <c r="D1734" s="172">
        <v>0</v>
      </c>
      <c r="E1734" s="172">
        <v>1922654.57</v>
      </c>
      <c r="F1734" s="172">
        <v>0</v>
      </c>
    </row>
    <row r="1735" spans="3:6">
      <c r="C1735" s="173" t="s">
        <v>2172</v>
      </c>
      <c r="D1735" s="172">
        <v>0</v>
      </c>
      <c r="E1735" s="172">
        <v>9908882.0500000007</v>
      </c>
      <c r="F1735" s="172">
        <v>9119519.8900000006</v>
      </c>
    </row>
    <row r="1736" spans="3:6">
      <c r="C1736" s="173" t="s">
        <v>1781</v>
      </c>
      <c r="D1736" s="172">
        <v>46009770</v>
      </c>
      <c r="E1736" s="172">
        <v>26565346</v>
      </c>
      <c r="F1736" s="172">
        <v>0</v>
      </c>
    </row>
    <row r="1737" spans="3:6">
      <c r="C1737" s="173" t="s">
        <v>664</v>
      </c>
      <c r="D1737" s="172">
        <v>100000</v>
      </c>
      <c r="E1737" s="172">
        <v>0</v>
      </c>
      <c r="F1737" s="172">
        <v>0</v>
      </c>
    </row>
    <row r="1738" spans="3:6">
      <c r="C1738" s="173" t="s">
        <v>362</v>
      </c>
      <c r="D1738" s="172">
        <v>150029233</v>
      </c>
      <c r="E1738" s="172">
        <v>280029233</v>
      </c>
      <c r="F1738" s="172">
        <v>279380446.95999998</v>
      </c>
    </row>
    <row r="1739" spans="3:6">
      <c r="C1739" s="173" t="s">
        <v>1782</v>
      </c>
      <c r="D1739" s="172">
        <v>24680181</v>
      </c>
      <c r="E1739" s="172">
        <v>20000000</v>
      </c>
      <c r="F1739" s="172">
        <v>20000000</v>
      </c>
    </row>
    <row r="1740" spans="3:6">
      <c r="C1740" s="173" t="s">
        <v>1783</v>
      </c>
      <c r="D1740" s="172">
        <v>23664443</v>
      </c>
      <c r="E1740" s="172">
        <v>23302789</v>
      </c>
      <c r="F1740" s="172">
        <v>17065190.859999999</v>
      </c>
    </row>
    <row r="1741" spans="3:6">
      <c r="C1741" s="151" t="s">
        <v>319</v>
      </c>
      <c r="D1741" s="152">
        <v>2825645076</v>
      </c>
      <c r="E1741" s="152">
        <v>2720667459.3299999</v>
      </c>
      <c r="F1741" s="152">
        <v>1636848287</v>
      </c>
    </row>
    <row r="1742" spans="3:6">
      <c r="C1742" s="171" t="s">
        <v>2259</v>
      </c>
      <c r="D1742" s="172">
        <v>1798325483</v>
      </c>
      <c r="E1742" s="172">
        <v>1412261251.26</v>
      </c>
      <c r="F1742" s="172">
        <v>1156483046.3400002</v>
      </c>
    </row>
    <row r="1743" spans="3:6">
      <c r="C1743" s="173" t="s">
        <v>1784</v>
      </c>
      <c r="D1743" s="172">
        <v>0</v>
      </c>
      <c r="E1743" s="172">
        <v>3480787</v>
      </c>
      <c r="F1743" s="172">
        <v>3344549.98</v>
      </c>
    </row>
    <row r="1744" spans="3:6">
      <c r="C1744" s="173" t="s">
        <v>1785</v>
      </c>
      <c r="D1744" s="172">
        <v>0</v>
      </c>
      <c r="E1744" s="172">
        <v>4896443</v>
      </c>
      <c r="F1744" s="172">
        <v>4896342.5599999996</v>
      </c>
    </row>
    <row r="1745" spans="3:6">
      <c r="C1745" s="173" t="s">
        <v>1786</v>
      </c>
      <c r="D1745" s="172">
        <v>1140378</v>
      </c>
      <c r="E1745" s="172">
        <v>3200109</v>
      </c>
      <c r="F1745" s="172">
        <v>3190425.01</v>
      </c>
    </row>
    <row r="1746" spans="3:6">
      <c r="C1746" s="173" t="s">
        <v>1787</v>
      </c>
      <c r="D1746" s="172">
        <v>156108</v>
      </c>
      <c r="E1746" s="172">
        <v>0</v>
      </c>
      <c r="F1746" s="172">
        <v>0</v>
      </c>
    </row>
    <row r="1747" spans="3:6">
      <c r="C1747" s="173" t="s">
        <v>1788</v>
      </c>
      <c r="D1747" s="172">
        <v>1398551</v>
      </c>
      <c r="E1747" s="172">
        <v>1398551</v>
      </c>
      <c r="F1747" s="172">
        <v>406844.03</v>
      </c>
    </row>
    <row r="1748" spans="3:6">
      <c r="C1748" s="173" t="s">
        <v>1789</v>
      </c>
      <c r="D1748" s="172">
        <v>0</v>
      </c>
      <c r="E1748" s="172">
        <v>3300000</v>
      </c>
      <c r="F1748" s="172">
        <v>3112093.01</v>
      </c>
    </row>
    <row r="1749" spans="3:6">
      <c r="C1749" s="173" t="s">
        <v>1790</v>
      </c>
      <c r="D1749" s="172">
        <v>0</v>
      </c>
      <c r="E1749" s="172">
        <v>1990167</v>
      </c>
      <c r="F1749" s="172">
        <v>1592053.89</v>
      </c>
    </row>
    <row r="1750" spans="3:6">
      <c r="C1750" s="173" t="s">
        <v>1791</v>
      </c>
      <c r="D1750" s="172">
        <v>1605091</v>
      </c>
      <c r="E1750" s="172">
        <v>4396700</v>
      </c>
      <c r="F1750" s="172">
        <v>4396599.92</v>
      </c>
    </row>
    <row r="1751" spans="3:6">
      <c r="C1751" s="173" t="s">
        <v>1792</v>
      </c>
      <c r="D1751" s="172">
        <v>22199146</v>
      </c>
      <c r="E1751" s="172">
        <v>15548916</v>
      </c>
      <c r="F1751" s="172">
        <v>15548000</v>
      </c>
    </row>
    <row r="1752" spans="3:6">
      <c r="C1752" s="173" t="s">
        <v>1793</v>
      </c>
      <c r="D1752" s="172">
        <v>145282175</v>
      </c>
      <c r="E1752" s="172">
        <v>117000000</v>
      </c>
      <c r="F1752" s="172">
        <v>117000000</v>
      </c>
    </row>
    <row r="1753" spans="3:6">
      <c r="C1753" s="173" t="s">
        <v>1794</v>
      </c>
      <c r="D1753" s="172">
        <v>6842908</v>
      </c>
      <c r="E1753" s="172">
        <v>0</v>
      </c>
      <c r="F1753" s="172">
        <v>0</v>
      </c>
    </row>
    <row r="1754" spans="3:6">
      <c r="C1754" s="173" t="s">
        <v>1795</v>
      </c>
      <c r="D1754" s="172">
        <v>158322380</v>
      </c>
      <c r="E1754" s="172">
        <v>75322380</v>
      </c>
      <c r="F1754" s="172">
        <v>71303918.109999999</v>
      </c>
    </row>
    <row r="1755" spans="3:6">
      <c r="C1755" s="173" t="s">
        <v>1796</v>
      </c>
      <c r="D1755" s="172">
        <v>42248433</v>
      </c>
      <c r="E1755" s="172">
        <v>2653955</v>
      </c>
      <c r="F1755" s="172">
        <v>0</v>
      </c>
    </row>
    <row r="1756" spans="3:6">
      <c r="C1756" s="173" t="s">
        <v>1797</v>
      </c>
      <c r="D1756" s="172">
        <v>60808266</v>
      </c>
      <c r="E1756" s="172">
        <v>60808266</v>
      </c>
      <c r="F1756" s="172">
        <v>39698849.710000001</v>
      </c>
    </row>
    <row r="1757" spans="3:6">
      <c r="C1757" s="173" t="s">
        <v>341</v>
      </c>
      <c r="D1757" s="172">
        <v>75716837</v>
      </c>
      <c r="E1757" s="172">
        <v>49716837</v>
      </c>
      <c r="F1757" s="172">
        <v>13968426.460000001</v>
      </c>
    </row>
    <row r="1758" spans="3:6">
      <c r="C1758" s="173" t="s">
        <v>1798</v>
      </c>
      <c r="D1758" s="172">
        <v>2760158</v>
      </c>
      <c r="E1758" s="172">
        <v>21620868</v>
      </c>
      <c r="F1758" s="172">
        <v>12794818.34</v>
      </c>
    </row>
    <row r="1759" spans="3:6">
      <c r="C1759" s="173" t="s">
        <v>320</v>
      </c>
      <c r="D1759" s="172">
        <v>1526627</v>
      </c>
      <c r="E1759" s="172">
        <v>15000000</v>
      </c>
      <c r="F1759" s="172">
        <v>14734527.869999999</v>
      </c>
    </row>
    <row r="1760" spans="3:6">
      <c r="C1760" s="173" t="s">
        <v>1799</v>
      </c>
      <c r="D1760" s="172">
        <v>3886577</v>
      </c>
      <c r="E1760" s="172">
        <v>0</v>
      </c>
      <c r="F1760" s="172">
        <v>0</v>
      </c>
    </row>
    <row r="1761" spans="3:6">
      <c r="C1761" s="173" t="s">
        <v>1800</v>
      </c>
      <c r="D1761" s="172">
        <v>0</v>
      </c>
      <c r="E1761" s="172">
        <v>8056341</v>
      </c>
      <c r="F1761" s="172">
        <v>7965072.5</v>
      </c>
    </row>
    <row r="1762" spans="3:6">
      <c r="C1762" s="173" t="s">
        <v>665</v>
      </c>
      <c r="D1762" s="172">
        <v>5033490</v>
      </c>
      <c r="E1762" s="172">
        <v>5033490</v>
      </c>
      <c r="F1762" s="172">
        <v>0</v>
      </c>
    </row>
    <row r="1763" spans="3:6">
      <c r="C1763" s="173" t="s">
        <v>1801</v>
      </c>
      <c r="D1763" s="172">
        <v>2334000</v>
      </c>
      <c r="E1763" s="172">
        <v>234000</v>
      </c>
      <c r="F1763" s="172">
        <v>0</v>
      </c>
    </row>
    <row r="1764" spans="3:6">
      <c r="C1764" s="173" t="s">
        <v>2107</v>
      </c>
      <c r="D1764" s="172">
        <v>0</v>
      </c>
      <c r="E1764" s="172">
        <v>15734764.26</v>
      </c>
      <c r="F1764" s="172">
        <v>4713179.1500000004</v>
      </c>
    </row>
    <row r="1765" spans="3:6">
      <c r="C1765" s="173" t="s">
        <v>1802</v>
      </c>
      <c r="D1765" s="172">
        <v>374290</v>
      </c>
      <c r="E1765" s="172">
        <v>0</v>
      </c>
      <c r="F1765" s="172">
        <v>0</v>
      </c>
    </row>
    <row r="1766" spans="3:6">
      <c r="C1766" s="173" t="s">
        <v>666</v>
      </c>
      <c r="D1766" s="172">
        <v>1000000</v>
      </c>
      <c r="E1766" s="172">
        <v>1000000</v>
      </c>
      <c r="F1766" s="172">
        <v>0</v>
      </c>
    </row>
    <row r="1767" spans="3:6">
      <c r="C1767" s="173" t="s">
        <v>1803</v>
      </c>
      <c r="D1767" s="172">
        <v>97757018</v>
      </c>
      <c r="E1767" s="172">
        <v>305854</v>
      </c>
      <c r="F1767" s="172">
        <v>0</v>
      </c>
    </row>
    <row r="1768" spans="3:6">
      <c r="C1768" s="173" t="s">
        <v>2108</v>
      </c>
      <c r="D1768" s="172">
        <v>0</v>
      </c>
      <c r="E1768" s="172">
        <v>6334764.2600000007</v>
      </c>
      <c r="F1768" s="172">
        <v>3110268.87</v>
      </c>
    </row>
    <row r="1769" spans="3:6">
      <c r="C1769" s="173" t="s">
        <v>473</v>
      </c>
      <c r="D1769" s="172">
        <v>23470463</v>
      </c>
      <c r="E1769" s="172">
        <v>30776370.399999999</v>
      </c>
      <c r="F1769" s="172">
        <v>22765082.940000001</v>
      </c>
    </row>
    <row r="1770" spans="3:6">
      <c r="C1770" s="173" t="s">
        <v>321</v>
      </c>
      <c r="D1770" s="172">
        <v>15000001</v>
      </c>
      <c r="E1770" s="172">
        <v>15000001</v>
      </c>
      <c r="F1770" s="172">
        <v>12000001</v>
      </c>
    </row>
    <row r="1771" spans="3:6">
      <c r="C1771" s="173" t="s">
        <v>1804</v>
      </c>
      <c r="D1771" s="172">
        <v>0</v>
      </c>
      <c r="E1771" s="172">
        <v>27741685</v>
      </c>
      <c r="F1771" s="172">
        <v>25074409.259999998</v>
      </c>
    </row>
    <row r="1772" spans="3:6">
      <c r="C1772" s="173" t="s">
        <v>1805</v>
      </c>
      <c r="D1772" s="172">
        <v>1000000</v>
      </c>
      <c r="E1772" s="172">
        <v>1000000</v>
      </c>
      <c r="F1772" s="172">
        <v>0</v>
      </c>
    </row>
    <row r="1773" spans="3:6">
      <c r="C1773" s="173" t="s">
        <v>818</v>
      </c>
      <c r="D1773" s="172">
        <v>6975350</v>
      </c>
      <c r="E1773" s="172">
        <v>28460975</v>
      </c>
      <c r="F1773" s="172">
        <v>12960904.77</v>
      </c>
    </row>
    <row r="1774" spans="3:6">
      <c r="C1774" s="173" t="s">
        <v>1806</v>
      </c>
      <c r="D1774" s="172">
        <v>17521929</v>
      </c>
      <c r="E1774" s="172">
        <v>17521929</v>
      </c>
      <c r="F1774" s="172">
        <v>0</v>
      </c>
    </row>
    <row r="1775" spans="3:6">
      <c r="C1775" s="173" t="s">
        <v>1807</v>
      </c>
      <c r="D1775" s="172">
        <v>5100000</v>
      </c>
      <c r="E1775" s="172">
        <v>1000</v>
      </c>
      <c r="F1775" s="172">
        <v>0</v>
      </c>
    </row>
    <row r="1776" spans="3:6">
      <c r="C1776" s="173" t="s">
        <v>474</v>
      </c>
      <c r="D1776" s="172">
        <v>29822131</v>
      </c>
      <c r="E1776" s="172">
        <v>29822130.780000001</v>
      </c>
      <c r="F1776" s="172">
        <v>9074371.6899999995</v>
      </c>
    </row>
    <row r="1777" spans="3:6">
      <c r="C1777" s="173" t="s">
        <v>1808</v>
      </c>
      <c r="D1777" s="172">
        <v>41353374</v>
      </c>
      <c r="E1777" s="172">
        <v>200000</v>
      </c>
      <c r="F1777" s="172">
        <v>0</v>
      </c>
    </row>
    <row r="1778" spans="3:6">
      <c r="C1778" s="173" t="s">
        <v>1809</v>
      </c>
      <c r="D1778" s="172">
        <v>75000389</v>
      </c>
      <c r="E1778" s="172">
        <v>75000389</v>
      </c>
      <c r="F1778" s="172">
        <v>74999200.640000001</v>
      </c>
    </row>
    <row r="1779" spans="3:6">
      <c r="C1779" s="173" t="s">
        <v>1810</v>
      </c>
      <c r="D1779" s="172">
        <v>30019393</v>
      </c>
      <c r="E1779" s="172">
        <v>30019393</v>
      </c>
      <c r="F1779" s="172">
        <v>23349176.419999998</v>
      </c>
    </row>
    <row r="1780" spans="3:6">
      <c r="C1780" s="173" t="s">
        <v>1811</v>
      </c>
      <c r="D1780" s="172">
        <v>75000187</v>
      </c>
      <c r="E1780" s="172">
        <v>75000187</v>
      </c>
      <c r="F1780" s="172">
        <v>73291071.879999995</v>
      </c>
    </row>
    <row r="1781" spans="3:6">
      <c r="C1781" s="173" t="s">
        <v>1812</v>
      </c>
      <c r="D1781" s="172">
        <v>701291</v>
      </c>
      <c r="E1781" s="172">
        <v>0</v>
      </c>
      <c r="F1781" s="172">
        <v>0</v>
      </c>
    </row>
    <row r="1782" spans="3:6">
      <c r="C1782" s="173" t="s">
        <v>1813</v>
      </c>
      <c r="D1782" s="172">
        <v>1467303</v>
      </c>
      <c r="E1782" s="172">
        <v>100</v>
      </c>
      <c r="F1782" s="172">
        <v>0</v>
      </c>
    </row>
    <row r="1783" spans="3:6">
      <c r="C1783" s="173" t="s">
        <v>1814</v>
      </c>
      <c r="D1783" s="172">
        <v>1071124</v>
      </c>
      <c r="E1783" s="172">
        <v>100</v>
      </c>
      <c r="F1783" s="172">
        <v>0</v>
      </c>
    </row>
    <row r="1784" spans="3:6">
      <c r="C1784" s="173" t="s">
        <v>1815</v>
      </c>
      <c r="D1784" s="172">
        <v>3759181</v>
      </c>
      <c r="E1784" s="172">
        <v>13753078</v>
      </c>
      <c r="F1784" s="172">
        <v>13735956.34</v>
      </c>
    </row>
    <row r="1785" spans="3:6">
      <c r="C1785" s="173" t="s">
        <v>1816</v>
      </c>
      <c r="D1785" s="172">
        <v>3390954</v>
      </c>
      <c r="E1785" s="172">
        <v>1580515</v>
      </c>
      <c r="F1785" s="172">
        <v>1282309.24</v>
      </c>
    </row>
    <row r="1786" spans="3:6">
      <c r="C1786" s="173" t="s">
        <v>1817</v>
      </c>
      <c r="D1786" s="172">
        <v>7800000</v>
      </c>
      <c r="E1786" s="172">
        <v>5800000</v>
      </c>
      <c r="F1786" s="172">
        <v>4281483.97</v>
      </c>
    </row>
    <row r="1787" spans="3:6">
      <c r="C1787" s="173" t="s">
        <v>1818</v>
      </c>
      <c r="D1787" s="172">
        <v>7336516</v>
      </c>
      <c r="E1787" s="172">
        <v>116</v>
      </c>
      <c r="F1787" s="172">
        <v>0</v>
      </c>
    </row>
    <row r="1788" spans="3:6">
      <c r="C1788" s="173" t="s">
        <v>1819</v>
      </c>
      <c r="D1788" s="172">
        <v>7519124</v>
      </c>
      <c r="E1788" s="172">
        <v>6907323</v>
      </c>
      <c r="F1788" s="172">
        <v>4858598.24</v>
      </c>
    </row>
    <row r="1789" spans="3:6">
      <c r="C1789" s="173" t="s">
        <v>2361</v>
      </c>
      <c r="D1789" s="172">
        <v>0</v>
      </c>
      <c r="E1789" s="172">
        <v>3725341.36</v>
      </c>
      <c r="F1789" s="172">
        <v>0</v>
      </c>
    </row>
    <row r="1790" spans="3:6">
      <c r="C1790" s="173" t="s">
        <v>1820</v>
      </c>
      <c r="D1790" s="172">
        <v>15600000</v>
      </c>
      <c r="E1790" s="172">
        <v>15600000</v>
      </c>
      <c r="F1790" s="172">
        <v>10724118.6</v>
      </c>
    </row>
    <row r="1791" spans="3:6">
      <c r="C1791" s="173" t="s">
        <v>1821</v>
      </c>
      <c r="D1791" s="172">
        <v>6850758</v>
      </c>
      <c r="E1791" s="172">
        <v>7519225</v>
      </c>
      <c r="F1791" s="172">
        <v>5019301.09</v>
      </c>
    </row>
    <row r="1792" spans="3:6">
      <c r="C1792" s="173" t="s">
        <v>475</v>
      </c>
      <c r="D1792" s="172">
        <v>6349242</v>
      </c>
      <c r="E1792" s="172">
        <v>6349242</v>
      </c>
      <c r="F1792" s="172">
        <v>5965653</v>
      </c>
    </row>
    <row r="1793" spans="3:6">
      <c r="C1793" s="173" t="s">
        <v>1822</v>
      </c>
      <c r="D1793" s="172">
        <v>11600000</v>
      </c>
      <c r="E1793" s="172">
        <v>11600000</v>
      </c>
      <c r="F1793" s="172">
        <v>10000000</v>
      </c>
    </row>
    <row r="1794" spans="3:6">
      <c r="C1794" s="173" t="s">
        <v>1823</v>
      </c>
      <c r="D1794" s="172">
        <v>1503825</v>
      </c>
      <c r="E1794" s="172">
        <v>110</v>
      </c>
      <c r="F1794" s="172">
        <v>0</v>
      </c>
    </row>
    <row r="1795" spans="3:6">
      <c r="C1795" s="173" t="s">
        <v>1824</v>
      </c>
      <c r="D1795" s="172">
        <v>50000000</v>
      </c>
      <c r="E1795" s="172">
        <v>100000</v>
      </c>
      <c r="F1795" s="172">
        <v>0</v>
      </c>
    </row>
    <row r="1796" spans="3:6">
      <c r="C1796" s="173" t="s">
        <v>1825</v>
      </c>
      <c r="D1796" s="172">
        <v>2503798</v>
      </c>
      <c r="E1796" s="172">
        <v>118</v>
      </c>
      <c r="F1796" s="172">
        <v>0</v>
      </c>
    </row>
    <row r="1797" spans="3:6">
      <c r="C1797" s="173" t="s">
        <v>1826</v>
      </c>
      <c r="D1797" s="172">
        <v>60307454</v>
      </c>
      <c r="E1797" s="172">
        <v>307454</v>
      </c>
      <c r="F1797" s="172">
        <v>0</v>
      </c>
    </row>
    <row r="1798" spans="3:6">
      <c r="C1798" s="173" t="s">
        <v>1827</v>
      </c>
      <c r="D1798" s="172">
        <v>7774458</v>
      </c>
      <c r="E1798" s="172">
        <v>0</v>
      </c>
      <c r="F1798" s="172">
        <v>0</v>
      </c>
    </row>
    <row r="1799" spans="3:6">
      <c r="C1799" s="173" t="s">
        <v>1828</v>
      </c>
      <c r="D1799" s="172">
        <v>650000</v>
      </c>
      <c r="E1799" s="172">
        <v>650000</v>
      </c>
      <c r="F1799" s="172">
        <v>0</v>
      </c>
    </row>
    <row r="1800" spans="3:6">
      <c r="C1800" s="173" t="s">
        <v>2173</v>
      </c>
      <c r="D1800" s="172">
        <v>0</v>
      </c>
      <c r="E1800" s="172">
        <v>4223176.2</v>
      </c>
      <c r="F1800" s="172">
        <v>0</v>
      </c>
    </row>
    <row r="1801" spans="3:6">
      <c r="C1801" s="173" t="s">
        <v>1829</v>
      </c>
      <c r="D1801" s="172">
        <v>12342006</v>
      </c>
      <c r="E1801" s="172">
        <v>6561771</v>
      </c>
      <c r="F1801" s="172">
        <v>6561670.2999999998</v>
      </c>
    </row>
    <row r="1802" spans="3:6">
      <c r="C1802" s="173" t="s">
        <v>1830</v>
      </c>
      <c r="D1802" s="172">
        <v>92371789</v>
      </c>
      <c r="E1802" s="172">
        <v>2371789</v>
      </c>
      <c r="F1802" s="172">
        <v>0</v>
      </c>
    </row>
    <row r="1803" spans="3:6">
      <c r="C1803" s="173" t="s">
        <v>2406</v>
      </c>
      <c r="D1803" s="172">
        <v>1088470</v>
      </c>
      <c r="E1803" s="172">
        <v>110</v>
      </c>
      <c r="F1803" s="172">
        <v>0</v>
      </c>
    </row>
    <row r="1804" spans="3:6">
      <c r="C1804" s="173" t="s">
        <v>1831</v>
      </c>
      <c r="D1804" s="172">
        <v>0</v>
      </c>
      <c r="E1804" s="172">
        <v>5500000</v>
      </c>
      <c r="F1804" s="172">
        <v>4439296.37</v>
      </c>
    </row>
    <row r="1805" spans="3:6">
      <c r="C1805" s="173" t="s">
        <v>1832</v>
      </c>
      <c r="D1805" s="172">
        <v>233890144</v>
      </c>
      <c r="E1805" s="172">
        <v>233890144</v>
      </c>
      <c r="F1805" s="172">
        <v>220223020.28999999</v>
      </c>
    </row>
    <row r="1806" spans="3:6">
      <c r="C1806" s="173" t="s">
        <v>1833</v>
      </c>
      <c r="D1806" s="172">
        <v>7603739</v>
      </c>
      <c r="E1806" s="172">
        <v>100</v>
      </c>
      <c r="F1806" s="172">
        <v>0</v>
      </c>
    </row>
    <row r="1807" spans="3:6">
      <c r="C1807" s="173" t="s">
        <v>1834</v>
      </c>
      <c r="D1807" s="172">
        <v>1076683</v>
      </c>
      <c r="E1807" s="172">
        <v>108</v>
      </c>
      <c r="F1807" s="172">
        <v>0</v>
      </c>
    </row>
    <row r="1808" spans="3:6">
      <c r="C1808" s="173" t="s">
        <v>1835</v>
      </c>
      <c r="D1808" s="172">
        <v>10665535</v>
      </c>
      <c r="E1808" s="172">
        <v>200000</v>
      </c>
      <c r="F1808" s="172">
        <v>0</v>
      </c>
    </row>
    <row r="1809" spans="3:6">
      <c r="C1809" s="173" t="s">
        <v>363</v>
      </c>
      <c r="D1809" s="172">
        <v>76000526</v>
      </c>
      <c r="E1809" s="172">
        <v>168350526</v>
      </c>
      <c r="F1809" s="172">
        <v>164783209.03999999</v>
      </c>
    </row>
    <row r="1810" spans="3:6">
      <c r="C1810" s="173" t="s">
        <v>1836</v>
      </c>
      <c r="D1810" s="172">
        <v>1520748</v>
      </c>
      <c r="E1810" s="172">
        <v>109</v>
      </c>
      <c r="F1810" s="172">
        <v>0</v>
      </c>
    </row>
    <row r="1811" spans="3:6">
      <c r="C1811" s="173" t="s">
        <v>1837</v>
      </c>
      <c r="D1811" s="172">
        <v>1521864</v>
      </c>
      <c r="E1811" s="172">
        <v>3420899</v>
      </c>
      <c r="F1811" s="172">
        <v>0</v>
      </c>
    </row>
    <row r="1812" spans="3:6">
      <c r="C1812" s="173" t="s">
        <v>1838</v>
      </c>
      <c r="D1812" s="172">
        <v>1520748</v>
      </c>
      <c r="E1812" s="172">
        <v>118</v>
      </c>
      <c r="F1812" s="172">
        <v>0</v>
      </c>
    </row>
    <row r="1813" spans="3:6">
      <c r="C1813" s="173" t="s">
        <v>1839</v>
      </c>
      <c r="D1813" s="172">
        <v>1076683</v>
      </c>
      <c r="E1813" s="172">
        <v>108</v>
      </c>
      <c r="F1813" s="172">
        <v>0</v>
      </c>
    </row>
    <row r="1814" spans="3:6">
      <c r="C1814" s="173" t="s">
        <v>1840</v>
      </c>
      <c r="D1814" s="172">
        <v>1934886</v>
      </c>
      <c r="E1814" s="172">
        <v>117</v>
      </c>
      <c r="F1814" s="172">
        <v>0</v>
      </c>
    </row>
    <row r="1815" spans="3:6">
      <c r="C1815" s="173" t="s">
        <v>1841</v>
      </c>
      <c r="D1815" s="172">
        <v>2506545</v>
      </c>
      <c r="E1815" s="172">
        <v>8000722</v>
      </c>
      <c r="F1815" s="172">
        <v>7478897.75</v>
      </c>
    </row>
    <row r="1816" spans="3:6">
      <c r="C1816" s="173" t="s">
        <v>1842</v>
      </c>
      <c r="D1816" s="172">
        <v>38981691</v>
      </c>
      <c r="E1816" s="172">
        <v>21981691</v>
      </c>
      <c r="F1816" s="172">
        <v>14961131.390000001</v>
      </c>
    </row>
    <row r="1817" spans="3:6">
      <c r="C1817" s="173" t="s">
        <v>1843</v>
      </c>
      <c r="D1817" s="172">
        <v>496091</v>
      </c>
      <c r="E1817" s="172">
        <v>1091</v>
      </c>
      <c r="F1817" s="172">
        <v>0</v>
      </c>
    </row>
    <row r="1818" spans="3:6">
      <c r="C1818" s="173" t="s">
        <v>1844</v>
      </c>
      <c r="D1818" s="172">
        <v>46778029</v>
      </c>
      <c r="E1818" s="172">
        <v>46778029</v>
      </c>
      <c r="F1818" s="172">
        <v>23616208.059999999</v>
      </c>
    </row>
    <row r="1819" spans="3:6">
      <c r="C1819" s="173" t="s">
        <v>1845</v>
      </c>
      <c r="D1819" s="172">
        <v>1064620</v>
      </c>
      <c r="E1819" s="172">
        <v>110</v>
      </c>
      <c r="F1819" s="172">
        <v>0</v>
      </c>
    </row>
    <row r="1820" spans="3:6">
      <c r="C1820" s="173" t="s">
        <v>1846</v>
      </c>
      <c r="D1820" s="172">
        <v>7458987</v>
      </c>
      <c r="E1820" s="172">
        <v>7458987</v>
      </c>
      <c r="F1820" s="172">
        <v>7000000</v>
      </c>
    </row>
    <row r="1821" spans="3:6">
      <c r="C1821" s="173" t="s">
        <v>1847</v>
      </c>
      <c r="D1821" s="172">
        <v>318025</v>
      </c>
      <c r="E1821" s="172">
        <v>318025</v>
      </c>
      <c r="F1821" s="172">
        <v>0</v>
      </c>
    </row>
    <row r="1822" spans="3:6">
      <c r="C1822" s="173" t="s">
        <v>1848</v>
      </c>
      <c r="D1822" s="172">
        <v>2537460</v>
      </c>
      <c r="E1822" s="172">
        <v>100</v>
      </c>
      <c r="F1822" s="172">
        <v>0</v>
      </c>
    </row>
    <row r="1823" spans="3:6">
      <c r="C1823" s="173" t="s">
        <v>1849</v>
      </c>
      <c r="D1823" s="172">
        <v>3390954</v>
      </c>
      <c r="E1823" s="172">
        <v>836160</v>
      </c>
      <c r="F1823" s="172">
        <v>836159.63</v>
      </c>
    </row>
    <row r="1824" spans="3:6">
      <c r="C1824" s="173" t="s">
        <v>1850</v>
      </c>
      <c r="D1824" s="172">
        <v>4069408</v>
      </c>
      <c r="E1824" s="172">
        <v>1144030</v>
      </c>
      <c r="F1824" s="172">
        <v>0</v>
      </c>
    </row>
    <row r="1825" spans="3:6">
      <c r="C1825" s="173" t="s">
        <v>1851</v>
      </c>
      <c r="D1825" s="172">
        <v>1503825</v>
      </c>
      <c r="E1825" s="172">
        <v>4378810</v>
      </c>
      <c r="F1825" s="172">
        <v>3777082.27</v>
      </c>
    </row>
    <row r="1826" spans="3:6">
      <c r="C1826" s="173" t="s">
        <v>1852</v>
      </c>
      <c r="D1826" s="172">
        <v>1065404</v>
      </c>
      <c r="E1826" s="172">
        <v>109</v>
      </c>
      <c r="F1826" s="172">
        <v>0</v>
      </c>
    </row>
    <row r="1827" spans="3:6">
      <c r="C1827" s="173" t="s">
        <v>1853</v>
      </c>
      <c r="D1827" s="172">
        <v>7519124</v>
      </c>
      <c r="E1827" s="172">
        <v>2569347</v>
      </c>
      <c r="F1827" s="172">
        <v>2569346.9</v>
      </c>
    </row>
    <row r="1828" spans="3:6">
      <c r="C1828" s="173" t="s">
        <v>1854</v>
      </c>
      <c r="D1828" s="172">
        <v>15630630</v>
      </c>
      <c r="E1828" s="172">
        <v>11661687</v>
      </c>
      <c r="F1828" s="172">
        <v>11661687</v>
      </c>
    </row>
    <row r="1829" spans="3:6">
      <c r="C1829" s="173" t="s">
        <v>1855</v>
      </c>
      <c r="D1829" s="172">
        <v>1503825</v>
      </c>
      <c r="E1829" s="172">
        <v>110</v>
      </c>
      <c r="F1829" s="172">
        <v>0</v>
      </c>
    </row>
    <row r="1830" spans="3:6">
      <c r="C1830" s="173" t="s">
        <v>1856</v>
      </c>
      <c r="D1830" s="172">
        <v>21767853</v>
      </c>
      <c r="E1830" s="172">
        <v>15548916</v>
      </c>
      <c r="F1830" s="172">
        <v>15548916</v>
      </c>
    </row>
    <row r="1831" spans="3:6">
      <c r="C1831" s="173" t="s">
        <v>1857</v>
      </c>
      <c r="D1831" s="172">
        <v>5327021</v>
      </c>
      <c r="E1831" s="172">
        <v>1594057</v>
      </c>
      <c r="F1831" s="172">
        <v>1594056.7</v>
      </c>
    </row>
    <row r="1832" spans="3:6">
      <c r="C1832" s="173" t="s">
        <v>1858</v>
      </c>
      <c r="D1832" s="172">
        <v>14820682</v>
      </c>
      <c r="E1832" s="172">
        <v>14000000</v>
      </c>
      <c r="F1832" s="172">
        <v>13878015.869999999</v>
      </c>
    </row>
    <row r="1833" spans="3:6">
      <c r="C1833" s="173" t="s">
        <v>1859</v>
      </c>
      <c r="D1833" s="172">
        <v>1065404</v>
      </c>
      <c r="E1833" s="172">
        <v>109</v>
      </c>
      <c r="F1833" s="172">
        <v>0</v>
      </c>
    </row>
    <row r="1834" spans="3:6">
      <c r="C1834" s="173" t="s">
        <v>1860</v>
      </c>
      <c r="D1834" s="172">
        <v>1065404</v>
      </c>
      <c r="E1834" s="172">
        <v>109</v>
      </c>
      <c r="F1834" s="172">
        <v>0</v>
      </c>
    </row>
    <row r="1835" spans="3:6">
      <c r="C1835" s="173" t="s">
        <v>1861</v>
      </c>
      <c r="D1835" s="172">
        <v>30000002</v>
      </c>
      <c r="E1835" s="172">
        <v>30000002</v>
      </c>
      <c r="F1835" s="172">
        <v>26396740.280000001</v>
      </c>
    </row>
    <row r="1836" spans="3:6">
      <c r="C1836" s="171" t="s">
        <v>2260</v>
      </c>
      <c r="D1836" s="172">
        <v>31038087</v>
      </c>
      <c r="E1836" s="172">
        <v>42374702.07</v>
      </c>
      <c r="F1836" s="172">
        <v>22068943.630000003</v>
      </c>
    </row>
    <row r="1837" spans="3:6">
      <c r="C1837" s="173" t="s">
        <v>2302</v>
      </c>
      <c r="D1837" s="172">
        <v>0</v>
      </c>
      <c r="E1837" s="172">
        <v>10350000</v>
      </c>
      <c r="F1837" s="172">
        <v>0</v>
      </c>
    </row>
    <row r="1838" spans="3:6">
      <c r="C1838" s="173" t="s">
        <v>667</v>
      </c>
      <c r="D1838" s="172">
        <v>11788086</v>
      </c>
      <c r="E1838" s="172">
        <v>12774701.07</v>
      </c>
      <c r="F1838" s="172">
        <v>12774701.07</v>
      </c>
    </row>
    <row r="1839" spans="3:6">
      <c r="C1839" s="173" t="s">
        <v>668</v>
      </c>
      <c r="D1839" s="172">
        <v>19250001</v>
      </c>
      <c r="E1839" s="172">
        <v>19250001</v>
      </c>
      <c r="F1839" s="172">
        <v>9294242.5600000005</v>
      </c>
    </row>
    <row r="1840" spans="3:6">
      <c r="C1840" s="171" t="s">
        <v>2261</v>
      </c>
      <c r="D1840" s="172">
        <v>996281506</v>
      </c>
      <c r="E1840" s="172">
        <v>1266031506</v>
      </c>
      <c r="F1840" s="172">
        <v>458296297.03000003</v>
      </c>
    </row>
    <row r="1841" spans="3:6">
      <c r="C1841" s="173" t="s">
        <v>1862</v>
      </c>
      <c r="D1841" s="172">
        <v>123061645</v>
      </c>
      <c r="E1841" s="172">
        <v>924750001</v>
      </c>
      <c r="F1841" s="172">
        <v>331280482.04000002</v>
      </c>
    </row>
    <row r="1842" spans="3:6">
      <c r="C1842" s="173" t="s">
        <v>1863</v>
      </c>
      <c r="D1842" s="172">
        <v>7168666</v>
      </c>
      <c r="E1842" s="172">
        <v>0</v>
      </c>
      <c r="F1842" s="172">
        <v>0</v>
      </c>
    </row>
    <row r="1843" spans="3:6">
      <c r="C1843" s="173" t="s">
        <v>1864</v>
      </c>
      <c r="D1843" s="172">
        <v>9151684</v>
      </c>
      <c r="E1843" s="172">
        <v>0</v>
      </c>
      <c r="F1843" s="172">
        <v>0</v>
      </c>
    </row>
    <row r="1844" spans="3:6">
      <c r="C1844" s="173" t="s">
        <v>1865</v>
      </c>
      <c r="D1844" s="172">
        <v>5724544</v>
      </c>
      <c r="E1844" s="172">
        <v>0</v>
      </c>
      <c r="F1844" s="172">
        <v>0</v>
      </c>
    </row>
    <row r="1845" spans="3:6">
      <c r="C1845" s="173" t="s">
        <v>1866</v>
      </c>
      <c r="D1845" s="172">
        <v>5095562</v>
      </c>
      <c r="E1845" s="172">
        <v>0</v>
      </c>
      <c r="F1845" s="172">
        <v>0</v>
      </c>
    </row>
    <row r="1846" spans="3:6">
      <c r="C1846" s="173" t="s">
        <v>1793</v>
      </c>
      <c r="D1846" s="172">
        <v>7076045</v>
      </c>
      <c r="E1846" s="172">
        <v>0</v>
      </c>
      <c r="F1846" s="172">
        <v>0</v>
      </c>
    </row>
    <row r="1847" spans="3:6">
      <c r="C1847" s="173" t="s">
        <v>2407</v>
      </c>
      <c r="D1847" s="172">
        <v>7076045</v>
      </c>
      <c r="E1847" s="172">
        <v>0</v>
      </c>
      <c r="F1847" s="172">
        <v>0</v>
      </c>
    </row>
    <row r="1848" spans="3:6">
      <c r="C1848" s="173" t="s">
        <v>1795</v>
      </c>
      <c r="D1848" s="172">
        <v>7076045</v>
      </c>
      <c r="E1848" s="172">
        <v>0</v>
      </c>
      <c r="F1848" s="172">
        <v>0</v>
      </c>
    </row>
    <row r="1849" spans="3:6">
      <c r="C1849" s="173" t="s">
        <v>1867</v>
      </c>
      <c r="D1849" s="172">
        <v>5660836</v>
      </c>
      <c r="E1849" s="172">
        <v>0</v>
      </c>
      <c r="F1849" s="172">
        <v>0</v>
      </c>
    </row>
    <row r="1850" spans="3:6">
      <c r="C1850" s="173" t="s">
        <v>2408</v>
      </c>
      <c r="D1850" s="172">
        <v>5382706</v>
      </c>
      <c r="E1850" s="172">
        <v>0</v>
      </c>
      <c r="F1850" s="172">
        <v>0</v>
      </c>
    </row>
    <row r="1851" spans="3:6">
      <c r="C1851" s="173" t="s">
        <v>908</v>
      </c>
      <c r="D1851" s="172">
        <v>341281505</v>
      </c>
      <c r="E1851" s="172">
        <v>341281505</v>
      </c>
      <c r="F1851" s="172">
        <v>127015814.99000001</v>
      </c>
    </row>
    <row r="1852" spans="3:6">
      <c r="C1852" s="173" t="s">
        <v>1868</v>
      </c>
      <c r="D1852" s="172">
        <v>8495303</v>
      </c>
      <c r="E1852" s="172">
        <v>0</v>
      </c>
      <c r="F1852" s="172">
        <v>0</v>
      </c>
    </row>
    <row r="1853" spans="3:6">
      <c r="C1853" s="173" t="s">
        <v>1869</v>
      </c>
      <c r="D1853" s="172">
        <v>1793408</v>
      </c>
      <c r="E1853" s="172">
        <v>0</v>
      </c>
      <c r="F1853" s="172">
        <v>0</v>
      </c>
    </row>
    <row r="1854" spans="3:6">
      <c r="C1854" s="173" t="s">
        <v>341</v>
      </c>
      <c r="D1854" s="172">
        <v>3871477</v>
      </c>
      <c r="E1854" s="172">
        <v>0</v>
      </c>
      <c r="F1854" s="172">
        <v>0</v>
      </c>
    </row>
    <row r="1855" spans="3:6">
      <c r="C1855" s="173" t="s">
        <v>1870</v>
      </c>
      <c r="D1855" s="172">
        <v>2898175</v>
      </c>
      <c r="E1855" s="172">
        <v>0</v>
      </c>
      <c r="F1855" s="172">
        <v>0</v>
      </c>
    </row>
    <row r="1856" spans="3:6">
      <c r="C1856" s="173" t="s">
        <v>1871</v>
      </c>
      <c r="D1856" s="172">
        <v>15724544</v>
      </c>
      <c r="E1856" s="172">
        <v>0</v>
      </c>
      <c r="F1856" s="172">
        <v>0</v>
      </c>
    </row>
    <row r="1857" spans="3:6">
      <c r="C1857" s="173" t="s">
        <v>1872</v>
      </c>
      <c r="D1857" s="172">
        <v>6926897</v>
      </c>
      <c r="E1857" s="172">
        <v>0</v>
      </c>
      <c r="F1857" s="172">
        <v>0</v>
      </c>
    </row>
    <row r="1858" spans="3:6">
      <c r="C1858" s="173" t="s">
        <v>1873</v>
      </c>
      <c r="D1858" s="172">
        <v>10711781</v>
      </c>
      <c r="E1858" s="172">
        <v>0</v>
      </c>
      <c r="F1858" s="172">
        <v>0</v>
      </c>
    </row>
    <row r="1859" spans="3:6">
      <c r="C1859" s="173" t="s">
        <v>1874</v>
      </c>
      <c r="D1859" s="172">
        <v>7847377</v>
      </c>
      <c r="E1859" s="172">
        <v>0</v>
      </c>
      <c r="F1859" s="172">
        <v>0</v>
      </c>
    </row>
    <row r="1860" spans="3:6">
      <c r="C1860" s="173" t="s">
        <v>1875</v>
      </c>
      <c r="D1860" s="172">
        <v>4220457</v>
      </c>
      <c r="E1860" s="172">
        <v>0</v>
      </c>
      <c r="F1860" s="172">
        <v>0</v>
      </c>
    </row>
    <row r="1861" spans="3:6">
      <c r="C1861" s="173" t="s">
        <v>1876</v>
      </c>
      <c r="D1861" s="172">
        <v>5541962</v>
      </c>
      <c r="E1861" s="172">
        <v>0</v>
      </c>
      <c r="F1861" s="172">
        <v>0</v>
      </c>
    </row>
    <row r="1862" spans="3:6">
      <c r="C1862" s="173" t="s">
        <v>1877</v>
      </c>
      <c r="D1862" s="172">
        <v>8626211</v>
      </c>
      <c r="E1862" s="172">
        <v>0</v>
      </c>
      <c r="F1862" s="172">
        <v>0</v>
      </c>
    </row>
    <row r="1863" spans="3:6">
      <c r="C1863" s="173" t="s">
        <v>1878</v>
      </c>
      <c r="D1863" s="172">
        <v>5887269</v>
      </c>
      <c r="E1863" s="172">
        <v>0</v>
      </c>
      <c r="F1863" s="172">
        <v>0</v>
      </c>
    </row>
    <row r="1864" spans="3:6">
      <c r="C1864" s="173" t="s">
        <v>1879</v>
      </c>
      <c r="D1864" s="172">
        <v>3841953</v>
      </c>
      <c r="E1864" s="172">
        <v>0</v>
      </c>
      <c r="F1864" s="172">
        <v>0</v>
      </c>
    </row>
    <row r="1865" spans="3:6">
      <c r="C1865" s="173" t="s">
        <v>1880</v>
      </c>
      <c r="D1865" s="172">
        <v>6368440</v>
      </c>
      <c r="E1865" s="172">
        <v>0</v>
      </c>
      <c r="F1865" s="172">
        <v>0</v>
      </c>
    </row>
    <row r="1866" spans="3:6">
      <c r="C1866" s="173" t="s">
        <v>1799</v>
      </c>
      <c r="D1866" s="172">
        <v>5382706</v>
      </c>
      <c r="E1866" s="172">
        <v>0</v>
      </c>
      <c r="F1866" s="172">
        <v>0</v>
      </c>
    </row>
    <row r="1867" spans="3:6">
      <c r="C1867" s="173" t="s">
        <v>1881</v>
      </c>
      <c r="D1867" s="172">
        <v>1621248</v>
      </c>
      <c r="E1867" s="172">
        <v>0</v>
      </c>
      <c r="F1867" s="172">
        <v>0</v>
      </c>
    </row>
    <row r="1868" spans="3:6">
      <c r="C1868" s="173" t="s">
        <v>1882</v>
      </c>
      <c r="D1868" s="172">
        <v>2495303</v>
      </c>
      <c r="E1868" s="172">
        <v>0</v>
      </c>
      <c r="F1868" s="172">
        <v>0</v>
      </c>
    </row>
    <row r="1869" spans="3:6">
      <c r="C1869" s="173" t="s">
        <v>1883</v>
      </c>
      <c r="D1869" s="172">
        <v>2996868</v>
      </c>
      <c r="E1869" s="172">
        <v>0</v>
      </c>
      <c r="F1869" s="172">
        <v>0</v>
      </c>
    </row>
    <row r="1870" spans="3:6">
      <c r="C1870" s="173" t="s">
        <v>1884</v>
      </c>
      <c r="D1870" s="172">
        <v>5724544</v>
      </c>
      <c r="E1870" s="172">
        <v>0</v>
      </c>
      <c r="F1870" s="172">
        <v>0</v>
      </c>
    </row>
    <row r="1871" spans="3:6">
      <c r="C1871" s="173" t="s">
        <v>1885</v>
      </c>
      <c r="D1871" s="172">
        <v>1707480</v>
      </c>
      <c r="E1871" s="172">
        <v>0</v>
      </c>
      <c r="F1871" s="172">
        <v>0</v>
      </c>
    </row>
    <row r="1872" spans="3:6">
      <c r="C1872" s="173" t="s">
        <v>1886</v>
      </c>
      <c r="D1872" s="172">
        <v>2868643</v>
      </c>
      <c r="E1872" s="172">
        <v>0</v>
      </c>
      <c r="F1872" s="172">
        <v>0</v>
      </c>
    </row>
    <row r="1873" spans="3:6">
      <c r="C1873" s="173" t="s">
        <v>1887</v>
      </c>
      <c r="D1873" s="172">
        <v>5724544</v>
      </c>
      <c r="E1873" s="172">
        <v>0</v>
      </c>
      <c r="F1873" s="172">
        <v>0</v>
      </c>
    </row>
    <row r="1874" spans="3:6">
      <c r="C1874" s="173" t="s">
        <v>1888</v>
      </c>
      <c r="D1874" s="172">
        <v>1321671</v>
      </c>
      <c r="E1874" s="172">
        <v>0</v>
      </c>
      <c r="F1874" s="172">
        <v>0</v>
      </c>
    </row>
    <row r="1875" spans="3:6">
      <c r="C1875" s="173" t="s">
        <v>1889</v>
      </c>
      <c r="D1875" s="172">
        <v>1871626</v>
      </c>
      <c r="E1875" s="172">
        <v>0</v>
      </c>
      <c r="F1875" s="172">
        <v>0</v>
      </c>
    </row>
    <row r="1876" spans="3:6">
      <c r="C1876" s="173" t="s">
        <v>1890</v>
      </c>
      <c r="D1876" s="172">
        <v>2756581</v>
      </c>
      <c r="E1876" s="172">
        <v>0</v>
      </c>
      <c r="F1876" s="172">
        <v>0</v>
      </c>
    </row>
    <row r="1877" spans="3:6">
      <c r="C1877" s="173" t="s">
        <v>666</v>
      </c>
      <c r="D1877" s="172">
        <v>3113460</v>
      </c>
      <c r="E1877" s="172">
        <v>0</v>
      </c>
      <c r="F1877" s="172">
        <v>0</v>
      </c>
    </row>
    <row r="1878" spans="3:6">
      <c r="C1878" s="173" t="s">
        <v>1891</v>
      </c>
      <c r="D1878" s="172">
        <v>1724544</v>
      </c>
      <c r="E1878" s="172">
        <v>0</v>
      </c>
      <c r="F1878" s="172">
        <v>0</v>
      </c>
    </row>
    <row r="1879" spans="3:6">
      <c r="C1879" s="173" t="s">
        <v>1892</v>
      </c>
      <c r="D1879" s="172">
        <v>5123056</v>
      </c>
      <c r="E1879" s="172">
        <v>0</v>
      </c>
      <c r="F1879" s="172">
        <v>0</v>
      </c>
    </row>
    <row r="1880" spans="3:6">
      <c r="C1880" s="173" t="s">
        <v>1893</v>
      </c>
      <c r="D1880" s="172">
        <v>1289817</v>
      </c>
      <c r="E1880" s="172">
        <v>0</v>
      </c>
      <c r="F1880" s="172">
        <v>0</v>
      </c>
    </row>
    <row r="1881" spans="3:6">
      <c r="C1881" s="173" t="s">
        <v>1894</v>
      </c>
      <c r="D1881" s="172">
        <v>4459123</v>
      </c>
      <c r="E1881" s="172">
        <v>0</v>
      </c>
      <c r="F1881" s="172">
        <v>0</v>
      </c>
    </row>
    <row r="1882" spans="3:6">
      <c r="C1882" s="173" t="s">
        <v>1895</v>
      </c>
      <c r="D1882" s="172">
        <v>1621248</v>
      </c>
      <c r="E1882" s="172">
        <v>0</v>
      </c>
      <c r="F1882" s="172">
        <v>0</v>
      </c>
    </row>
    <row r="1883" spans="3:6">
      <c r="C1883" s="173" t="s">
        <v>1896</v>
      </c>
      <c r="D1883" s="172">
        <v>724544</v>
      </c>
      <c r="E1883" s="172">
        <v>0</v>
      </c>
      <c r="F1883" s="172">
        <v>0</v>
      </c>
    </row>
    <row r="1884" spans="3:6">
      <c r="C1884" s="173" t="s">
        <v>1897</v>
      </c>
      <c r="D1884" s="172">
        <v>111346337</v>
      </c>
      <c r="E1884" s="172">
        <v>0</v>
      </c>
      <c r="F1884" s="172">
        <v>0</v>
      </c>
    </row>
    <row r="1885" spans="3:6">
      <c r="C1885" s="173" t="s">
        <v>1898</v>
      </c>
      <c r="D1885" s="172">
        <v>215897626</v>
      </c>
      <c r="E1885" s="172">
        <v>0</v>
      </c>
      <c r="F1885" s="172">
        <v>0</v>
      </c>
    </row>
    <row r="1886" spans="3:6">
      <c r="C1886" s="151" t="s">
        <v>322</v>
      </c>
      <c r="D1886" s="152">
        <v>1166533779</v>
      </c>
      <c r="E1886" s="152">
        <v>2145834137.0999999</v>
      </c>
      <c r="F1886" s="152">
        <v>1878229171.5900002</v>
      </c>
    </row>
    <row r="1887" spans="3:6">
      <c r="C1887" s="171" t="s">
        <v>2259</v>
      </c>
      <c r="D1887" s="172">
        <v>1095258707</v>
      </c>
      <c r="E1887" s="172">
        <v>1827834137.0999999</v>
      </c>
      <c r="F1887" s="172">
        <v>1562596596.3699999</v>
      </c>
    </row>
    <row r="1888" spans="3:6">
      <c r="C1888" s="173" t="s">
        <v>2290</v>
      </c>
      <c r="D1888" s="172">
        <v>0</v>
      </c>
      <c r="E1888" s="172">
        <v>10871483.869999999</v>
      </c>
      <c r="F1888" s="172">
        <v>0</v>
      </c>
    </row>
    <row r="1889" spans="3:6">
      <c r="C1889" s="173" t="s">
        <v>323</v>
      </c>
      <c r="D1889" s="172">
        <v>155926763</v>
      </c>
      <c r="E1889" s="172">
        <v>471926763</v>
      </c>
      <c r="F1889" s="172">
        <v>471701208.54000002</v>
      </c>
    </row>
    <row r="1890" spans="3:6">
      <c r="C1890" s="173" t="s">
        <v>1899</v>
      </c>
      <c r="D1890" s="172">
        <v>3304303</v>
      </c>
      <c r="E1890" s="172">
        <v>400000</v>
      </c>
      <c r="F1890" s="172">
        <v>351748.94</v>
      </c>
    </row>
    <row r="1891" spans="3:6">
      <c r="C1891" s="173" t="s">
        <v>1900</v>
      </c>
      <c r="D1891" s="172">
        <v>11963442</v>
      </c>
      <c r="E1891" s="172">
        <v>40572186</v>
      </c>
      <c r="F1891" s="172">
        <v>40572185.560000002</v>
      </c>
    </row>
    <row r="1892" spans="3:6">
      <c r="C1892" s="173" t="s">
        <v>1901</v>
      </c>
      <c r="D1892" s="172">
        <v>3350221</v>
      </c>
      <c r="E1892" s="172">
        <v>1691306</v>
      </c>
      <c r="F1892" s="172">
        <v>1018577.62</v>
      </c>
    </row>
    <row r="1893" spans="3:6">
      <c r="C1893" s="173" t="s">
        <v>1902</v>
      </c>
      <c r="D1893" s="172">
        <v>78000000</v>
      </c>
      <c r="E1893" s="172">
        <v>78000000</v>
      </c>
      <c r="F1893" s="172">
        <v>64550148.920000002</v>
      </c>
    </row>
    <row r="1894" spans="3:6">
      <c r="C1894" s="173" t="s">
        <v>669</v>
      </c>
      <c r="D1894" s="172">
        <v>2000000</v>
      </c>
      <c r="E1894" s="172">
        <v>9170622</v>
      </c>
      <c r="F1894" s="172">
        <v>6535026.46</v>
      </c>
    </row>
    <row r="1895" spans="3:6">
      <c r="C1895" s="173" t="s">
        <v>1903</v>
      </c>
      <c r="D1895" s="172">
        <v>52500000</v>
      </c>
      <c r="E1895" s="172">
        <v>52500000</v>
      </c>
      <c r="F1895" s="172">
        <v>52380414</v>
      </c>
    </row>
    <row r="1896" spans="3:6">
      <c r="C1896" s="173" t="s">
        <v>436</v>
      </c>
      <c r="D1896" s="172">
        <v>192000005</v>
      </c>
      <c r="E1896" s="172">
        <v>254000005</v>
      </c>
      <c r="F1896" s="172">
        <v>250925534.98000002</v>
      </c>
    </row>
    <row r="1897" spans="3:6">
      <c r="C1897" s="173" t="s">
        <v>448</v>
      </c>
      <c r="D1897" s="172">
        <v>158005848</v>
      </c>
      <c r="E1897" s="172">
        <v>224131038</v>
      </c>
      <c r="F1897" s="172">
        <v>223544905.85000002</v>
      </c>
    </row>
    <row r="1898" spans="3:6">
      <c r="C1898" s="173" t="s">
        <v>2362</v>
      </c>
      <c r="D1898" s="172">
        <v>0</v>
      </c>
      <c r="E1898" s="172">
        <v>2126364.4300000002</v>
      </c>
      <c r="F1898" s="172">
        <v>0</v>
      </c>
    </row>
    <row r="1899" spans="3:6">
      <c r="C1899" s="173" t="s">
        <v>1904</v>
      </c>
      <c r="D1899" s="172">
        <v>4823521</v>
      </c>
      <c r="E1899" s="172">
        <v>0</v>
      </c>
      <c r="F1899" s="172">
        <v>0</v>
      </c>
    </row>
    <row r="1900" spans="3:6">
      <c r="C1900" s="173" t="s">
        <v>1905</v>
      </c>
      <c r="D1900" s="172">
        <v>6985441</v>
      </c>
      <c r="E1900" s="172">
        <v>4925654</v>
      </c>
      <c r="F1900" s="172">
        <v>4925115.96</v>
      </c>
    </row>
    <row r="1901" spans="3:6">
      <c r="C1901" s="173" t="s">
        <v>1906</v>
      </c>
      <c r="D1901" s="172">
        <v>3176642</v>
      </c>
      <c r="E1901" s="172">
        <v>1614138</v>
      </c>
      <c r="F1901" s="172">
        <v>1613138.22</v>
      </c>
    </row>
    <row r="1902" spans="3:6">
      <c r="C1902" s="173" t="s">
        <v>1907</v>
      </c>
      <c r="D1902" s="172">
        <v>4987407</v>
      </c>
      <c r="E1902" s="172">
        <v>5419354</v>
      </c>
      <c r="F1902" s="172">
        <v>5238969.2</v>
      </c>
    </row>
    <row r="1903" spans="3:6">
      <c r="C1903" s="173" t="s">
        <v>1908</v>
      </c>
      <c r="D1903" s="172">
        <v>3675681</v>
      </c>
      <c r="E1903" s="172">
        <v>2320141</v>
      </c>
      <c r="F1903" s="172">
        <v>2320140.65</v>
      </c>
    </row>
    <row r="1904" spans="3:6">
      <c r="C1904" s="173" t="s">
        <v>1909</v>
      </c>
      <c r="D1904" s="172">
        <v>7477912</v>
      </c>
      <c r="E1904" s="172">
        <v>4713571</v>
      </c>
      <c r="F1904" s="172">
        <v>4713570.78</v>
      </c>
    </row>
    <row r="1905" spans="3:6">
      <c r="C1905" s="173" t="s">
        <v>2363</v>
      </c>
      <c r="D1905" s="172">
        <v>0</v>
      </c>
      <c r="E1905" s="172">
        <v>1922654.57</v>
      </c>
      <c r="F1905" s="172">
        <v>0</v>
      </c>
    </row>
    <row r="1906" spans="3:6">
      <c r="C1906" s="173" t="s">
        <v>2109</v>
      </c>
      <c r="D1906" s="172">
        <v>0</v>
      </c>
      <c r="E1906" s="172">
        <v>17874620.170000002</v>
      </c>
      <c r="F1906" s="172">
        <v>4748642.37</v>
      </c>
    </row>
    <row r="1907" spans="3:6">
      <c r="C1907" s="173" t="s">
        <v>1910</v>
      </c>
      <c r="D1907" s="172">
        <v>3675681</v>
      </c>
      <c r="E1907" s="172">
        <v>2558480</v>
      </c>
      <c r="F1907" s="172">
        <v>2558479.73</v>
      </c>
    </row>
    <row r="1908" spans="3:6">
      <c r="C1908" s="173" t="s">
        <v>2364</v>
      </c>
      <c r="D1908" s="172">
        <v>0</v>
      </c>
      <c r="E1908" s="172">
        <v>1922654.57</v>
      </c>
      <c r="F1908" s="172">
        <v>0</v>
      </c>
    </row>
    <row r="1909" spans="3:6">
      <c r="C1909" s="173" t="s">
        <v>1911</v>
      </c>
      <c r="D1909" s="172">
        <v>1534916</v>
      </c>
      <c r="E1909" s="172">
        <v>109</v>
      </c>
      <c r="F1909" s="172">
        <v>0</v>
      </c>
    </row>
    <row r="1910" spans="3:6">
      <c r="C1910" s="173" t="s">
        <v>2365</v>
      </c>
      <c r="D1910" s="172">
        <v>0</v>
      </c>
      <c r="E1910" s="172">
        <v>1922654.57</v>
      </c>
      <c r="F1910" s="172">
        <v>0</v>
      </c>
    </row>
    <row r="1911" spans="3:6">
      <c r="C1911" s="173" t="s">
        <v>1912</v>
      </c>
      <c r="D1911" s="172">
        <v>1534916</v>
      </c>
      <c r="E1911" s="172">
        <v>109</v>
      </c>
      <c r="F1911" s="172">
        <v>0</v>
      </c>
    </row>
    <row r="1912" spans="3:6">
      <c r="C1912" s="173" t="s">
        <v>1913</v>
      </c>
      <c r="D1912" s="172">
        <v>1963325</v>
      </c>
      <c r="E1912" s="172">
        <v>2081206</v>
      </c>
      <c r="F1912" s="172">
        <v>1055735.78</v>
      </c>
    </row>
    <row r="1913" spans="3:6">
      <c r="C1913" s="173" t="s">
        <v>324</v>
      </c>
      <c r="D1913" s="172">
        <v>89697001</v>
      </c>
      <c r="E1913" s="172">
        <v>128697001</v>
      </c>
      <c r="F1913" s="172">
        <v>24710687.710000001</v>
      </c>
    </row>
    <row r="1914" spans="3:6">
      <c r="C1914" s="173" t="s">
        <v>1914</v>
      </c>
      <c r="D1914" s="172">
        <v>3206991</v>
      </c>
      <c r="E1914" s="172">
        <v>2248782</v>
      </c>
      <c r="F1914" s="172">
        <v>2105206.44</v>
      </c>
    </row>
    <row r="1915" spans="3:6">
      <c r="C1915" s="173" t="s">
        <v>1915</v>
      </c>
      <c r="D1915" s="172">
        <v>0</v>
      </c>
      <c r="E1915" s="172">
        <v>219988828.66999999</v>
      </c>
      <c r="F1915" s="172">
        <v>136988828.66999999</v>
      </c>
    </row>
    <row r="1916" spans="3:6">
      <c r="C1916" s="173" t="s">
        <v>1916</v>
      </c>
      <c r="D1916" s="172">
        <v>4280090</v>
      </c>
      <c r="E1916" s="172">
        <v>5000000</v>
      </c>
      <c r="F1916" s="172">
        <v>3986439.56</v>
      </c>
    </row>
    <row r="1917" spans="3:6">
      <c r="C1917" s="173" t="s">
        <v>1917</v>
      </c>
      <c r="D1917" s="172">
        <v>6931456</v>
      </c>
      <c r="E1917" s="172">
        <v>5767573</v>
      </c>
      <c r="F1917" s="172">
        <v>4806919.12</v>
      </c>
    </row>
    <row r="1918" spans="3:6">
      <c r="C1918" s="173" t="s">
        <v>1918</v>
      </c>
      <c r="D1918" s="172">
        <v>3406890</v>
      </c>
      <c r="E1918" s="172">
        <v>3081663</v>
      </c>
      <c r="F1918" s="172">
        <v>2270552.1</v>
      </c>
    </row>
    <row r="1919" spans="3:6">
      <c r="C1919" s="173" t="s">
        <v>1919</v>
      </c>
      <c r="D1919" s="172">
        <v>4952975</v>
      </c>
      <c r="E1919" s="172">
        <v>4522414</v>
      </c>
      <c r="F1919" s="172">
        <v>3128663.97</v>
      </c>
    </row>
    <row r="1920" spans="3:6">
      <c r="C1920" s="173" t="s">
        <v>1920</v>
      </c>
      <c r="D1920" s="172">
        <v>1380000</v>
      </c>
      <c r="E1920" s="172">
        <v>314375</v>
      </c>
      <c r="F1920" s="172">
        <v>0</v>
      </c>
    </row>
    <row r="1921" spans="3:6">
      <c r="C1921" s="173" t="s">
        <v>2366</v>
      </c>
      <c r="D1921" s="172">
        <v>0</v>
      </c>
      <c r="E1921" s="172">
        <v>1922654.57</v>
      </c>
      <c r="F1921" s="172">
        <v>0</v>
      </c>
    </row>
    <row r="1922" spans="3:6">
      <c r="C1922" s="173" t="s">
        <v>449</v>
      </c>
      <c r="D1922" s="172">
        <v>1000000</v>
      </c>
      <c r="E1922" s="172">
        <v>1000000</v>
      </c>
      <c r="F1922" s="172">
        <v>0</v>
      </c>
    </row>
    <row r="1923" spans="3:6">
      <c r="C1923" s="173" t="s">
        <v>1921</v>
      </c>
      <c r="D1923" s="172">
        <v>4122537</v>
      </c>
      <c r="E1923" s="172">
        <v>5490005</v>
      </c>
      <c r="F1923" s="172">
        <v>2913071.34</v>
      </c>
    </row>
    <row r="1924" spans="3:6">
      <c r="C1924" s="173" t="s">
        <v>1922</v>
      </c>
      <c r="D1924" s="172">
        <v>14639887</v>
      </c>
      <c r="E1924" s="172">
        <v>10000000</v>
      </c>
      <c r="F1924" s="172">
        <v>10000000</v>
      </c>
    </row>
    <row r="1925" spans="3:6">
      <c r="C1925" s="173" t="s">
        <v>1923</v>
      </c>
      <c r="D1925" s="172">
        <v>13758530</v>
      </c>
      <c r="E1925" s="172">
        <v>8758530</v>
      </c>
      <c r="F1925" s="172">
        <v>1703254</v>
      </c>
    </row>
    <row r="1926" spans="3:6">
      <c r="C1926" s="173" t="s">
        <v>2367</v>
      </c>
      <c r="D1926" s="172">
        <v>0</v>
      </c>
      <c r="E1926" s="172">
        <v>4002479.97</v>
      </c>
      <c r="F1926" s="172">
        <v>0</v>
      </c>
    </row>
    <row r="1927" spans="3:6">
      <c r="C1927" s="173" t="s">
        <v>2368</v>
      </c>
      <c r="D1927" s="172">
        <v>0</v>
      </c>
      <c r="E1927" s="172">
        <v>1922654.57</v>
      </c>
      <c r="F1927" s="172">
        <v>0</v>
      </c>
    </row>
    <row r="1928" spans="3:6">
      <c r="C1928" s="173" t="s">
        <v>1924</v>
      </c>
      <c r="D1928" s="172">
        <v>3000000</v>
      </c>
      <c r="E1928" s="172">
        <v>200000</v>
      </c>
      <c r="F1928" s="172">
        <v>0</v>
      </c>
    </row>
    <row r="1929" spans="3:6">
      <c r="C1929" s="173" t="s">
        <v>1925</v>
      </c>
      <c r="D1929" s="172">
        <v>22303876</v>
      </c>
      <c r="E1929" s="172">
        <v>183417</v>
      </c>
      <c r="F1929" s="172">
        <v>0</v>
      </c>
    </row>
    <row r="1930" spans="3:6">
      <c r="C1930" s="173" t="s">
        <v>364</v>
      </c>
      <c r="D1930" s="172">
        <v>225692450</v>
      </c>
      <c r="E1930" s="172">
        <v>225692450</v>
      </c>
      <c r="F1930" s="172">
        <v>225406210.30000001</v>
      </c>
    </row>
    <row r="1931" spans="3:6">
      <c r="C1931" s="173" t="s">
        <v>2174</v>
      </c>
      <c r="D1931" s="172">
        <v>0</v>
      </c>
      <c r="E1931" s="172">
        <v>4574961.26</v>
      </c>
      <c r="F1931" s="172">
        <v>4182898.12</v>
      </c>
    </row>
    <row r="1932" spans="3:6">
      <c r="C1932" s="173" t="s">
        <v>2175</v>
      </c>
      <c r="D1932" s="172">
        <v>0</v>
      </c>
      <c r="E1932" s="172">
        <v>1801233.88</v>
      </c>
      <c r="F1932" s="172">
        <v>1640321.48</v>
      </c>
    </row>
    <row r="1933" spans="3:6">
      <c r="C1933" s="171" t="s">
        <v>2260</v>
      </c>
      <c r="D1933" s="172">
        <v>0</v>
      </c>
      <c r="E1933" s="172">
        <v>18000000</v>
      </c>
      <c r="F1933" s="172">
        <v>17130586.489999998</v>
      </c>
    </row>
    <row r="1934" spans="3:6">
      <c r="C1934" s="173" t="s">
        <v>436</v>
      </c>
      <c r="D1934" s="172">
        <v>0</v>
      </c>
      <c r="E1934" s="172">
        <v>18000000</v>
      </c>
      <c r="F1934" s="172">
        <v>17130586.489999998</v>
      </c>
    </row>
    <row r="1935" spans="3:6">
      <c r="C1935" s="171" t="s">
        <v>2261</v>
      </c>
      <c r="D1935" s="172">
        <v>71275072</v>
      </c>
      <c r="E1935" s="172">
        <v>300000000</v>
      </c>
      <c r="F1935" s="172">
        <v>298501988.73000002</v>
      </c>
    </row>
    <row r="1936" spans="3:6">
      <c r="C1936" s="173" t="s">
        <v>670</v>
      </c>
      <c r="D1936" s="172">
        <v>71275072</v>
      </c>
      <c r="E1936" s="172">
        <v>0</v>
      </c>
      <c r="F1936" s="172">
        <v>0</v>
      </c>
    </row>
    <row r="1937" spans="3:6">
      <c r="C1937" s="173" t="s">
        <v>448</v>
      </c>
      <c r="D1937" s="172">
        <v>0</v>
      </c>
      <c r="E1937" s="172">
        <v>26000000</v>
      </c>
      <c r="F1937" s="172">
        <v>24694511.879999999</v>
      </c>
    </row>
    <row r="1938" spans="3:6">
      <c r="C1938" s="173" t="s">
        <v>1915</v>
      </c>
      <c r="D1938" s="172">
        <v>0</v>
      </c>
      <c r="E1938" s="172">
        <v>0</v>
      </c>
      <c r="F1938" s="172">
        <v>0</v>
      </c>
    </row>
    <row r="1939" spans="3:6">
      <c r="C1939" s="173" t="s">
        <v>364</v>
      </c>
      <c r="D1939" s="172">
        <v>0</v>
      </c>
      <c r="E1939" s="172">
        <v>274000000</v>
      </c>
      <c r="F1939" s="172">
        <v>273807476.85000002</v>
      </c>
    </row>
    <row r="1940" spans="3:6">
      <c r="C1940" s="151" t="s">
        <v>325</v>
      </c>
      <c r="D1940" s="152">
        <v>1168165414</v>
      </c>
      <c r="E1940" s="152">
        <v>1149128189.1900001</v>
      </c>
      <c r="F1940" s="152">
        <v>1051154589.36</v>
      </c>
    </row>
    <row r="1941" spans="3:6">
      <c r="C1941" s="171" t="s">
        <v>2259</v>
      </c>
      <c r="D1941" s="172">
        <v>1168165414</v>
      </c>
      <c r="E1941" s="172">
        <v>1149128189.1900001</v>
      </c>
      <c r="F1941" s="172">
        <v>1051154589.36</v>
      </c>
    </row>
    <row r="1942" spans="3:6">
      <c r="C1942" s="173" t="s">
        <v>1926</v>
      </c>
      <c r="D1942" s="172">
        <v>99552215</v>
      </c>
      <c r="E1942" s="172">
        <v>97399525</v>
      </c>
      <c r="F1942" s="172">
        <v>77962391.060000002</v>
      </c>
    </row>
    <row r="1943" spans="3:6">
      <c r="C1943" s="173" t="s">
        <v>819</v>
      </c>
      <c r="D1943" s="172">
        <v>13201401</v>
      </c>
      <c r="E1943" s="172">
        <v>13201401</v>
      </c>
      <c r="F1943" s="172">
        <v>8267500</v>
      </c>
    </row>
    <row r="1944" spans="3:6">
      <c r="C1944" s="173" t="s">
        <v>2291</v>
      </c>
      <c r="D1944" s="172">
        <v>0</v>
      </c>
      <c r="E1944" s="172">
        <v>10560338.220000001</v>
      </c>
      <c r="F1944" s="172">
        <v>0</v>
      </c>
    </row>
    <row r="1945" spans="3:6">
      <c r="C1945" s="173" t="s">
        <v>1927</v>
      </c>
      <c r="D1945" s="172">
        <v>401095956</v>
      </c>
      <c r="E1945" s="172">
        <v>480095956</v>
      </c>
      <c r="F1945" s="172">
        <v>461744874.97000003</v>
      </c>
    </row>
    <row r="1946" spans="3:6">
      <c r="C1946" s="173" t="s">
        <v>1928</v>
      </c>
      <c r="D1946" s="172">
        <v>29860777</v>
      </c>
      <c r="E1946" s="172">
        <v>29860777</v>
      </c>
      <c r="F1946" s="172">
        <v>29781495.199999999</v>
      </c>
    </row>
    <row r="1947" spans="3:6">
      <c r="C1947" s="173" t="s">
        <v>1929</v>
      </c>
      <c r="D1947" s="172">
        <v>6500000</v>
      </c>
      <c r="E1947" s="172">
        <v>6500000</v>
      </c>
      <c r="F1947" s="172">
        <v>0</v>
      </c>
    </row>
    <row r="1948" spans="3:6">
      <c r="C1948" s="173" t="s">
        <v>1930</v>
      </c>
      <c r="D1948" s="172">
        <v>5324763</v>
      </c>
      <c r="E1948" s="172">
        <v>1756653</v>
      </c>
      <c r="F1948" s="172">
        <v>0</v>
      </c>
    </row>
    <row r="1949" spans="3:6">
      <c r="C1949" s="173" t="s">
        <v>1931</v>
      </c>
      <c r="D1949" s="172">
        <v>1096331</v>
      </c>
      <c r="E1949" s="172">
        <v>3765157</v>
      </c>
      <c r="F1949" s="172">
        <v>0</v>
      </c>
    </row>
    <row r="1950" spans="3:6">
      <c r="C1950" s="173" t="s">
        <v>1932</v>
      </c>
      <c r="D1950" s="172">
        <v>7774458</v>
      </c>
      <c r="E1950" s="172">
        <v>274458</v>
      </c>
      <c r="F1950" s="172">
        <v>0</v>
      </c>
    </row>
    <row r="1951" spans="3:6">
      <c r="C1951" s="173" t="s">
        <v>1933</v>
      </c>
      <c r="D1951" s="172">
        <v>3550378</v>
      </c>
      <c r="E1951" s="172">
        <v>118</v>
      </c>
      <c r="F1951" s="172">
        <v>0</v>
      </c>
    </row>
    <row r="1952" spans="3:6">
      <c r="C1952" s="173" t="s">
        <v>1934</v>
      </c>
      <c r="D1952" s="172">
        <v>2479685</v>
      </c>
      <c r="E1952" s="172">
        <v>1118172</v>
      </c>
      <c r="F1952" s="172">
        <v>0</v>
      </c>
    </row>
    <row r="1953" spans="3:6">
      <c r="C1953" s="173" t="s">
        <v>513</v>
      </c>
      <c r="D1953" s="172">
        <v>300027947</v>
      </c>
      <c r="E1953" s="172">
        <v>300027947</v>
      </c>
      <c r="F1953" s="172">
        <v>287627947.14999998</v>
      </c>
    </row>
    <row r="1954" spans="3:6">
      <c r="C1954" s="173" t="s">
        <v>1935</v>
      </c>
      <c r="D1954" s="172">
        <v>7968318</v>
      </c>
      <c r="E1954" s="172">
        <v>308092</v>
      </c>
      <c r="F1954" s="172">
        <v>0</v>
      </c>
    </row>
    <row r="1955" spans="3:6">
      <c r="C1955" s="173" t="s">
        <v>1936</v>
      </c>
      <c r="D1955" s="172">
        <v>58745934</v>
      </c>
      <c r="E1955" s="172">
        <v>56345934</v>
      </c>
      <c r="F1955" s="172">
        <v>56048971.969999999</v>
      </c>
    </row>
    <row r="1956" spans="3:6">
      <c r="C1956" s="173" t="s">
        <v>1937</v>
      </c>
      <c r="D1956" s="172">
        <v>4671949</v>
      </c>
      <c r="E1956" s="172">
        <v>6169778</v>
      </c>
      <c r="F1956" s="172">
        <v>4956065.58</v>
      </c>
    </row>
    <row r="1957" spans="3:6">
      <c r="C1957" s="173" t="s">
        <v>2218</v>
      </c>
      <c r="D1957" s="172">
        <v>0</v>
      </c>
      <c r="E1957" s="172">
        <v>13327515.969999999</v>
      </c>
      <c r="F1957" s="172">
        <v>0</v>
      </c>
    </row>
    <row r="1958" spans="3:6">
      <c r="C1958" s="173" t="s">
        <v>1938</v>
      </c>
      <c r="D1958" s="172">
        <v>37529780</v>
      </c>
      <c r="E1958" s="172">
        <v>37529780</v>
      </c>
      <c r="F1958" s="172">
        <v>37513600</v>
      </c>
    </row>
    <row r="1959" spans="3:6">
      <c r="C1959" s="173" t="s">
        <v>365</v>
      </c>
      <c r="D1959" s="172">
        <v>37503998</v>
      </c>
      <c r="E1959" s="172">
        <v>37503998</v>
      </c>
      <c r="F1959" s="172">
        <v>37457877</v>
      </c>
    </row>
    <row r="1960" spans="3:6">
      <c r="C1960" s="173" t="s">
        <v>1939</v>
      </c>
      <c r="D1960" s="172">
        <v>46119656</v>
      </c>
      <c r="E1960" s="172">
        <v>1319656</v>
      </c>
      <c r="F1960" s="172">
        <v>0</v>
      </c>
    </row>
    <row r="1961" spans="3:6">
      <c r="C1961" s="173" t="s">
        <v>1940</v>
      </c>
      <c r="D1961" s="172">
        <v>5024700</v>
      </c>
      <c r="E1961" s="172">
        <v>5024700</v>
      </c>
      <c r="F1961" s="172">
        <v>3183638.05</v>
      </c>
    </row>
    <row r="1962" spans="3:6">
      <c r="C1962" s="173" t="s">
        <v>1941</v>
      </c>
      <c r="D1962" s="172">
        <v>62096181</v>
      </c>
      <c r="E1962" s="172">
        <v>46770000</v>
      </c>
      <c r="F1962" s="172">
        <v>46610228.380000003</v>
      </c>
    </row>
    <row r="1963" spans="3:6">
      <c r="C1963" s="173" t="s">
        <v>1942</v>
      </c>
      <c r="D1963" s="172">
        <v>38040987</v>
      </c>
      <c r="E1963" s="172">
        <v>268233</v>
      </c>
      <c r="F1963" s="172">
        <v>0</v>
      </c>
    </row>
    <row r="1964" spans="3:6">
      <c r="C1964" s="151" t="s">
        <v>250</v>
      </c>
      <c r="D1964" s="152">
        <v>20865880617</v>
      </c>
      <c r="E1964" s="152">
        <v>23262970922.979996</v>
      </c>
      <c r="F1964" s="152">
        <v>17421996116.939999</v>
      </c>
    </row>
    <row r="1965" spans="3:6">
      <c r="C1965" s="171" t="s">
        <v>2259</v>
      </c>
      <c r="D1965" s="172">
        <v>11432420207</v>
      </c>
      <c r="E1965" s="172">
        <v>14824482559.099997</v>
      </c>
      <c r="F1965" s="172">
        <v>11910530641.379999</v>
      </c>
    </row>
    <row r="1966" spans="3:6">
      <c r="C1966" s="173" t="s">
        <v>1943</v>
      </c>
      <c r="D1966" s="172">
        <v>3046574</v>
      </c>
      <c r="E1966" s="172">
        <v>2262204</v>
      </c>
      <c r="F1966" s="172">
        <v>2074147.6099999999</v>
      </c>
    </row>
    <row r="1967" spans="3:6">
      <c r="C1967" s="173" t="s">
        <v>1944</v>
      </c>
      <c r="D1967" s="172">
        <v>0</v>
      </c>
      <c r="E1967" s="172">
        <v>79964124.620000005</v>
      </c>
      <c r="F1967" s="172">
        <v>47776515.240000002</v>
      </c>
    </row>
    <row r="1968" spans="3:6">
      <c r="C1968" s="173" t="s">
        <v>1945</v>
      </c>
      <c r="D1968" s="172">
        <v>26455643</v>
      </c>
      <c r="E1968" s="172">
        <v>7000109</v>
      </c>
      <c r="F1968" s="172">
        <v>6963439.4800000004</v>
      </c>
    </row>
    <row r="1969" spans="3:6">
      <c r="C1969" s="173" t="s">
        <v>450</v>
      </c>
      <c r="D1969" s="172">
        <v>1702505253</v>
      </c>
      <c r="E1969" s="172">
        <v>1771862190.1299999</v>
      </c>
      <c r="F1969" s="172">
        <v>1658632632.9699998</v>
      </c>
    </row>
    <row r="1970" spans="3:6">
      <c r="C1970" s="173" t="s">
        <v>1946</v>
      </c>
      <c r="D1970" s="172">
        <v>15717810</v>
      </c>
      <c r="E1970" s="172">
        <v>15717810</v>
      </c>
      <c r="F1970" s="172">
        <v>3964893.82</v>
      </c>
    </row>
    <row r="1971" spans="3:6">
      <c r="C1971" s="173" t="s">
        <v>671</v>
      </c>
      <c r="D1971" s="172">
        <v>199249808</v>
      </c>
      <c r="E1971" s="172">
        <v>289705834.57999998</v>
      </c>
      <c r="F1971" s="172">
        <v>248743421.78999999</v>
      </c>
    </row>
    <row r="1972" spans="3:6">
      <c r="C1972" s="173" t="s">
        <v>1947</v>
      </c>
      <c r="D1972" s="172">
        <v>6509427</v>
      </c>
      <c r="E1972" s="172">
        <v>10062971</v>
      </c>
      <c r="F1972" s="172">
        <v>5475867.3399999999</v>
      </c>
    </row>
    <row r="1973" spans="3:6">
      <c r="C1973" s="173" t="s">
        <v>326</v>
      </c>
      <c r="D1973" s="172">
        <v>150000000</v>
      </c>
      <c r="E1973" s="172">
        <v>140000000</v>
      </c>
      <c r="F1973" s="172">
        <v>50348035.939999998</v>
      </c>
    </row>
    <row r="1974" spans="3:6">
      <c r="C1974" s="173" t="s">
        <v>807</v>
      </c>
      <c r="D1974" s="172">
        <v>144215744</v>
      </c>
      <c r="E1974" s="172">
        <v>1170898744</v>
      </c>
      <c r="F1974" s="172">
        <v>1127701174.24</v>
      </c>
    </row>
    <row r="1975" spans="3:6">
      <c r="C1975" s="173" t="s">
        <v>672</v>
      </c>
      <c r="D1975" s="172">
        <v>9055546</v>
      </c>
      <c r="E1975" s="172">
        <v>6338882</v>
      </c>
      <c r="F1975" s="172">
        <v>0</v>
      </c>
    </row>
    <row r="1976" spans="3:6">
      <c r="C1976" s="173" t="s">
        <v>596</v>
      </c>
      <c r="D1976" s="172">
        <v>24491707</v>
      </c>
      <c r="E1976" s="172">
        <v>50074342.289999999</v>
      </c>
      <c r="F1976" s="172">
        <v>23830178.530000001</v>
      </c>
    </row>
    <row r="1977" spans="3:6">
      <c r="C1977" s="173" t="s">
        <v>1948</v>
      </c>
      <c r="D1977" s="172">
        <v>1895778</v>
      </c>
      <c r="E1977" s="172">
        <v>1000</v>
      </c>
      <c r="F1977" s="172">
        <v>0</v>
      </c>
    </row>
    <row r="1978" spans="3:6">
      <c r="C1978" s="173" t="s">
        <v>1949</v>
      </c>
      <c r="D1978" s="172">
        <v>2620160</v>
      </c>
      <c r="E1978" s="172">
        <v>3320160</v>
      </c>
      <c r="F1978" s="172">
        <v>2701629.22</v>
      </c>
    </row>
    <row r="1979" spans="3:6">
      <c r="C1979" s="173" t="s">
        <v>2409</v>
      </c>
      <c r="D1979" s="172">
        <v>101194357</v>
      </c>
      <c r="E1979" s="172">
        <v>101194357</v>
      </c>
      <c r="F1979" s="172">
        <v>95298612.459999993</v>
      </c>
    </row>
    <row r="1980" spans="3:6">
      <c r="C1980" s="173" t="s">
        <v>1950</v>
      </c>
      <c r="D1980" s="172">
        <v>0</v>
      </c>
      <c r="E1980" s="172">
        <v>97604170</v>
      </c>
      <c r="F1980" s="172">
        <v>83628108.030000001</v>
      </c>
    </row>
    <row r="1981" spans="3:6">
      <c r="C1981" s="173" t="s">
        <v>820</v>
      </c>
      <c r="D1981" s="172">
        <v>700000000</v>
      </c>
      <c r="E1981" s="172">
        <v>600000000</v>
      </c>
      <c r="F1981" s="172">
        <v>527660177.57999998</v>
      </c>
    </row>
    <row r="1982" spans="3:6">
      <c r="C1982" s="173" t="s">
        <v>821</v>
      </c>
      <c r="D1982" s="172">
        <v>13049226</v>
      </c>
      <c r="E1982" s="172">
        <v>18337306.48</v>
      </c>
      <c r="F1982" s="172">
        <v>8957492.9499999993</v>
      </c>
    </row>
    <row r="1983" spans="3:6">
      <c r="C1983" s="173" t="s">
        <v>673</v>
      </c>
      <c r="D1983" s="172">
        <v>47598123</v>
      </c>
      <c r="E1983" s="172">
        <v>47598123</v>
      </c>
      <c r="F1983" s="172">
        <v>30879067.140000001</v>
      </c>
    </row>
    <row r="1984" spans="3:6">
      <c r="C1984" s="173" t="s">
        <v>327</v>
      </c>
      <c r="D1984" s="172">
        <v>1400000000</v>
      </c>
      <c r="E1984" s="172">
        <v>1214000000</v>
      </c>
      <c r="F1984" s="172">
        <v>774658192.81999993</v>
      </c>
    </row>
    <row r="1985" spans="3:6">
      <c r="C1985" s="173" t="s">
        <v>674</v>
      </c>
      <c r="D1985" s="172">
        <v>20000010</v>
      </c>
      <c r="E1985" s="172">
        <v>24250986.91</v>
      </c>
      <c r="F1985" s="172">
        <v>18250983.91</v>
      </c>
    </row>
    <row r="1986" spans="3:6">
      <c r="C1986" s="173" t="s">
        <v>1951</v>
      </c>
      <c r="D1986" s="172">
        <v>1895778</v>
      </c>
      <c r="E1986" s="172">
        <v>1000</v>
      </c>
      <c r="F1986" s="172">
        <v>0</v>
      </c>
    </row>
    <row r="1987" spans="3:6">
      <c r="C1987" s="173" t="s">
        <v>1952</v>
      </c>
      <c r="D1987" s="172">
        <v>1000000</v>
      </c>
      <c r="E1987" s="172">
        <v>9000000</v>
      </c>
      <c r="F1987" s="172">
        <v>7235767.3300000001</v>
      </c>
    </row>
    <row r="1988" spans="3:6">
      <c r="C1988" s="173" t="s">
        <v>675</v>
      </c>
      <c r="D1988" s="172">
        <v>16504533</v>
      </c>
      <c r="E1988" s="172">
        <v>11553171</v>
      </c>
      <c r="F1988" s="172">
        <v>0</v>
      </c>
    </row>
    <row r="1989" spans="3:6">
      <c r="C1989" s="173" t="s">
        <v>597</v>
      </c>
      <c r="D1989" s="172">
        <v>64235945</v>
      </c>
      <c r="E1989" s="172">
        <v>64235945</v>
      </c>
      <c r="F1989" s="172">
        <v>62702977.07</v>
      </c>
    </row>
    <row r="1990" spans="3:6">
      <c r="C1990" s="173" t="s">
        <v>762</v>
      </c>
      <c r="D1990" s="172">
        <v>0</v>
      </c>
      <c r="E1990" s="172">
        <v>25132044.98</v>
      </c>
      <c r="F1990" s="172">
        <v>20903512.59</v>
      </c>
    </row>
    <row r="1991" spans="3:6">
      <c r="C1991" s="173" t="s">
        <v>1953</v>
      </c>
      <c r="D1991" s="172">
        <v>1895778</v>
      </c>
      <c r="E1991" s="172">
        <v>100</v>
      </c>
      <c r="F1991" s="172">
        <v>0</v>
      </c>
    </row>
    <row r="1992" spans="3:6">
      <c r="C1992" s="173" t="s">
        <v>2176</v>
      </c>
      <c r="D1992" s="172">
        <v>0</v>
      </c>
      <c r="E1992" s="172">
        <v>3079726.21</v>
      </c>
      <c r="F1992" s="172">
        <v>2797637.97</v>
      </c>
    </row>
    <row r="1993" spans="3:6">
      <c r="C1993" s="173" t="s">
        <v>1954</v>
      </c>
      <c r="D1993" s="172">
        <v>1000000</v>
      </c>
      <c r="E1993" s="172">
        <v>1000000</v>
      </c>
      <c r="F1993" s="172">
        <v>0</v>
      </c>
    </row>
    <row r="1994" spans="3:6">
      <c r="C1994" s="173" t="s">
        <v>1955</v>
      </c>
      <c r="D1994" s="172">
        <v>3895064</v>
      </c>
      <c r="E1994" s="172">
        <v>3895064</v>
      </c>
      <c r="F1994" s="172">
        <v>0</v>
      </c>
    </row>
    <row r="1995" spans="3:6">
      <c r="C1995" s="173" t="s">
        <v>1956</v>
      </c>
      <c r="D1995" s="172">
        <v>516513844</v>
      </c>
      <c r="E1995" s="172">
        <v>318513844</v>
      </c>
      <c r="F1995" s="172">
        <v>295282921.85000002</v>
      </c>
    </row>
    <row r="1996" spans="3:6">
      <c r="C1996" s="173" t="s">
        <v>1957</v>
      </c>
      <c r="D1996" s="172">
        <v>1895778</v>
      </c>
      <c r="E1996" s="172">
        <v>1000</v>
      </c>
      <c r="F1996" s="172">
        <v>0</v>
      </c>
    </row>
    <row r="1997" spans="3:6">
      <c r="C1997" s="173" t="s">
        <v>676</v>
      </c>
      <c r="D1997" s="172">
        <v>65894259</v>
      </c>
      <c r="E1997" s="172">
        <v>54938340</v>
      </c>
      <c r="F1997" s="172">
        <v>49370287.850000001</v>
      </c>
    </row>
    <row r="1998" spans="3:6">
      <c r="C1998" s="173" t="s">
        <v>677</v>
      </c>
      <c r="D1998" s="172">
        <v>157638293</v>
      </c>
      <c r="E1998" s="172">
        <v>211875507</v>
      </c>
      <c r="F1998" s="172">
        <v>137078866.71000001</v>
      </c>
    </row>
    <row r="1999" spans="3:6">
      <c r="C1999" s="173" t="s">
        <v>1958</v>
      </c>
      <c r="D1999" s="172">
        <v>54557051</v>
      </c>
      <c r="E1999" s="172">
        <v>24557051</v>
      </c>
      <c r="F1999" s="172">
        <v>0</v>
      </c>
    </row>
    <row r="2000" spans="3:6">
      <c r="C2000" s="173" t="s">
        <v>1959</v>
      </c>
      <c r="D2000" s="172">
        <v>7016554</v>
      </c>
      <c r="E2000" s="172">
        <v>2147537</v>
      </c>
      <c r="F2000" s="172">
        <v>2147536.96</v>
      </c>
    </row>
    <row r="2001" spans="3:6">
      <c r="C2001" s="173" t="s">
        <v>1960</v>
      </c>
      <c r="D2001" s="172">
        <v>275227962</v>
      </c>
      <c r="E2001" s="172">
        <v>548711813.46000004</v>
      </c>
      <c r="F2001" s="172">
        <v>472194603.69999999</v>
      </c>
    </row>
    <row r="2002" spans="3:6">
      <c r="C2002" s="173" t="s">
        <v>788</v>
      </c>
      <c r="D2002" s="172">
        <v>101293907</v>
      </c>
      <c r="E2002" s="172">
        <v>82025599.400000006</v>
      </c>
      <c r="F2002" s="172">
        <v>35128187.75</v>
      </c>
    </row>
    <row r="2003" spans="3:6">
      <c r="C2003" s="173" t="s">
        <v>1961</v>
      </c>
      <c r="D2003" s="172">
        <v>6777150</v>
      </c>
      <c r="E2003" s="172">
        <v>2196023</v>
      </c>
      <c r="F2003" s="172">
        <v>2196022.2599999998</v>
      </c>
    </row>
    <row r="2004" spans="3:6">
      <c r="C2004" s="173" t="s">
        <v>678</v>
      </c>
      <c r="D2004" s="172">
        <v>104118244</v>
      </c>
      <c r="E2004" s="172">
        <v>129311968.16</v>
      </c>
      <c r="F2004" s="172">
        <v>58093337.049999997</v>
      </c>
    </row>
    <row r="2005" spans="3:6">
      <c r="C2005" s="173" t="s">
        <v>2110</v>
      </c>
      <c r="D2005" s="172">
        <v>0</v>
      </c>
      <c r="E2005" s="172">
        <v>61709512</v>
      </c>
      <c r="F2005" s="172">
        <v>34291804.239999995</v>
      </c>
    </row>
    <row r="2006" spans="3:6">
      <c r="C2006" s="173" t="s">
        <v>1962</v>
      </c>
      <c r="D2006" s="172">
        <v>10018924</v>
      </c>
      <c r="E2006" s="172">
        <v>4587988</v>
      </c>
      <c r="F2006" s="172">
        <v>4587987.57</v>
      </c>
    </row>
    <row r="2007" spans="3:6">
      <c r="C2007" s="173" t="s">
        <v>2177</v>
      </c>
      <c r="D2007" s="172">
        <v>0</v>
      </c>
      <c r="E2007" s="172">
        <v>6717214.4299999997</v>
      </c>
      <c r="F2007" s="172">
        <v>6128014.0999999996</v>
      </c>
    </row>
    <row r="2008" spans="3:6">
      <c r="C2008" s="173" t="s">
        <v>679</v>
      </c>
      <c r="D2008" s="172">
        <v>238729304</v>
      </c>
      <c r="E2008" s="172">
        <v>79927189.219999999</v>
      </c>
      <c r="F2008" s="172">
        <v>0</v>
      </c>
    </row>
    <row r="2009" spans="3:6">
      <c r="C2009" s="173" t="s">
        <v>1963</v>
      </c>
      <c r="D2009" s="172">
        <v>58499682</v>
      </c>
      <c r="E2009" s="172">
        <v>59042925</v>
      </c>
      <c r="F2009" s="172">
        <v>25508233.739999998</v>
      </c>
    </row>
    <row r="2010" spans="3:6">
      <c r="C2010" s="173" t="s">
        <v>2423</v>
      </c>
      <c r="D2010" s="172">
        <v>0</v>
      </c>
      <c r="E2010" s="172">
        <v>17910106.93</v>
      </c>
      <c r="F2010" s="172">
        <v>0</v>
      </c>
    </row>
    <row r="2011" spans="3:6">
      <c r="C2011" s="173" t="s">
        <v>1964</v>
      </c>
      <c r="D2011" s="172">
        <v>0</v>
      </c>
      <c r="E2011" s="172">
        <v>5318464.68</v>
      </c>
      <c r="F2011" s="172">
        <v>2036180.15</v>
      </c>
    </row>
    <row r="2012" spans="3:6">
      <c r="C2012" s="173" t="s">
        <v>822</v>
      </c>
      <c r="D2012" s="172">
        <v>8190327</v>
      </c>
      <c r="E2012" s="172">
        <v>11977993</v>
      </c>
      <c r="F2012" s="172">
        <v>6244763.8600000003</v>
      </c>
    </row>
    <row r="2013" spans="3:6">
      <c r="C2013" s="173" t="s">
        <v>1965</v>
      </c>
      <c r="D2013" s="172">
        <v>1475554</v>
      </c>
      <c r="E2013" s="172">
        <v>1475554</v>
      </c>
      <c r="F2013" s="172">
        <v>1049582.6299999999</v>
      </c>
    </row>
    <row r="2014" spans="3:6">
      <c r="C2014" s="173" t="s">
        <v>1966</v>
      </c>
      <c r="D2014" s="172">
        <v>347842137</v>
      </c>
      <c r="E2014" s="172">
        <v>439842137</v>
      </c>
      <c r="F2014" s="172">
        <v>0</v>
      </c>
    </row>
    <row r="2015" spans="3:6">
      <c r="C2015" s="173" t="s">
        <v>1967</v>
      </c>
      <c r="D2015" s="172">
        <v>6108192</v>
      </c>
      <c r="E2015" s="172">
        <v>0</v>
      </c>
      <c r="F2015" s="172">
        <v>0</v>
      </c>
    </row>
    <row r="2016" spans="3:6">
      <c r="C2016" s="173" t="s">
        <v>2424</v>
      </c>
      <c r="D2016" s="172">
        <v>0</v>
      </c>
      <c r="E2016" s="172">
        <v>4221074.1100000003</v>
      </c>
      <c r="F2016" s="172">
        <v>0</v>
      </c>
    </row>
    <row r="2017" spans="3:6">
      <c r="C2017" s="173" t="s">
        <v>680</v>
      </c>
      <c r="D2017" s="172">
        <v>8128647</v>
      </c>
      <c r="E2017" s="172">
        <v>5690053</v>
      </c>
      <c r="F2017" s="172">
        <v>3352823.99</v>
      </c>
    </row>
    <row r="2018" spans="3:6">
      <c r="C2018" s="173" t="s">
        <v>2410</v>
      </c>
      <c r="D2018" s="172">
        <v>49000000</v>
      </c>
      <c r="E2018" s="172">
        <v>34000000</v>
      </c>
      <c r="F2018" s="172">
        <v>0</v>
      </c>
    </row>
    <row r="2019" spans="3:6">
      <c r="C2019" s="173" t="s">
        <v>1968</v>
      </c>
      <c r="D2019" s="172">
        <v>6851701</v>
      </c>
      <c r="E2019" s="172">
        <v>5643522</v>
      </c>
      <c r="F2019" s="172">
        <v>5643521.8499999996</v>
      </c>
    </row>
    <row r="2020" spans="3:6">
      <c r="C2020" s="173" t="s">
        <v>823</v>
      </c>
      <c r="D2020" s="172">
        <v>6425145</v>
      </c>
      <c r="E2020" s="172">
        <v>4497602</v>
      </c>
      <c r="F2020" s="172">
        <v>0</v>
      </c>
    </row>
    <row r="2021" spans="3:6">
      <c r="C2021" s="173" t="s">
        <v>1969</v>
      </c>
      <c r="D2021" s="172">
        <v>136791551</v>
      </c>
      <c r="E2021" s="172">
        <v>44259207</v>
      </c>
      <c r="F2021" s="172">
        <v>32258096.039999999</v>
      </c>
    </row>
    <row r="2022" spans="3:6">
      <c r="C2022" s="173" t="s">
        <v>1970</v>
      </c>
      <c r="D2022" s="172">
        <v>1127744</v>
      </c>
      <c r="E2022" s="172">
        <v>4138721</v>
      </c>
      <c r="F2022" s="172">
        <v>0</v>
      </c>
    </row>
    <row r="2023" spans="3:6">
      <c r="C2023" s="173" t="s">
        <v>1971</v>
      </c>
      <c r="D2023" s="172">
        <v>15160549</v>
      </c>
      <c r="E2023" s="172">
        <v>330016974</v>
      </c>
      <c r="F2023" s="172">
        <v>316345233.89999998</v>
      </c>
    </row>
    <row r="2024" spans="3:6">
      <c r="C2024" s="173" t="s">
        <v>1972</v>
      </c>
      <c r="D2024" s="172">
        <v>1200000</v>
      </c>
      <c r="E2024" s="172">
        <v>1200000</v>
      </c>
      <c r="F2024" s="172">
        <v>542144.93999999994</v>
      </c>
    </row>
    <row r="2025" spans="3:6">
      <c r="C2025" s="173" t="s">
        <v>1973</v>
      </c>
      <c r="D2025" s="172">
        <v>25828385</v>
      </c>
      <c r="E2025" s="172">
        <v>0</v>
      </c>
      <c r="F2025" s="172">
        <v>0</v>
      </c>
    </row>
    <row r="2026" spans="3:6">
      <c r="C2026" s="173" t="s">
        <v>824</v>
      </c>
      <c r="D2026" s="172">
        <v>8534540</v>
      </c>
      <c r="E2026" s="172">
        <v>5974178</v>
      </c>
      <c r="F2026" s="172">
        <v>0</v>
      </c>
    </row>
    <row r="2027" spans="3:6">
      <c r="C2027" s="173" t="s">
        <v>1974</v>
      </c>
      <c r="D2027" s="172">
        <v>1471290</v>
      </c>
      <c r="E2027" s="172">
        <v>3490539</v>
      </c>
      <c r="F2027" s="172">
        <v>3490538.54</v>
      </c>
    </row>
    <row r="2028" spans="3:6">
      <c r="C2028" s="173" t="s">
        <v>825</v>
      </c>
      <c r="D2028" s="172">
        <v>8149326</v>
      </c>
      <c r="E2028" s="172">
        <v>5704528</v>
      </c>
      <c r="F2028" s="172">
        <v>0</v>
      </c>
    </row>
    <row r="2029" spans="3:6">
      <c r="C2029" s="173" t="s">
        <v>1975</v>
      </c>
      <c r="D2029" s="172">
        <v>1566404</v>
      </c>
      <c r="E2029" s="172">
        <v>2591632</v>
      </c>
      <c r="F2029" s="172">
        <v>174202.91</v>
      </c>
    </row>
    <row r="2030" spans="3:6">
      <c r="C2030" s="173" t="s">
        <v>2111</v>
      </c>
      <c r="D2030" s="172">
        <v>0</v>
      </c>
      <c r="E2030" s="172">
        <v>39501217.100000001</v>
      </c>
      <c r="F2030" s="172">
        <v>15840803.289999999</v>
      </c>
    </row>
    <row r="2031" spans="3:6">
      <c r="C2031" s="173" t="s">
        <v>826</v>
      </c>
      <c r="D2031" s="172">
        <v>8004145</v>
      </c>
      <c r="E2031" s="172">
        <v>5602902</v>
      </c>
      <c r="F2031" s="172">
        <v>0</v>
      </c>
    </row>
    <row r="2032" spans="3:6">
      <c r="C2032" s="173" t="s">
        <v>1976</v>
      </c>
      <c r="D2032" s="172">
        <v>0</v>
      </c>
      <c r="E2032" s="172">
        <v>2348777</v>
      </c>
      <c r="F2032" s="172">
        <v>2051222.07</v>
      </c>
    </row>
    <row r="2033" spans="3:6">
      <c r="C2033" s="173" t="s">
        <v>827</v>
      </c>
      <c r="D2033" s="172">
        <v>9325320</v>
      </c>
      <c r="E2033" s="172">
        <v>6797952.9699999997</v>
      </c>
      <c r="F2033" s="172">
        <v>5297468.0199999996</v>
      </c>
    </row>
    <row r="2034" spans="3:6">
      <c r="C2034" s="173" t="s">
        <v>512</v>
      </c>
      <c r="D2034" s="172">
        <v>497273476</v>
      </c>
      <c r="E2034" s="172">
        <v>497273476</v>
      </c>
      <c r="F2034" s="172">
        <v>413614406.65999997</v>
      </c>
    </row>
    <row r="2035" spans="3:6">
      <c r="C2035" s="173" t="s">
        <v>1977</v>
      </c>
      <c r="D2035" s="172">
        <v>0</v>
      </c>
      <c r="E2035" s="172">
        <v>2194000</v>
      </c>
      <c r="F2035" s="172">
        <v>2193438.29</v>
      </c>
    </row>
    <row r="2036" spans="3:6">
      <c r="C2036" s="173" t="s">
        <v>2369</v>
      </c>
      <c r="D2036" s="172">
        <v>0</v>
      </c>
      <c r="E2036" s="172">
        <v>1950245.94</v>
      </c>
      <c r="F2036" s="172">
        <v>0</v>
      </c>
    </row>
    <row r="2037" spans="3:6">
      <c r="C2037" s="173" t="s">
        <v>1978</v>
      </c>
      <c r="D2037" s="172">
        <v>0</v>
      </c>
      <c r="E2037" s="172">
        <v>368191703</v>
      </c>
      <c r="F2037" s="172">
        <v>341970044.09000003</v>
      </c>
    </row>
    <row r="2038" spans="3:6">
      <c r="C2038" s="173" t="s">
        <v>2112</v>
      </c>
      <c r="D2038" s="172">
        <v>0</v>
      </c>
      <c r="E2038" s="172">
        <v>6364002</v>
      </c>
      <c r="F2038" s="172">
        <v>4734169.4400000004</v>
      </c>
    </row>
    <row r="2039" spans="3:6">
      <c r="C2039" s="173" t="s">
        <v>828</v>
      </c>
      <c r="D2039" s="172">
        <v>8323230</v>
      </c>
      <c r="E2039" s="172">
        <v>5826261</v>
      </c>
      <c r="F2039" s="172">
        <v>0</v>
      </c>
    </row>
    <row r="2040" spans="3:6">
      <c r="C2040" s="173" t="s">
        <v>1979</v>
      </c>
      <c r="D2040" s="172">
        <v>34729907</v>
      </c>
      <c r="E2040" s="172">
        <v>479729907</v>
      </c>
      <c r="F2040" s="172">
        <v>459836523.85000002</v>
      </c>
    </row>
    <row r="2041" spans="3:6">
      <c r="C2041" s="173" t="s">
        <v>1980</v>
      </c>
      <c r="D2041" s="172">
        <v>3759519</v>
      </c>
      <c r="E2041" s="172">
        <v>2059519</v>
      </c>
      <c r="F2041" s="172">
        <v>0</v>
      </c>
    </row>
    <row r="2042" spans="3:6">
      <c r="C2042" s="173" t="s">
        <v>681</v>
      </c>
      <c r="D2042" s="172">
        <v>9461421</v>
      </c>
      <c r="E2042" s="172">
        <v>6622995</v>
      </c>
      <c r="F2042" s="172">
        <v>0</v>
      </c>
    </row>
    <row r="2043" spans="3:6">
      <c r="C2043" s="173" t="s">
        <v>1981</v>
      </c>
      <c r="D2043" s="172">
        <v>1238056</v>
      </c>
      <c r="E2043" s="172">
        <v>3218725</v>
      </c>
      <c r="F2043" s="172">
        <v>0</v>
      </c>
    </row>
    <row r="2044" spans="3:6">
      <c r="C2044" s="173" t="s">
        <v>1982</v>
      </c>
      <c r="D2044" s="172">
        <v>731089999</v>
      </c>
      <c r="E2044" s="172">
        <v>619626359</v>
      </c>
      <c r="F2044" s="172">
        <v>619626359</v>
      </c>
    </row>
    <row r="2045" spans="3:6">
      <c r="C2045" s="173" t="s">
        <v>829</v>
      </c>
      <c r="D2045" s="172">
        <v>8440178</v>
      </c>
      <c r="E2045" s="172">
        <v>12596426.4</v>
      </c>
      <c r="F2045" s="172">
        <v>9790101.0199999996</v>
      </c>
    </row>
    <row r="2046" spans="3:6">
      <c r="C2046" s="173" t="s">
        <v>2113</v>
      </c>
      <c r="D2046" s="172">
        <v>0</v>
      </c>
      <c r="E2046" s="172">
        <v>8052947.7000000002</v>
      </c>
      <c r="F2046" s="172">
        <v>6025735.9199999999</v>
      </c>
    </row>
    <row r="2047" spans="3:6">
      <c r="C2047" s="173" t="s">
        <v>511</v>
      </c>
      <c r="D2047" s="172">
        <v>15920921</v>
      </c>
      <c r="E2047" s="172">
        <v>8213492</v>
      </c>
      <c r="F2047" s="172">
        <v>0</v>
      </c>
    </row>
    <row r="2048" spans="3:6">
      <c r="C2048" s="173" t="s">
        <v>1983</v>
      </c>
      <c r="D2048" s="172">
        <v>3414671</v>
      </c>
      <c r="E2048" s="172">
        <v>7821639</v>
      </c>
      <c r="F2048" s="172">
        <v>4472158.01</v>
      </c>
    </row>
    <row r="2049" spans="3:6">
      <c r="C2049" s="173" t="s">
        <v>2114</v>
      </c>
      <c r="D2049" s="172">
        <v>0</v>
      </c>
      <c r="E2049" s="172">
        <v>17619209</v>
      </c>
      <c r="F2049" s="172">
        <v>4704313.4400000004</v>
      </c>
    </row>
    <row r="2050" spans="3:6">
      <c r="C2050" s="173" t="s">
        <v>2123</v>
      </c>
      <c r="D2050" s="172">
        <v>0</v>
      </c>
      <c r="E2050" s="172">
        <v>49399787</v>
      </c>
      <c r="F2050" s="172">
        <v>42203469.539999999</v>
      </c>
    </row>
    <row r="2051" spans="3:6">
      <c r="C2051" s="173" t="s">
        <v>1984</v>
      </c>
      <c r="D2051" s="172">
        <v>1238056</v>
      </c>
      <c r="E2051" s="172">
        <v>2531719</v>
      </c>
      <c r="F2051" s="172">
        <v>0</v>
      </c>
    </row>
    <row r="2052" spans="3:6">
      <c r="C2052" s="173" t="s">
        <v>2115</v>
      </c>
      <c r="D2052" s="172">
        <v>0</v>
      </c>
      <c r="E2052" s="172">
        <v>6323682</v>
      </c>
      <c r="F2052" s="172">
        <v>4704313.4400000004</v>
      </c>
    </row>
    <row r="2053" spans="3:6">
      <c r="C2053" s="173" t="s">
        <v>1985</v>
      </c>
      <c r="D2053" s="172">
        <v>2416050</v>
      </c>
      <c r="E2053" s="172">
        <v>110</v>
      </c>
      <c r="F2053" s="172">
        <v>0</v>
      </c>
    </row>
    <row r="2054" spans="3:6">
      <c r="C2054" s="173" t="s">
        <v>2116</v>
      </c>
      <c r="D2054" s="172">
        <v>0</v>
      </c>
      <c r="E2054" s="172">
        <v>6182562</v>
      </c>
      <c r="F2054" s="172">
        <v>2839017.16</v>
      </c>
    </row>
    <row r="2055" spans="3:6">
      <c r="C2055" s="173" t="s">
        <v>1986</v>
      </c>
      <c r="D2055" s="172">
        <v>1098624</v>
      </c>
      <c r="E2055" s="172">
        <v>109</v>
      </c>
      <c r="F2055" s="172">
        <v>0</v>
      </c>
    </row>
    <row r="2056" spans="3:6">
      <c r="C2056" s="173" t="s">
        <v>2117</v>
      </c>
      <c r="D2056" s="172">
        <v>0</v>
      </c>
      <c r="E2056" s="172">
        <v>15823682</v>
      </c>
      <c r="F2056" s="172">
        <v>4704313.4400000004</v>
      </c>
    </row>
    <row r="2057" spans="3:6">
      <c r="C2057" s="173" t="s">
        <v>682</v>
      </c>
      <c r="D2057" s="172">
        <v>386251820</v>
      </c>
      <c r="E2057" s="172">
        <v>209217756.81</v>
      </c>
      <c r="F2057" s="172">
        <v>172127758.25999999</v>
      </c>
    </row>
    <row r="2058" spans="3:6">
      <c r="C2058" s="173" t="s">
        <v>1987</v>
      </c>
      <c r="D2058" s="172">
        <v>1253571</v>
      </c>
      <c r="E2058" s="172">
        <v>111</v>
      </c>
      <c r="F2058" s="172">
        <v>0</v>
      </c>
    </row>
    <row r="2059" spans="3:6">
      <c r="C2059" s="173" t="s">
        <v>2118</v>
      </c>
      <c r="D2059" s="172">
        <v>0</v>
      </c>
      <c r="E2059" s="172">
        <v>6182562</v>
      </c>
      <c r="F2059" s="172">
        <v>4599817.34</v>
      </c>
    </row>
    <row r="2060" spans="3:6">
      <c r="C2060" s="173" t="s">
        <v>1988</v>
      </c>
      <c r="D2060" s="172">
        <v>2414050</v>
      </c>
      <c r="E2060" s="172">
        <v>0</v>
      </c>
      <c r="F2060" s="172">
        <v>0</v>
      </c>
    </row>
    <row r="2061" spans="3:6">
      <c r="C2061" s="173" t="s">
        <v>1989</v>
      </c>
      <c r="D2061" s="172">
        <v>5106050</v>
      </c>
      <c r="E2061" s="172">
        <v>7793576</v>
      </c>
      <c r="F2061" s="172">
        <v>2149940.35</v>
      </c>
    </row>
    <row r="2062" spans="3:6">
      <c r="C2062" s="173" t="s">
        <v>2370</v>
      </c>
      <c r="D2062" s="172">
        <v>0</v>
      </c>
      <c r="E2062" s="172">
        <v>6303472.0700000003</v>
      </c>
      <c r="F2062" s="172">
        <v>0</v>
      </c>
    </row>
    <row r="2063" spans="3:6">
      <c r="C2063" s="173" t="s">
        <v>1990</v>
      </c>
      <c r="D2063" s="172">
        <v>11582513</v>
      </c>
      <c r="E2063" s="172">
        <v>0</v>
      </c>
      <c r="F2063" s="172">
        <v>0</v>
      </c>
    </row>
    <row r="2064" spans="3:6">
      <c r="C2064" s="173" t="s">
        <v>683</v>
      </c>
      <c r="D2064" s="172">
        <v>8525648</v>
      </c>
      <c r="E2064" s="172">
        <v>9142458.9800000004</v>
      </c>
      <c r="F2064" s="172">
        <v>7377649.8799999999</v>
      </c>
    </row>
    <row r="2065" spans="3:6">
      <c r="C2065" s="173" t="s">
        <v>684</v>
      </c>
      <c r="D2065" s="172">
        <v>46380581</v>
      </c>
      <c r="E2065" s="172">
        <v>60109319</v>
      </c>
      <c r="F2065" s="172">
        <v>59893934.730000004</v>
      </c>
    </row>
    <row r="2066" spans="3:6">
      <c r="C2066" s="173" t="s">
        <v>342</v>
      </c>
      <c r="D2066" s="172">
        <v>13515310</v>
      </c>
      <c r="E2066" s="172">
        <v>30561875</v>
      </c>
      <c r="F2066" s="172">
        <v>0</v>
      </c>
    </row>
    <row r="2067" spans="3:6">
      <c r="C2067" s="173" t="s">
        <v>2371</v>
      </c>
      <c r="D2067" s="172">
        <v>0</v>
      </c>
      <c r="E2067" s="172">
        <v>7524756.29</v>
      </c>
      <c r="F2067" s="172">
        <v>0</v>
      </c>
    </row>
    <row r="2068" spans="3:6">
      <c r="C2068" s="173" t="s">
        <v>1991</v>
      </c>
      <c r="D2068" s="172">
        <v>2476558</v>
      </c>
      <c r="E2068" s="172">
        <v>118</v>
      </c>
      <c r="F2068" s="172">
        <v>0</v>
      </c>
    </row>
    <row r="2069" spans="3:6">
      <c r="C2069" s="173" t="s">
        <v>1992</v>
      </c>
      <c r="D2069" s="172">
        <v>1716906</v>
      </c>
      <c r="E2069" s="172">
        <v>1740783</v>
      </c>
      <c r="F2069" s="172">
        <v>0</v>
      </c>
    </row>
    <row r="2070" spans="3:6">
      <c r="C2070" s="173" t="s">
        <v>1993</v>
      </c>
      <c r="D2070" s="172">
        <v>74671632</v>
      </c>
      <c r="E2070" s="172">
        <v>148649769</v>
      </c>
      <c r="F2070" s="172">
        <v>122715726.14</v>
      </c>
    </row>
    <row r="2071" spans="3:6">
      <c r="C2071" s="173" t="s">
        <v>1994</v>
      </c>
      <c r="D2071" s="172">
        <v>0</v>
      </c>
      <c r="E2071" s="172">
        <v>1000000</v>
      </c>
      <c r="F2071" s="172">
        <v>0</v>
      </c>
    </row>
    <row r="2072" spans="3:6">
      <c r="C2072" s="173" t="s">
        <v>1995</v>
      </c>
      <c r="D2072" s="172">
        <v>2864153</v>
      </c>
      <c r="E2072" s="172">
        <v>100</v>
      </c>
      <c r="F2072" s="172">
        <v>0</v>
      </c>
    </row>
    <row r="2073" spans="3:6">
      <c r="C2073" s="173" t="s">
        <v>2119</v>
      </c>
      <c r="D2073" s="172">
        <v>0</v>
      </c>
      <c r="E2073" s="172">
        <v>6323682</v>
      </c>
      <c r="F2073" s="172">
        <v>2592936.86</v>
      </c>
    </row>
    <row r="2074" spans="3:6">
      <c r="C2074" s="173" t="s">
        <v>1996</v>
      </c>
      <c r="D2074" s="172">
        <v>2476558</v>
      </c>
      <c r="E2074" s="172">
        <v>118</v>
      </c>
      <c r="F2074" s="172">
        <v>0</v>
      </c>
    </row>
    <row r="2075" spans="3:6">
      <c r="C2075" s="173" t="s">
        <v>1997</v>
      </c>
      <c r="D2075" s="172">
        <v>2476558</v>
      </c>
      <c r="E2075" s="172">
        <v>118</v>
      </c>
      <c r="F2075" s="172">
        <v>0</v>
      </c>
    </row>
    <row r="2076" spans="3:6">
      <c r="C2076" s="173" t="s">
        <v>1998</v>
      </c>
      <c r="D2076" s="172">
        <v>2476558</v>
      </c>
      <c r="E2076" s="172">
        <v>118</v>
      </c>
      <c r="F2076" s="172">
        <v>0</v>
      </c>
    </row>
    <row r="2077" spans="3:6">
      <c r="C2077" s="173" t="s">
        <v>1999</v>
      </c>
      <c r="D2077" s="172">
        <v>12000000</v>
      </c>
      <c r="E2077" s="172">
        <v>81412700</v>
      </c>
      <c r="F2077" s="172">
        <v>77358640.049999997</v>
      </c>
    </row>
    <row r="2078" spans="3:6">
      <c r="C2078" s="173" t="s">
        <v>2000</v>
      </c>
      <c r="D2078" s="172">
        <v>5270482</v>
      </c>
      <c r="E2078" s="172">
        <v>2070482</v>
      </c>
      <c r="F2078" s="172">
        <v>0</v>
      </c>
    </row>
    <row r="2079" spans="3:6">
      <c r="C2079" s="173" t="s">
        <v>454</v>
      </c>
      <c r="D2079" s="172">
        <v>28438547</v>
      </c>
      <c r="E2079" s="172">
        <v>28438547</v>
      </c>
      <c r="F2079" s="172">
        <v>13488514.640000001</v>
      </c>
    </row>
    <row r="2080" spans="3:6">
      <c r="C2080" s="173" t="s">
        <v>2001</v>
      </c>
      <c r="D2080" s="172">
        <v>60931180</v>
      </c>
      <c r="E2080" s="172">
        <v>306189</v>
      </c>
      <c r="F2080" s="172">
        <v>0</v>
      </c>
    </row>
    <row r="2081" spans="3:6">
      <c r="C2081" s="173" t="s">
        <v>2002</v>
      </c>
      <c r="D2081" s="172">
        <v>12382787</v>
      </c>
      <c r="E2081" s="172">
        <v>6925512</v>
      </c>
      <c r="F2081" s="172">
        <v>0</v>
      </c>
    </row>
    <row r="2082" spans="3:6">
      <c r="C2082" s="173" t="s">
        <v>2372</v>
      </c>
      <c r="D2082" s="172">
        <v>0</v>
      </c>
      <c r="E2082" s="172">
        <v>8269728.6200000001</v>
      </c>
      <c r="F2082" s="172">
        <v>0</v>
      </c>
    </row>
    <row r="2083" spans="3:6">
      <c r="C2083" s="173" t="s">
        <v>2003</v>
      </c>
      <c r="D2083" s="172">
        <v>5206819</v>
      </c>
      <c r="E2083" s="172">
        <v>100</v>
      </c>
      <c r="F2083" s="172">
        <v>0</v>
      </c>
    </row>
    <row r="2084" spans="3:6">
      <c r="C2084" s="173" t="s">
        <v>2004</v>
      </c>
      <c r="D2084" s="172">
        <v>1487662</v>
      </c>
      <c r="E2084" s="172">
        <v>162</v>
      </c>
      <c r="F2084" s="172">
        <v>0</v>
      </c>
    </row>
    <row r="2085" spans="3:6">
      <c r="C2085" s="173" t="s">
        <v>2005</v>
      </c>
      <c r="D2085" s="172">
        <v>12382793</v>
      </c>
      <c r="E2085" s="172">
        <v>7430801</v>
      </c>
      <c r="F2085" s="172">
        <v>7430800.8300000001</v>
      </c>
    </row>
    <row r="2086" spans="3:6">
      <c r="C2086" s="173" t="s">
        <v>2006</v>
      </c>
      <c r="D2086" s="172">
        <v>2476559</v>
      </c>
      <c r="E2086" s="172">
        <v>110</v>
      </c>
      <c r="F2086" s="172">
        <v>0</v>
      </c>
    </row>
    <row r="2087" spans="3:6">
      <c r="C2087" s="173" t="s">
        <v>830</v>
      </c>
      <c r="D2087" s="172">
        <v>21982761</v>
      </c>
      <c r="E2087" s="172">
        <v>23382761</v>
      </c>
      <c r="F2087" s="172">
        <v>21382661</v>
      </c>
    </row>
    <row r="2088" spans="3:6">
      <c r="C2088" s="173" t="s">
        <v>2007</v>
      </c>
      <c r="D2088" s="172">
        <v>5206819</v>
      </c>
      <c r="E2088" s="172">
        <v>110</v>
      </c>
      <c r="F2088" s="172">
        <v>0</v>
      </c>
    </row>
    <row r="2089" spans="3:6">
      <c r="C2089" s="173" t="s">
        <v>2120</v>
      </c>
      <c r="D2089" s="172">
        <v>0</v>
      </c>
      <c r="E2089" s="172">
        <v>14635471.879999999</v>
      </c>
      <c r="F2089" s="172">
        <v>14270331.310000001</v>
      </c>
    </row>
    <row r="2090" spans="3:6">
      <c r="C2090" s="173" t="s">
        <v>2008</v>
      </c>
      <c r="D2090" s="172">
        <v>1528554</v>
      </c>
      <c r="E2090" s="172">
        <v>109</v>
      </c>
      <c r="F2090" s="172">
        <v>0</v>
      </c>
    </row>
    <row r="2091" spans="3:6">
      <c r="C2091" s="173" t="s">
        <v>2009</v>
      </c>
      <c r="D2091" s="172">
        <v>5699789</v>
      </c>
      <c r="E2091" s="172">
        <v>3899789</v>
      </c>
      <c r="F2091" s="172">
        <v>3064789.09</v>
      </c>
    </row>
    <row r="2092" spans="3:6">
      <c r="C2092" s="173" t="s">
        <v>510</v>
      </c>
      <c r="D2092" s="172">
        <v>22543723</v>
      </c>
      <c r="E2092" s="172">
        <v>35820769.82</v>
      </c>
      <c r="F2092" s="172">
        <v>28846390.310000002</v>
      </c>
    </row>
    <row r="2093" spans="3:6">
      <c r="C2093" s="173" t="s">
        <v>2010</v>
      </c>
      <c r="D2093" s="172">
        <v>5699789</v>
      </c>
      <c r="E2093" s="172">
        <v>3899789</v>
      </c>
      <c r="F2093" s="172">
        <v>3064789.09</v>
      </c>
    </row>
    <row r="2094" spans="3:6">
      <c r="C2094" s="173" t="s">
        <v>2011</v>
      </c>
      <c r="D2094" s="172">
        <v>107441747</v>
      </c>
      <c r="E2094" s="172">
        <v>109658807</v>
      </c>
      <c r="F2094" s="172">
        <v>61063872.200000003</v>
      </c>
    </row>
    <row r="2095" spans="3:6">
      <c r="C2095" s="173" t="s">
        <v>476</v>
      </c>
      <c r="D2095" s="172">
        <v>7245692</v>
      </c>
      <c r="E2095" s="172">
        <v>8645692</v>
      </c>
      <c r="F2095" s="172">
        <v>8645692</v>
      </c>
    </row>
    <row r="2096" spans="3:6">
      <c r="C2096" s="173" t="s">
        <v>2012</v>
      </c>
      <c r="D2096" s="172">
        <v>0</v>
      </c>
      <c r="E2096" s="172">
        <v>261311264</v>
      </c>
      <c r="F2096" s="172">
        <v>231944756.99000001</v>
      </c>
    </row>
    <row r="2097" spans="3:6">
      <c r="C2097" s="173" t="s">
        <v>2013</v>
      </c>
      <c r="D2097" s="172">
        <v>9137263</v>
      </c>
      <c r="E2097" s="172">
        <v>6416428</v>
      </c>
      <c r="F2097" s="172">
        <v>6416327.1900000004</v>
      </c>
    </row>
    <row r="2098" spans="3:6">
      <c r="C2098" s="173" t="s">
        <v>2014</v>
      </c>
      <c r="D2098" s="172">
        <v>2891377</v>
      </c>
      <c r="E2098" s="172">
        <v>110</v>
      </c>
      <c r="F2098" s="172">
        <v>0</v>
      </c>
    </row>
    <row r="2099" spans="3:6">
      <c r="C2099" s="173" t="s">
        <v>451</v>
      </c>
      <c r="D2099" s="172">
        <v>500000</v>
      </c>
      <c r="E2099" s="172">
        <v>500000</v>
      </c>
      <c r="F2099" s="172">
        <v>0</v>
      </c>
    </row>
    <row r="2100" spans="3:6">
      <c r="C2100" s="173" t="s">
        <v>2015</v>
      </c>
      <c r="D2100" s="172">
        <v>1267200</v>
      </c>
      <c r="E2100" s="172">
        <v>109</v>
      </c>
      <c r="F2100" s="172">
        <v>0</v>
      </c>
    </row>
    <row r="2101" spans="3:6">
      <c r="C2101" s="173" t="s">
        <v>2016</v>
      </c>
      <c r="D2101" s="172">
        <v>2891377</v>
      </c>
      <c r="E2101" s="172">
        <v>110</v>
      </c>
      <c r="F2101" s="172">
        <v>0</v>
      </c>
    </row>
    <row r="2102" spans="3:6">
      <c r="C2102" s="173" t="s">
        <v>2017</v>
      </c>
      <c r="D2102" s="172">
        <v>66803816</v>
      </c>
      <c r="E2102" s="172">
        <v>3362120</v>
      </c>
      <c r="F2102" s="172">
        <v>3009208.39</v>
      </c>
    </row>
    <row r="2103" spans="3:6">
      <c r="C2103" s="173" t="s">
        <v>2018</v>
      </c>
      <c r="D2103" s="172">
        <v>2470836</v>
      </c>
      <c r="E2103" s="172">
        <v>109</v>
      </c>
      <c r="F2103" s="172">
        <v>0</v>
      </c>
    </row>
    <row r="2104" spans="3:6">
      <c r="C2104" s="173" t="s">
        <v>2019</v>
      </c>
      <c r="D2104" s="172">
        <v>0</v>
      </c>
      <c r="E2104" s="172">
        <v>130000000</v>
      </c>
      <c r="F2104" s="172">
        <v>106990139.31</v>
      </c>
    </row>
    <row r="2105" spans="3:6">
      <c r="C2105" s="173" t="s">
        <v>2373</v>
      </c>
      <c r="D2105" s="172">
        <v>0</v>
      </c>
      <c r="E2105" s="172">
        <v>4645447.9800000004</v>
      </c>
      <c r="F2105" s="172">
        <v>0</v>
      </c>
    </row>
    <row r="2106" spans="3:6">
      <c r="C2106" s="173" t="s">
        <v>2020</v>
      </c>
      <c r="D2106" s="172">
        <v>1235038</v>
      </c>
      <c r="E2106" s="172">
        <v>109</v>
      </c>
      <c r="F2106" s="172">
        <v>0</v>
      </c>
    </row>
    <row r="2107" spans="3:6">
      <c r="C2107" s="173" t="s">
        <v>2021</v>
      </c>
      <c r="D2107" s="172">
        <v>1235038</v>
      </c>
      <c r="E2107" s="172">
        <v>138</v>
      </c>
      <c r="F2107" s="172">
        <v>0</v>
      </c>
    </row>
    <row r="2108" spans="3:6">
      <c r="C2108" s="173" t="s">
        <v>2022</v>
      </c>
      <c r="D2108" s="172">
        <v>1496906</v>
      </c>
      <c r="E2108" s="172">
        <v>109</v>
      </c>
      <c r="F2108" s="172">
        <v>0</v>
      </c>
    </row>
    <row r="2109" spans="3:6">
      <c r="C2109" s="173" t="s">
        <v>2023</v>
      </c>
      <c r="D2109" s="172">
        <v>3125446</v>
      </c>
      <c r="E2109" s="172">
        <v>218</v>
      </c>
      <c r="F2109" s="172">
        <v>0</v>
      </c>
    </row>
    <row r="2110" spans="3:6">
      <c r="C2110" s="173" t="s">
        <v>420</v>
      </c>
      <c r="D2110" s="172">
        <v>1192744</v>
      </c>
      <c r="E2110" s="172">
        <v>1192744</v>
      </c>
      <c r="F2110" s="172">
        <v>0</v>
      </c>
    </row>
    <row r="2111" spans="3:6">
      <c r="C2111" s="173" t="s">
        <v>2024</v>
      </c>
      <c r="D2111" s="172">
        <v>1909685</v>
      </c>
      <c r="E2111" s="172">
        <v>225</v>
      </c>
      <c r="F2111" s="172">
        <v>0</v>
      </c>
    </row>
    <row r="2112" spans="3:6">
      <c r="C2112" s="173" t="s">
        <v>2025</v>
      </c>
      <c r="D2112" s="172">
        <v>242043314</v>
      </c>
      <c r="E2112" s="172">
        <v>327790897</v>
      </c>
      <c r="F2112" s="172">
        <v>294400572.74000001</v>
      </c>
    </row>
    <row r="2113" spans="3:6">
      <c r="C2113" s="173" t="s">
        <v>2026</v>
      </c>
      <c r="D2113" s="172">
        <v>2479442</v>
      </c>
      <c r="E2113" s="172">
        <v>109</v>
      </c>
      <c r="F2113" s="172">
        <v>0</v>
      </c>
    </row>
    <row r="2114" spans="3:6">
      <c r="C2114" s="173" t="s">
        <v>343</v>
      </c>
      <c r="D2114" s="172">
        <v>261865482</v>
      </c>
      <c r="E2114" s="172">
        <v>511865482</v>
      </c>
      <c r="F2114" s="172">
        <v>452679670.83999997</v>
      </c>
    </row>
    <row r="2115" spans="3:6">
      <c r="C2115" s="173" t="s">
        <v>763</v>
      </c>
      <c r="D2115" s="172">
        <v>0</v>
      </c>
      <c r="E2115" s="172">
        <v>13265871.33</v>
      </c>
      <c r="F2115" s="172">
        <v>4245078.82</v>
      </c>
    </row>
    <row r="2116" spans="3:6">
      <c r="C2116" s="173" t="s">
        <v>2027</v>
      </c>
      <c r="D2116" s="172">
        <v>0</v>
      </c>
      <c r="E2116" s="172">
        <v>10688736</v>
      </c>
      <c r="F2116" s="172">
        <v>0</v>
      </c>
    </row>
    <row r="2117" spans="3:6">
      <c r="C2117" s="173" t="s">
        <v>2028</v>
      </c>
      <c r="D2117" s="172">
        <v>1691173</v>
      </c>
      <c r="E2117" s="172">
        <v>110</v>
      </c>
      <c r="F2117" s="172">
        <v>0</v>
      </c>
    </row>
    <row r="2118" spans="3:6">
      <c r="C2118" s="173" t="s">
        <v>2029</v>
      </c>
      <c r="D2118" s="172">
        <v>409574383</v>
      </c>
      <c r="E2118" s="172">
        <v>590799980</v>
      </c>
      <c r="F2118" s="172">
        <v>475036877.28000003</v>
      </c>
    </row>
    <row r="2119" spans="3:6">
      <c r="C2119" s="173" t="s">
        <v>2030</v>
      </c>
      <c r="D2119" s="172">
        <v>1161728</v>
      </c>
      <c r="E2119" s="172">
        <v>109</v>
      </c>
      <c r="F2119" s="172">
        <v>0</v>
      </c>
    </row>
    <row r="2120" spans="3:6">
      <c r="C2120" s="173" t="s">
        <v>720</v>
      </c>
      <c r="D2120" s="172">
        <v>0</v>
      </c>
      <c r="E2120" s="172">
        <v>2479396.4299999997</v>
      </c>
      <c r="F2120" s="172">
        <v>2082612.89</v>
      </c>
    </row>
    <row r="2121" spans="3:6">
      <c r="C2121" s="173" t="s">
        <v>2031</v>
      </c>
      <c r="D2121" s="172">
        <v>1418878</v>
      </c>
      <c r="E2121" s="172">
        <v>5736903</v>
      </c>
      <c r="F2121" s="172">
        <v>5736902.8899999997</v>
      </c>
    </row>
    <row r="2122" spans="3:6">
      <c r="C2122" s="173" t="s">
        <v>477</v>
      </c>
      <c r="D2122" s="172">
        <v>8656061</v>
      </c>
      <c r="E2122" s="172">
        <v>9656061</v>
      </c>
      <c r="F2122" s="172">
        <v>9656061</v>
      </c>
    </row>
    <row r="2123" spans="3:6">
      <c r="C2123" s="173" t="s">
        <v>2032</v>
      </c>
      <c r="D2123" s="172">
        <v>2429693</v>
      </c>
      <c r="E2123" s="172">
        <v>108</v>
      </c>
      <c r="F2123" s="172">
        <v>0</v>
      </c>
    </row>
    <row r="2124" spans="3:6">
      <c r="C2124" s="173" t="s">
        <v>478</v>
      </c>
      <c r="D2124" s="172">
        <v>6761825</v>
      </c>
      <c r="E2124" s="172">
        <v>8261825</v>
      </c>
      <c r="F2124" s="172">
        <v>8261821.3499999996</v>
      </c>
    </row>
    <row r="2125" spans="3:6">
      <c r="C2125" s="173" t="s">
        <v>2033</v>
      </c>
      <c r="D2125" s="172">
        <v>1394224</v>
      </c>
      <c r="E2125" s="172">
        <v>2822619</v>
      </c>
      <c r="F2125" s="172">
        <v>2822618.11</v>
      </c>
    </row>
    <row r="2126" spans="3:6">
      <c r="C2126" s="173" t="s">
        <v>2034</v>
      </c>
      <c r="D2126" s="172">
        <v>1394224</v>
      </c>
      <c r="E2126" s="172">
        <v>712312</v>
      </c>
      <c r="F2126" s="172">
        <v>511753.21</v>
      </c>
    </row>
    <row r="2127" spans="3:6">
      <c r="C2127" s="173" t="s">
        <v>2374</v>
      </c>
      <c r="D2127" s="172">
        <v>0</v>
      </c>
      <c r="E2127" s="172">
        <v>8268919.96</v>
      </c>
      <c r="F2127" s="172">
        <v>0</v>
      </c>
    </row>
    <row r="2128" spans="3:6">
      <c r="C2128" s="173" t="s">
        <v>2178</v>
      </c>
      <c r="D2128" s="172">
        <v>0</v>
      </c>
      <c r="E2128" s="172">
        <v>16537839.91</v>
      </c>
      <c r="F2128" s="172">
        <v>15128135.65</v>
      </c>
    </row>
    <row r="2129" spans="3:6">
      <c r="C2129" s="173" t="s">
        <v>328</v>
      </c>
      <c r="D2129" s="172">
        <v>83536021</v>
      </c>
      <c r="E2129" s="172">
        <v>54600735</v>
      </c>
      <c r="F2129" s="172">
        <v>42703973.450000003</v>
      </c>
    </row>
    <row r="2130" spans="3:6">
      <c r="C2130" s="173" t="s">
        <v>2035</v>
      </c>
      <c r="D2130" s="172">
        <v>3871361</v>
      </c>
      <c r="E2130" s="172">
        <v>1463423</v>
      </c>
      <c r="F2130" s="172">
        <v>0</v>
      </c>
    </row>
    <row r="2131" spans="3:6">
      <c r="C2131" s="173" t="s">
        <v>2375</v>
      </c>
      <c r="D2131" s="172">
        <v>0</v>
      </c>
      <c r="E2131" s="172">
        <v>6302181.4500000002</v>
      </c>
      <c r="F2131" s="172">
        <v>0</v>
      </c>
    </row>
    <row r="2132" spans="3:6">
      <c r="C2132" s="173" t="s">
        <v>2036</v>
      </c>
      <c r="D2132" s="172">
        <v>1266771</v>
      </c>
      <c r="E2132" s="172">
        <v>4646180</v>
      </c>
      <c r="F2132" s="172">
        <v>0</v>
      </c>
    </row>
    <row r="2133" spans="3:6">
      <c r="C2133" s="173" t="s">
        <v>2179</v>
      </c>
      <c r="D2133" s="172">
        <v>0</v>
      </c>
      <c r="E2133" s="172">
        <v>16537839.91</v>
      </c>
      <c r="F2133" s="172">
        <v>15134491.67</v>
      </c>
    </row>
    <row r="2134" spans="3:6">
      <c r="C2134" s="173" t="s">
        <v>2037</v>
      </c>
      <c r="D2134" s="172">
        <v>1487663</v>
      </c>
      <c r="E2134" s="172">
        <v>32000</v>
      </c>
      <c r="F2134" s="172">
        <v>0</v>
      </c>
    </row>
    <row r="2135" spans="3:6">
      <c r="C2135" s="173" t="s">
        <v>2376</v>
      </c>
      <c r="D2135" s="172">
        <v>0</v>
      </c>
      <c r="E2135" s="172">
        <v>3884648.44</v>
      </c>
      <c r="F2135" s="172">
        <v>0</v>
      </c>
    </row>
    <row r="2136" spans="3:6">
      <c r="C2136" s="173" t="s">
        <v>2038</v>
      </c>
      <c r="D2136" s="172">
        <v>7438315</v>
      </c>
      <c r="E2136" s="172">
        <v>4662111</v>
      </c>
      <c r="F2136" s="172">
        <v>0</v>
      </c>
    </row>
    <row r="2137" spans="3:6">
      <c r="C2137" s="173" t="s">
        <v>2039</v>
      </c>
      <c r="D2137" s="172">
        <v>1487663</v>
      </c>
      <c r="E2137" s="172">
        <v>113</v>
      </c>
      <c r="F2137" s="172">
        <v>0</v>
      </c>
    </row>
    <row r="2138" spans="3:6">
      <c r="C2138" s="173" t="s">
        <v>2040</v>
      </c>
      <c r="D2138" s="172">
        <v>155102429</v>
      </c>
      <c r="E2138" s="172">
        <v>63224423</v>
      </c>
      <c r="F2138" s="172">
        <v>52032470.610000007</v>
      </c>
    </row>
    <row r="2139" spans="3:6">
      <c r="C2139" s="173" t="s">
        <v>505</v>
      </c>
      <c r="D2139" s="172">
        <v>150000002</v>
      </c>
      <c r="E2139" s="172">
        <v>235000002</v>
      </c>
      <c r="F2139" s="172">
        <v>234072942.16999999</v>
      </c>
    </row>
    <row r="2140" spans="3:6">
      <c r="C2140" s="173" t="s">
        <v>2041</v>
      </c>
      <c r="D2140" s="172">
        <v>1635451</v>
      </c>
      <c r="E2140" s="172">
        <v>515856</v>
      </c>
      <c r="F2140" s="172">
        <v>515755.18</v>
      </c>
    </row>
    <row r="2141" spans="3:6">
      <c r="C2141" s="173" t="s">
        <v>2042</v>
      </c>
      <c r="D2141" s="172">
        <v>1054100</v>
      </c>
      <c r="E2141" s="172">
        <v>109</v>
      </c>
      <c r="F2141" s="172">
        <v>0</v>
      </c>
    </row>
    <row r="2142" spans="3:6">
      <c r="C2142" s="173" t="s">
        <v>2043</v>
      </c>
      <c r="D2142" s="172">
        <v>1265068</v>
      </c>
      <c r="E2142" s="172">
        <v>673639</v>
      </c>
      <c r="F2142" s="172">
        <v>361463.37</v>
      </c>
    </row>
    <row r="2143" spans="3:6">
      <c r="C2143" s="173" t="s">
        <v>2377</v>
      </c>
      <c r="D2143" s="172">
        <v>0</v>
      </c>
      <c r="E2143" s="172">
        <v>3386389.49</v>
      </c>
      <c r="F2143" s="172">
        <v>0</v>
      </c>
    </row>
    <row r="2144" spans="3:6">
      <c r="C2144" s="173" t="s">
        <v>2044</v>
      </c>
      <c r="D2144" s="172">
        <v>0</v>
      </c>
      <c r="E2144" s="172">
        <v>4225185</v>
      </c>
      <c r="F2144" s="172">
        <v>3339840.19</v>
      </c>
    </row>
    <row r="2145" spans="3:6">
      <c r="C2145" s="173" t="s">
        <v>2045</v>
      </c>
      <c r="D2145" s="172">
        <v>3639698</v>
      </c>
      <c r="E2145" s="172">
        <v>958060</v>
      </c>
      <c r="F2145" s="172">
        <v>0</v>
      </c>
    </row>
    <row r="2146" spans="3:6">
      <c r="C2146" s="173" t="s">
        <v>2046</v>
      </c>
      <c r="D2146" s="172">
        <v>2476558</v>
      </c>
      <c r="E2146" s="172">
        <v>109</v>
      </c>
      <c r="F2146" s="172">
        <v>0</v>
      </c>
    </row>
    <row r="2147" spans="3:6">
      <c r="C2147" s="173" t="s">
        <v>509</v>
      </c>
      <c r="D2147" s="172">
        <v>21033435</v>
      </c>
      <c r="E2147" s="172">
        <v>70533435</v>
      </c>
      <c r="F2147" s="172">
        <v>70230376.299999997</v>
      </c>
    </row>
    <row r="2148" spans="3:6">
      <c r="C2148" s="173" t="s">
        <v>2047</v>
      </c>
      <c r="D2148" s="172">
        <v>2476559</v>
      </c>
      <c r="E2148" s="172">
        <v>110</v>
      </c>
      <c r="F2148" s="172">
        <v>0</v>
      </c>
    </row>
    <row r="2149" spans="3:6">
      <c r="C2149" s="173" t="s">
        <v>366</v>
      </c>
      <c r="D2149" s="172">
        <v>151480514</v>
      </c>
      <c r="E2149" s="172">
        <v>372320514</v>
      </c>
      <c r="F2149" s="172">
        <v>368998861.25</v>
      </c>
    </row>
    <row r="2150" spans="3:6">
      <c r="C2150" s="173" t="s">
        <v>2378</v>
      </c>
      <c r="D2150" s="172">
        <v>0</v>
      </c>
      <c r="E2150" s="172">
        <v>3880952.41</v>
      </c>
      <c r="F2150" s="172">
        <v>0</v>
      </c>
    </row>
    <row r="2151" spans="3:6">
      <c r="C2151" s="173" t="s">
        <v>2379</v>
      </c>
      <c r="D2151" s="172">
        <v>0</v>
      </c>
      <c r="E2151" s="172">
        <v>5001645.76</v>
      </c>
      <c r="F2151" s="172">
        <v>0</v>
      </c>
    </row>
    <row r="2152" spans="3:6">
      <c r="C2152" s="173" t="s">
        <v>2180</v>
      </c>
      <c r="D2152" s="172">
        <v>0</v>
      </c>
      <c r="E2152" s="172">
        <v>7698191.4000000004</v>
      </c>
      <c r="F2152" s="172">
        <v>3468750.97</v>
      </c>
    </row>
    <row r="2153" spans="3:6">
      <c r="C2153" s="173" t="s">
        <v>508</v>
      </c>
      <c r="D2153" s="172">
        <v>15323327</v>
      </c>
      <c r="E2153" s="172">
        <v>15323327</v>
      </c>
      <c r="F2153" s="172">
        <v>12000000</v>
      </c>
    </row>
    <row r="2154" spans="3:6">
      <c r="C2154" s="173" t="s">
        <v>2211</v>
      </c>
      <c r="D2154" s="172">
        <v>0</v>
      </c>
      <c r="E2154" s="172">
        <v>12553921.390000001</v>
      </c>
      <c r="F2154" s="172">
        <v>11298529.25</v>
      </c>
    </row>
    <row r="2155" spans="3:6">
      <c r="C2155" s="173" t="s">
        <v>2048</v>
      </c>
      <c r="D2155" s="172">
        <v>1823763</v>
      </c>
      <c r="E2155" s="172">
        <v>9067985</v>
      </c>
      <c r="F2155" s="172">
        <v>9067884.5999999996</v>
      </c>
    </row>
    <row r="2156" spans="3:6">
      <c r="C2156" s="173" t="s">
        <v>2049</v>
      </c>
      <c r="D2156" s="172">
        <v>1823763</v>
      </c>
      <c r="E2156" s="172">
        <v>5842356</v>
      </c>
      <c r="F2156" s="172">
        <v>3780801.67</v>
      </c>
    </row>
    <row r="2157" spans="3:6">
      <c r="C2157" s="173" t="s">
        <v>507</v>
      </c>
      <c r="D2157" s="172">
        <v>37690593</v>
      </c>
      <c r="E2157" s="172">
        <v>54944778.719999999</v>
      </c>
      <c r="F2157" s="172">
        <v>37624235.329999998</v>
      </c>
    </row>
    <row r="2158" spans="3:6">
      <c r="C2158" s="173" t="s">
        <v>2050</v>
      </c>
      <c r="D2158" s="172">
        <v>1151599</v>
      </c>
      <c r="E2158" s="172">
        <v>0</v>
      </c>
      <c r="F2158" s="172">
        <v>0</v>
      </c>
    </row>
    <row r="2159" spans="3:6">
      <c r="C2159" s="173" t="s">
        <v>2051</v>
      </c>
      <c r="D2159" s="172">
        <v>1695413</v>
      </c>
      <c r="E2159" s="172">
        <v>100</v>
      </c>
      <c r="F2159" s="172">
        <v>0</v>
      </c>
    </row>
    <row r="2160" spans="3:6">
      <c r="C2160" s="173" t="s">
        <v>2052</v>
      </c>
      <c r="D2160" s="172">
        <v>1155900</v>
      </c>
      <c r="E2160" s="172">
        <v>100</v>
      </c>
      <c r="F2160" s="172">
        <v>0</v>
      </c>
    </row>
    <row r="2161" spans="3:6">
      <c r="C2161" s="173" t="s">
        <v>2053</v>
      </c>
      <c r="D2161" s="172">
        <v>22049160</v>
      </c>
      <c r="E2161" s="172">
        <v>62049160</v>
      </c>
      <c r="F2161" s="172">
        <v>23761812.5</v>
      </c>
    </row>
    <row r="2162" spans="3:6">
      <c r="C2162" s="173" t="s">
        <v>2054</v>
      </c>
      <c r="D2162" s="172">
        <v>1695413</v>
      </c>
      <c r="E2162" s="172">
        <v>100</v>
      </c>
      <c r="F2162" s="172">
        <v>0</v>
      </c>
    </row>
    <row r="2163" spans="3:6">
      <c r="C2163" s="173" t="s">
        <v>2181</v>
      </c>
      <c r="D2163" s="172">
        <v>0</v>
      </c>
      <c r="E2163" s="172">
        <v>12608096.49</v>
      </c>
      <c r="F2163" s="172">
        <v>11433272.140000001</v>
      </c>
    </row>
    <row r="2164" spans="3:6">
      <c r="C2164" s="173" t="s">
        <v>2380</v>
      </c>
      <c r="D2164" s="172">
        <v>0</v>
      </c>
      <c r="E2164" s="172">
        <v>4057295.82</v>
      </c>
      <c r="F2164" s="172">
        <v>0</v>
      </c>
    </row>
    <row r="2165" spans="3:6">
      <c r="C2165" s="173" t="s">
        <v>367</v>
      </c>
      <c r="D2165" s="172">
        <v>105000003</v>
      </c>
      <c r="E2165" s="172">
        <v>185000003</v>
      </c>
      <c r="F2165" s="172">
        <v>184955475.19999999</v>
      </c>
    </row>
    <row r="2166" spans="3:6">
      <c r="C2166" s="173" t="s">
        <v>2055</v>
      </c>
      <c r="D2166" s="172">
        <v>1695413</v>
      </c>
      <c r="E2166" s="172">
        <v>100</v>
      </c>
      <c r="F2166" s="172">
        <v>0</v>
      </c>
    </row>
    <row r="2167" spans="3:6">
      <c r="C2167" s="173" t="s">
        <v>2056</v>
      </c>
      <c r="D2167" s="172">
        <v>10207251</v>
      </c>
      <c r="E2167" s="172">
        <v>13396651</v>
      </c>
      <c r="F2167" s="172">
        <v>0</v>
      </c>
    </row>
    <row r="2168" spans="3:6">
      <c r="C2168" s="173" t="s">
        <v>2057</v>
      </c>
      <c r="D2168" s="172">
        <v>300000000</v>
      </c>
      <c r="E2168" s="172">
        <v>100000</v>
      </c>
      <c r="F2168" s="172">
        <v>0</v>
      </c>
    </row>
    <row r="2169" spans="3:6">
      <c r="C2169" s="173" t="s">
        <v>2058</v>
      </c>
      <c r="D2169" s="172">
        <v>0</v>
      </c>
      <c r="E2169" s="172">
        <v>5925471</v>
      </c>
      <c r="F2169" s="172">
        <v>0</v>
      </c>
    </row>
    <row r="2170" spans="3:6">
      <c r="C2170" s="173" t="s">
        <v>2059</v>
      </c>
      <c r="D2170" s="172">
        <v>0</v>
      </c>
      <c r="E2170" s="172">
        <v>1000000</v>
      </c>
      <c r="F2170" s="172">
        <v>0</v>
      </c>
    </row>
    <row r="2171" spans="3:6">
      <c r="C2171" s="173" t="s">
        <v>2060</v>
      </c>
      <c r="D2171" s="172">
        <v>734370</v>
      </c>
      <c r="E2171" s="172">
        <v>734370</v>
      </c>
      <c r="F2171" s="172">
        <v>0</v>
      </c>
    </row>
    <row r="2172" spans="3:6">
      <c r="C2172" s="173" t="s">
        <v>2182</v>
      </c>
      <c r="D2172" s="172">
        <v>0</v>
      </c>
      <c r="E2172" s="172">
        <v>18944658.399999999</v>
      </c>
      <c r="F2172" s="172">
        <v>17320274.010000002</v>
      </c>
    </row>
    <row r="2173" spans="3:6">
      <c r="C2173" s="173" t="s">
        <v>2061</v>
      </c>
      <c r="D2173" s="172">
        <v>1271972</v>
      </c>
      <c r="E2173" s="172">
        <v>100</v>
      </c>
      <c r="F2173" s="172">
        <v>0</v>
      </c>
    </row>
    <row r="2174" spans="3:6">
      <c r="C2174" s="173" t="s">
        <v>2381</v>
      </c>
      <c r="D2174" s="172">
        <v>0</v>
      </c>
      <c r="E2174" s="172">
        <v>3884648.44</v>
      </c>
      <c r="F2174" s="172">
        <v>0</v>
      </c>
    </row>
    <row r="2175" spans="3:6">
      <c r="C2175" s="173" t="s">
        <v>452</v>
      </c>
      <c r="D2175" s="172">
        <v>75000062</v>
      </c>
      <c r="E2175" s="172">
        <v>225000062</v>
      </c>
      <c r="F2175" s="172">
        <v>224977631.60000002</v>
      </c>
    </row>
    <row r="2176" spans="3:6">
      <c r="C2176" s="173" t="s">
        <v>2062</v>
      </c>
      <c r="D2176" s="172">
        <v>868442</v>
      </c>
      <c r="E2176" s="172">
        <v>868442</v>
      </c>
      <c r="F2176" s="172">
        <v>0</v>
      </c>
    </row>
    <row r="2177" spans="3:6">
      <c r="C2177" s="173" t="s">
        <v>2292</v>
      </c>
      <c r="D2177" s="172">
        <v>0</v>
      </c>
      <c r="E2177" s="172">
        <v>6711899.8899999997</v>
      </c>
      <c r="F2177" s="172">
        <v>0</v>
      </c>
    </row>
    <row r="2178" spans="3:6">
      <c r="C2178" s="173" t="s">
        <v>2063</v>
      </c>
      <c r="D2178" s="172">
        <v>6989387</v>
      </c>
      <c r="E2178" s="172">
        <v>1004106</v>
      </c>
      <c r="F2178" s="172">
        <v>383959.85</v>
      </c>
    </row>
    <row r="2179" spans="3:6">
      <c r="C2179" s="173" t="s">
        <v>2293</v>
      </c>
      <c r="D2179" s="172">
        <v>0</v>
      </c>
      <c r="E2179" s="172">
        <v>10424675.310000001</v>
      </c>
      <c r="F2179" s="172">
        <v>0</v>
      </c>
    </row>
    <row r="2180" spans="3:6">
      <c r="C2180" s="173" t="s">
        <v>2064</v>
      </c>
      <c r="D2180" s="172">
        <v>7052163</v>
      </c>
      <c r="E2180" s="172">
        <v>646883</v>
      </c>
      <c r="F2180" s="172">
        <v>230135.53</v>
      </c>
    </row>
    <row r="2181" spans="3:6">
      <c r="C2181" s="173" t="s">
        <v>368</v>
      </c>
      <c r="D2181" s="172">
        <v>105001002</v>
      </c>
      <c r="E2181" s="172">
        <v>105001002</v>
      </c>
      <c r="F2181" s="172">
        <v>104903708.5</v>
      </c>
    </row>
    <row r="2182" spans="3:6">
      <c r="C2182" s="171" t="s">
        <v>2260</v>
      </c>
      <c r="D2182" s="172">
        <v>1703117147</v>
      </c>
      <c r="E2182" s="172">
        <v>793324757.88</v>
      </c>
      <c r="F2182" s="172">
        <v>282837688.19999999</v>
      </c>
    </row>
    <row r="2183" spans="3:6">
      <c r="C2183" s="173" t="s">
        <v>831</v>
      </c>
      <c r="D2183" s="172">
        <v>136288789</v>
      </c>
      <c r="E2183" s="172">
        <v>116288789</v>
      </c>
      <c r="F2183" s="172">
        <v>110229964.94</v>
      </c>
    </row>
    <row r="2184" spans="3:6">
      <c r="C2184" s="173" t="s">
        <v>1966</v>
      </c>
      <c r="D2184" s="172">
        <v>1431238972</v>
      </c>
      <c r="E2184" s="172">
        <v>358238972</v>
      </c>
      <c r="F2184" s="172">
        <v>0</v>
      </c>
    </row>
    <row r="2185" spans="3:6">
      <c r="C2185" s="173" t="s">
        <v>506</v>
      </c>
      <c r="D2185" s="172">
        <v>79073485</v>
      </c>
      <c r="E2185" s="172">
        <v>64602467.140000001</v>
      </c>
      <c r="F2185" s="172">
        <v>14169657.07</v>
      </c>
    </row>
    <row r="2186" spans="3:6">
      <c r="C2186" s="173" t="s">
        <v>832</v>
      </c>
      <c r="D2186" s="172">
        <v>17735901</v>
      </c>
      <c r="E2186" s="172">
        <v>17735901</v>
      </c>
      <c r="F2186" s="172">
        <v>14145529.25</v>
      </c>
    </row>
    <row r="2187" spans="3:6">
      <c r="C2187" s="173" t="s">
        <v>685</v>
      </c>
      <c r="D2187" s="172">
        <v>38780000</v>
      </c>
      <c r="E2187" s="172">
        <v>38780000</v>
      </c>
      <c r="F2187" s="172">
        <v>30070931.520000003</v>
      </c>
    </row>
    <row r="2188" spans="3:6">
      <c r="C2188" s="173" t="s">
        <v>2065</v>
      </c>
      <c r="D2188" s="172">
        <v>0</v>
      </c>
      <c r="E2188" s="172">
        <v>119999999.99999999</v>
      </c>
      <c r="F2188" s="172">
        <v>114221605.42</v>
      </c>
    </row>
    <row r="2189" spans="3:6">
      <c r="C2189" s="173" t="s">
        <v>2083</v>
      </c>
      <c r="D2189" s="172">
        <v>0</v>
      </c>
      <c r="E2189" s="172">
        <v>10178627.969999999</v>
      </c>
      <c r="F2189" s="172">
        <v>0</v>
      </c>
    </row>
    <row r="2190" spans="3:6">
      <c r="C2190" s="173" t="s">
        <v>2079</v>
      </c>
      <c r="D2190" s="172">
        <v>0</v>
      </c>
      <c r="E2190" s="172">
        <v>67500000.769999996</v>
      </c>
      <c r="F2190" s="172">
        <v>0</v>
      </c>
    </row>
    <row r="2191" spans="3:6">
      <c r="C2191" s="171" t="s">
        <v>2263</v>
      </c>
      <c r="D2191" s="172">
        <v>1500000000</v>
      </c>
      <c r="E2191" s="172">
        <v>1577718416</v>
      </c>
      <c r="F2191" s="172">
        <v>1302882321.22</v>
      </c>
    </row>
    <row r="2192" spans="3:6">
      <c r="C2192" s="173" t="s">
        <v>450</v>
      </c>
      <c r="D2192" s="172">
        <v>0</v>
      </c>
      <c r="E2192" s="172">
        <v>77718416</v>
      </c>
      <c r="F2192" s="172">
        <v>0</v>
      </c>
    </row>
    <row r="2193" spans="3:6">
      <c r="C2193" s="173" t="s">
        <v>820</v>
      </c>
      <c r="D2193" s="172">
        <v>1500000000</v>
      </c>
      <c r="E2193" s="172">
        <v>1500000000</v>
      </c>
      <c r="F2193" s="172">
        <v>1302882321.22</v>
      </c>
    </row>
    <row r="2194" spans="3:6">
      <c r="C2194" s="171" t="s">
        <v>2261</v>
      </c>
      <c r="D2194" s="172">
        <v>6230343263</v>
      </c>
      <c r="E2194" s="172">
        <v>6067445190</v>
      </c>
      <c r="F2194" s="172">
        <v>3925745466.1400008</v>
      </c>
    </row>
    <row r="2195" spans="3:6">
      <c r="C2195" s="173" t="s">
        <v>833</v>
      </c>
      <c r="D2195" s="172">
        <v>991075841</v>
      </c>
      <c r="E2195" s="172">
        <v>932821765</v>
      </c>
      <c r="F2195" s="172">
        <v>31332219.140000001</v>
      </c>
    </row>
    <row r="2196" spans="3:6">
      <c r="C2196" s="173" t="s">
        <v>820</v>
      </c>
      <c r="D2196" s="172">
        <v>2620000000</v>
      </c>
      <c r="E2196" s="172">
        <v>2681775000</v>
      </c>
      <c r="F2196" s="172">
        <v>1822436569.8400002</v>
      </c>
    </row>
    <row r="2197" spans="3:6">
      <c r="C2197" s="173" t="s">
        <v>1978</v>
      </c>
      <c r="D2197" s="172">
        <v>684617004</v>
      </c>
      <c r="E2197" s="172">
        <v>616627602</v>
      </c>
      <c r="F2197" s="172">
        <v>558715044.17999995</v>
      </c>
    </row>
    <row r="2198" spans="3:6">
      <c r="C2198" s="173" t="s">
        <v>1979</v>
      </c>
      <c r="D2198" s="172">
        <v>673442735</v>
      </c>
      <c r="E2198" s="172">
        <v>1198775920</v>
      </c>
      <c r="F2198" s="172">
        <v>1111489184.28</v>
      </c>
    </row>
    <row r="2199" spans="3:6">
      <c r="C2199" s="173" t="s">
        <v>2224</v>
      </c>
      <c r="D2199" s="172">
        <v>0</v>
      </c>
      <c r="E2199" s="172">
        <v>46237220</v>
      </c>
      <c r="F2199" s="172">
        <v>26325273.510000002</v>
      </c>
    </row>
    <row r="2200" spans="3:6">
      <c r="C2200" s="173" t="s">
        <v>2019</v>
      </c>
      <c r="D2200" s="172">
        <v>1261207683</v>
      </c>
      <c r="E2200" s="172">
        <v>591207683</v>
      </c>
      <c r="F2200" s="172">
        <v>375447175.19</v>
      </c>
    </row>
    <row r="2201" spans="3:6">
      <c r="C2201" s="151" t="s">
        <v>251</v>
      </c>
      <c r="D2201" s="152">
        <v>11498630580</v>
      </c>
      <c r="E2201" s="152">
        <v>8205583959.0900002</v>
      </c>
      <c r="F2201" s="152">
        <v>2924252688.0199995</v>
      </c>
    </row>
    <row r="2202" spans="3:6">
      <c r="C2202" s="171" t="s">
        <v>2259</v>
      </c>
      <c r="D2202" s="172">
        <v>1965579325</v>
      </c>
      <c r="E2202" s="172">
        <v>2420485386.4500003</v>
      </c>
      <c r="F2202" s="172">
        <v>1309126135.6799998</v>
      </c>
    </row>
    <row r="2203" spans="3:6" ht="27.75" customHeight="1">
      <c r="C2203" s="173" t="s">
        <v>239</v>
      </c>
      <c r="D2203" s="172">
        <v>342025360</v>
      </c>
      <c r="E2203" s="172">
        <v>342025360</v>
      </c>
      <c r="F2203" s="172">
        <v>149581376.41999999</v>
      </c>
    </row>
    <row r="2204" spans="3:6" ht="29.25" customHeight="1">
      <c r="C2204" s="173" t="s">
        <v>329</v>
      </c>
      <c r="D2204" s="172">
        <v>86019409</v>
      </c>
      <c r="E2204" s="172">
        <v>86851459</v>
      </c>
      <c r="F2204" s="172">
        <v>16593863.409999998</v>
      </c>
    </row>
    <row r="2205" spans="3:6">
      <c r="C2205" s="173" t="s">
        <v>2066</v>
      </c>
      <c r="D2205" s="172">
        <v>19034653</v>
      </c>
      <c r="E2205" s="172">
        <v>45203553</v>
      </c>
      <c r="F2205" s="172">
        <v>19557638.059999999</v>
      </c>
    </row>
    <row r="2206" spans="3:6">
      <c r="C2206" s="173" t="s">
        <v>2411</v>
      </c>
      <c r="D2206" s="172">
        <v>15155500</v>
      </c>
      <c r="E2206" s="172">
        <v>2926500</v>
      </c>
      <c r="F2206" s="172">
        <v>1143367.18</v>
      </c>
    </row>
    <row r="2207" spans="3:6">
      <c r="C2207" s="173" t="s">
        <v>2412</v>
      </c>
      <c r="D2207" s="172">
        <v>45892640</v>
      </c>
      <c r="E2207" s="172">
        <v>57289590</v>
      </c>
      <c r="F2207" s="172">
        <v>14102478.59</v>
      </c>
    </row>
    <row r="2208" spans="3:6">
      <c r="C2208" s="173" t="s">
        <v>453</v>
      </c>
      <c r="D2208" s="172">
        <v>5843767</v>
      </c>
      <c r="E2208" s="172">
        <v>5843767</v>
      </c>
      <c r="F2208" s="172">
        <v>2768095.26</v>
      </c>
    </row>
    <row r="2209" spans="3:6">
      <c r="C2209" s="173" t="s">
        <v>330</v>
      </c>
      <c r="D2209" s="172">
        <v>30300235</v>
      </c>
      <c r="E2209" s="172">
        <v>254397439.86000001</v>
      </c>
      <c r="F2209" s="172">
        <v>177491736.33000001</v>
      </c>
    </row>
    <row r="2210" spans="3:6">
      <c r="C2210" s="173" t="s">
        <v>2067</v>
      </c>
      <c r="D2210" s="172">
        <v>6979225</v>
      </c>
      <c r="E2210" s="172">
        <v>6979225</v>
      </c>
      <c r="F2210" s="172">
        <v>1754550.87</v>
      </c>
    </row>
    <row r="2211" spans="3:6">
      <c r="C2211" s="173" t="s">
        <v>764</v>
      </c>
      <c r="D2211" s="172">
        <v>0</v>
      </c>
      <c r="E2211" s="172">
        <v>54773564.459999993</v>
      </c>
      <c r="F2211" s="172">
        <v>8579056.2200000007</v>
      </c>
    </row>
    <row r="2212" spans="3:6">
      <c r="C2212" s="173" t="s">
        <v>834</v>
      </c>
      <c r="D2212" s="172">
        <v>40000000</v>
      </c>
      <c r="E2212" s="172">
        <v>11295757</v>
      </c>
      <c r="F2212" s="172">
        <v>7286315.7199999997</v>
      </c>
    </row>
    <row r="2213" spans="3:6">
      <c r="C2213" s="173" t="s">
        <v>2068</v>
      </c>
      <c r="D2213" s="172">
        <v>577903533</v>
      </c>
      <c r="E2213" s="172">
        <v>230000000</v>
      </c>
      <c r="F2213" s="172">
        <v>0</v>
      </c>
    </row>
    <row r="2214" spans="3:6">
      <c r="C2214" s="173" t="s">
        <v>2069</v>
      </c>
      <c r="D2214" s="172">
        <v>380802850</v>
      </c>
      <c r="E2214" s="172">
        <v>128802850</v>
      </c>
      <c r="F2214" s="172">
        <v>24459061.969999999</v>
      </c>
    </row>
    <row r="2215" spans="3:6">
      <c r="C2215" s="173" t="s">
        <v>835</v>
      </c>
      <c r="D2215" s="172">
        <v>0</v>
      </c>
      <c r="E2215" s="172">
        <v>19713677.379999999</v>
      </c>
      <c r="F2215" s="172">
        <v>14144673.17</v>
      </c>
    </row>
    <row r="2216" spans="3:6">
      <c r="C2216" s="173" t="s">
        <v>836</v>
      </c>
      <c r="D2216" s="172">
        <v>0</v>
      </c>
      <c r="E2216" s="172">
        <v>15364017.6</v>
      </c>
      <c r="F2216" s="172">
        <v>14536926.51</v>
      </c>
    </row>
    <row r="2217" spans="3:6">
      <c r="C2217" s="173" t="s">
        <v>421</v>
      </c>
      <c r="D2217" s="172">
        <v>415622153</v>
      </c>
      <c r="E2217" s="172">
        <v>1146341488.9400001</v>
      </c>
      <c r="F2217" s="172">
        <v>845624609.38999987</v>
      </c>
    </row>
    <row r="2218" spans="3:6">
      <c r="C2218" s="173" t="s">
        <v>2183</v>
      </c>
      <c r="D2218" s="172">
        <v>0</v>
      </c>
      <c r="E2218" s="172">
        <v>12677137.209999999</v>
      </c>
      <c r="F2218" s="172">
        <v>11502386.58</v>
      </c>
    </row>
    <row r="2219" spans="3:6">
      <c r="C2219" s="171" t="s">
        <v>2261</v>
      </c>
      <c r="D2219" s="172">
        <v>9124994244</v>
      </c>
      <c r="E2219" s="172">
        <v>5384418476</v>
      </c>
      <c r="F2219" s="172">
        <v>1520094764.05</v>
      </c>
    </row>
    <row r="2220" spans="3:6">
      <c r="C2220" s="173" t="s">
        <v>239</v>
      </c>
      <c r="D2220" s="172">
        <v>3244604490</v>
      </c>
      <c r="E2220" s="172">
        <v>2752191789.9999995</v>
      </c>
      <c r="F2220" s="172">
        <v>838206011.97000003</v>
      </c>
    </row>
    <row r="2221" spans="3:6">
      <c r="C2221" s="173" t="s">
        <v>2070</v>
      </c>
      <c r="D2221" s="172">
        <v>207705479</v>
      </c>
      <c r="E2221" s="172">
        <v>200405479</v>
      </c>
      <c r="F2221" s="172">
        <v>12398872.140000001</v>
      </c>
    </row>
    <row r="2222" spans="3:6">
      <c r="C2222" s="173" t="s">
        <v>329</v>
      </c>
      <c r="D2222" s="172">
        <v>598768364</v>
      </c>
      <c r="E2222" s="172">
        <v>15768364</v>
      </c>
      <c r="F2222" s="172">
        <v>2231636</v>
      </c>
    </row>
    <row r="2223" spans="3:6">
      <c r="C2223" s="173" t="s">
        <v>686</v>
      </c>
      <c r="D2223" s="172">
        <v>300000000</v>
      </c>
      <c r="E2223" s="172">
        <v>140013098</v>
      </c>
      <c r="F2223" s="172">
        <v>16913911.27</v>
      </c>
    </row>
    <row r="2224" spans="3:6">
      <c r="C2224" s="173" t="s">
        <v>2413</v>
      </c>
      <c r="D2224" s="172">
        <v>107844521</v>
      </c>
      <c r="E2224" s="172">
        <v>107844521</v>
      </c>
      <c r="F2224" s="172">
        <v>0</v>
      </c>
    </row>
    <row r="2225" spans="3:6">
      <c r="C2225" s="173" t="s">
        <v>2411</v>
      </c>
      <c r="D2225" s="172">
        <v>158551636</v>
      </c>
      <c r="E2225" s="172">
        <v>15056636</v>
      </c>
      <c r="F2225" s="172">
        <v>5105000</v>
      </c>
    </row>
    <row r="2226" spans="3:6">
      <c r="C2226" s="173" t="s">
        <v>2071</v>
      </c>
      <c r="D2226" s="172">
        <v>802375000</v>
      </c>
      <c r="E2226" s="172">
        <v>0</v>
      </c>
      <c r="F2226" s="172">
        <v>0</v>
      </c>
    </row>
    <row r="2227" spans="3:6">
      <c r="C2227" s="173" t="s">
        <v>687</v>
      </c>
      <c r="D2227" s="172">
        <v>2082055874</v>
      </c>
      <c r="E2227" s="172">
        <v>961526444</v>
      </c>
      <c r="F2227" s="172">
        <v>17202333.909999996</v>
      </c>
    </row>
    <row r="2228" spans="3:6" ht="34.5" customHeight="1">
      <c r="C2228" s="173" t="s">
        <v>479</v>
      </c>
      <c r="D2228" s="172">
        <v>100000000</v>
      </c>
      <c r="E2228" s="172">
        <v>94122138</v>
      </c>
      <c r="F2228" s="172">
        <v>0</v>
      </c>
    </row>
    <row r="2229" spans="3:6" ht="35.25" customHeight="1">
      <c r="C2229" s="173" t="s">
        <v>908</v>
      </c>
      <c r="D2229" s="172">
        <v>512873880</v>
      </c>
      <c r="E2229" s="172">
        <v>512873880</v>
      </c>
      <c r="F2229" s="172">
        <v>423204019.85000002</v>
      </c>
    </row>
    <row r="2230" spans="3:6">
      <c r="C2230" s="173" t="s">
        <v>2072</v>
      </c>
      <c r="D2230" s="172">
        <v>410215000</v>
      </c>
      <c r="E2230" s="172">
        <v>460083126</v>
      </c>
      <c r="F2230" s="172">
        <v>204832978.91000003</v>
      </c>
    </row>
    <row r="2231" spans="3:6">
      <c r="C2231" s="173" t="s">
        <v>2073</v>
      </c>
      <c r="D2231" s="172">
        <v>600000000</v>
      </c>
      <c r="E2231" s="172">
        <v>124533000</v>
      </c>
      <c r="F2231" s="172">
        <v>0</v>
      </c>
    </row>
    <row r="2232" spans="3:6">
      <c r="C2232" s="171" t="s">
        <v>2262</v>
      </c>
      <c r="D2232" s="172">
        <v>408057011</v>
      </c>
      <c r="E2232" s="172">
        <v>400680096.63999999</v>
      </c>
      <c r="F2232" s="172">
        <v>95031788.290000007</v>
      </c>
    </row>
    <row r="2233" spans="3:6">
      <c r="C2233" s="173" t="s">
        <v>239</v>
      </c>
      <c r="D2233" s="172">
        <v>387039011</v>
      </c>
      <c r="E2233" s="172">
        <v>376466914.91999996</v>
      </c>
      <c r="F2233" s="172">
        <v>91836606.570000008</v>
      </c>
    </row>
    <row r="2234" spans="3:6">
      <c r="C2234" s="173" t="s">
        <v>2070</v>
      </c>
      <c r="D2234" s="172">
        <v>21018000</v>
      </c>
      <c r="E2234" s="172">
        <v>24213181.719999999</v>
      </c>
      <c r="F2234" s="172">
        <v>3195181.7199999997</v>
      </c>
    </row>
    <row r="2235" spans="3:6">
      <c r="C2235" s="165" t="s">
        <v>331</v>
      </c>
      <c r="D2235" s="166">
        <v>96543478243</v>
      </c>
      <c r="E2235" s="166">
        <v>106881771905.83008</v>
      </c>
      <c r="F2235" s="166">
        <v>72851442167.279922</v>
      </c>
    </row>
    <row r="2237" spans="3:6">
      <c r="C2237" s="125" t="s">
        <v>708</v>
      </c>
      <c r="F2237" s="44"/>
    </row>
    <row r="2238" spans="3:6">
      <c r="C2238" s="113" t="s">
        <v>2256</v>
      </c>
      <c r="D2238" s="113"/>
      <c r="E2238" s="113"/>
      <c r="F2238" s="113"/>
    </row>
    <row r="2239" spans="3:6" ht="24.75" customHeight="1">
      <c r="C2239" s="193" t="s">
        <v>2427</v>
      </c>
      <c r="D2239" s="193"/>
      <c r="E2239" s="193"/>
      <c r="F2239" s="193"/>
    </row>
    <row r="2240" spans="3:6" ht="36" customHeight="1">
      <c r="C2240" s="181" t="s">
        <v>2257</v>
      </c>
      <c r="D2240" s="181"/>
      <c r="E2240" s="181"/>
      <c r="F2240" s="181"/>
    </row>
    <row r="2241" spans="3:4">
      <c r="C2241" s="181" t="s">
        <v>709</v>
      </c>
      <c r="D2241" s="181"/>
    </row>
    <row r="2242" spans="3:4">
      <c r="C2242" s="181"/>
      <c r="D2242" s="181"/>
    </row>
  </sheetData>
  <mergeCells count="12">
    <mergeCell ref="A7:E7"/>
    <mergeCell ref="A1:E1"/>
    <mergeCell ref="A2:E2"/>
    <mergeCell ref="A3:E3"/>
    <mergeCell ref="A5:E5"/>
    <mergeCell ref="A6:E6"/>
    <mergeCell ref="C2242:D2242"/>
    <mergeCell ref="C2239:F2239"/>
    <mergeCell ref="C2240:F2240"/>
    <mergeCell ref="C2241:D2241"/>
    <mergeCell ref="A8:E8"/>
    <mergeCell ref="A9:E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38"/>
  <sheetViews>
    <sheetView showGridLines="0" topLeftCell="A226" zoomScaleNormal="100" workbookViewId="0">
      <selection activeCell="B260" sqref="B260"/>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6" t="s">
        <v>601</v>
      </c>
      <c r="C1" s="176"/>
      <c r="D1" s="176"/>
      <c r="E1" s="176"/>
    </row>
    <row r="2" spans="2:6" ht="31.5" customHeight="1">
      <c r="B2" s="205" t="s">
        <v>0</v>
      </c>
      <c r="C2" s="205"/>
      <c r="D2" s="205"/>
      <c r="E2" s="205"/>
    </row>
    <row r="3" spans="2:6" ht="15.6" customHeight="1">
      <c r="B3" s="178" t="s">
        <v>1</v>
      </c>
      <c r="C3" s="178"/>
      <c r="D3" s="178"/>
      <c r="E3" s="178"/>
    </row>
    <row r="4" spans="2:6" ht="13.9" customHeight="1">
      <c r="B4" s="11"/>
      <c r="C4" s="11"/>
      <c r="D4" s="11"/>
    </row>
    <row r="5" spans="2:6" ht="18.75">
      <c r="B5" s="190" t="s">
        <v>22</v>
      </c>
      <c r="C5" s="190"/>
      <c r="D5" s="190"/>
      <c r="E5" s="190"/>
    </row>
    <row r="6" spans="2:6" ht="18.75">
      <c r="B6" s="190" t="s">
        <v>493</v>
      </c>
      <c r="C6" s="190"/>
      <c r="D6" s="190"/>
      <c r="E6" s="190"/>
      <c r="F6" s="2"/>
    </row>
    <row r="7" spans="2:6" ht="18.75">
      <c r="B7" s="180" t="s">
        <v>2425</v>
      </c>
      <c r="C7" s="180"/>
      <c r="D7" s="180"/>
      <c r="E7" s="180"/>
      <c r="F7" s="2"/>
    </row>
    <row r="8" spans="2:6" ht="18.75">
      <c r="B8" s="175" t="s">
        <v>600</v>
      </c>
      <c r="C8" s="175"/>
      <c r="D8" s="175"/>
      <c r="E8" s="175"/>
      <c r="F8" s="2"/>
    </row>
    <row r="9" spans="2:6" ht="15.75">
      <c r="B9" s="188" t="s">
        <v>4</v>
      </c>
      <c r="C9" s="188"/>
      <c r="D9" s="188"/>
      <c r="E9" s="188"/>
      <c r="F9" s="3"/>
    </row>
    <row r="10" spans="2:6">
      <c r="B10" s="11"/>
      <c r="C10" s="11"/>
      <c r="D10" s="11"/>
      <c r="F10" s="3"/>
    </row>
    <row r="11" spans="2:6">
      <c r="B11" s="7"/>
      <c r="C11" s="7"/>
      <c r="D11" s="7"/>
      <c r="F11" s="3"/>
    </row>
    <row r="12" spans="2:6" ht="9.6" customHeight="1">
      <c r="B12" s="191" t="s">
        <v>5</v>
      </c>
      <c r="C12" s="206" t="s">
        <v>768</v>
      </c>
      <c r="D12" s="206" t="s">
        <v>2243</v>
      </c>
      <c r="E12" s="206" t="s">
        <v>688</v>
      </c>
    </row>
    <row r="13" spans="2:6" ht="13.15" customHeight="1">
      <c r="B13" s="191"/>
      <c r="C13" s="206"/>
      <c r="D13" s="206"/>
      <c r="E13" s="206"/>
    </row>
    <row r="14" spans="2:6" ht="15" customHeight="1">
      <c r="B14" s="191"/>
      <c r="C14" s="108" t="s">
        <v>600</v>
      </c>
      <c r="D14" s="206"/>
      <c r="E14" s="206"/>
      <c r="F14" s="4"/>
    </row>
    <row r="15" spans="2:6">
      <c r="B15" s="64" t="s">
        <v>604</v>
      </c>
      <c r="C15" s="136">
        <f>C16+C18</f>
        <v>924038651</v>
      </c>
      <c r="D15" s="136">
        <f t="shared" ref="D15:E15" si="0">D16+D18</f>
        <v>917547516.46000004</v>
      </c>
      <c r="E15" s="136">
        <f t="shared" si="0"/>
        <v>637065388.34999919</v>
      </c>
      <c r="F15" s="5"/>
    </row>
    <row r="16" spans="2:6">
      <c r="B16" s="65" t="s">
        <v>80</v>
      </c>
      <c r="C16" s="137">
        <f>C17</f>
        <v>855088894</v>
      </c>
      <c r="D16" s="137">
        <f t="shared" ref="D16:E16" si="1">D17</f>
        <v>848597759.46000004</v>
      </c>
      <c r="E16" s="137">
        <f t="shared" si="1"/>
        <v>579607258.34999919</v>
      </c>
      <c r="F16" s="4"/>
    </row>
    <row r="17" spans="2:6" ht="16.149999999999999" customHeight="1">
      <c r="B17" s="66" t="s">
        <v>85</v>
      </c>
      <c r="C17" s="138">
        <v>855088894</v>
      </c>
      <c r="D17" s="138">
        <v>848597759.46000004</v>
      </c>
      <c r="E17" s="138">
        <v>579607258.34999919</v>
      </c>
      <c r="F17" s="8"/>
    </row>
    <row r="18" spans="2:6">
      <c r="B18" s="67" t="s">
        <v>93</v>
      </c>
      <c r="C18" s="139">
        <f>C19</f>
        <v>68949757</v>
      </c>
      <c r="D18" s="139">
        <f t="shared" ref="D18:E18" si="2">D19</f>
        <v>68949757</v>
      </c>
      <c r="E18" s="139">
        <f t="shared" si="2"/>
        <v>57458130</v>
      </c>
      <c r="F18" s="8"/>
    </row>
    <row r="19" spans="2:6" ht="14.45" customHeight="1">
      <c r="B19" s="68" t="s">
        <v>99</v>
      </c>
      <c r="C19" s="129">
        <v>68949757</v>
      </c>
      <c r="D19" s="129">
        <v>68949757</v>
      </c>
      <c r="E19" s="129">
        <v>57458130</v>
      </c>
      <c r="F19" s="5"/>
    </row>
    <row r="20" spans="2:6">
      <c r="B20" s="64" t="s">
        <v>489</v>
      </c>
      <c r="C20" s="136">
        <f t="shared" ref="C20:E21" si="3">C21</f>
        <v>247158357</v>
      </c>
      <c r="D20" s="136">
        <f t="shared" si="3"/>
        <v>277868401.36000001</v>
      </c>
      <c r="E20" s="136">
        <f t="shared" si="3"/>
        <v>174632628.29000002</v>
      </c>
      <c r="F20" s="5"/>
    </row>
    <row r="21" spans="2:6">
      <c r="B21" s="67" t="s">
        <v>101</v>
      </c>
      <c r="C21" s="139">
        <f t="shared" si="3"/>
        <v>247158357</v>
      </c>
      <c r="D21" s="139">
        <f t="shared" si="3"/>
        <v>277868401.36000001</v>
      </c>
      <c r="E21" s="139">
        <f t="shared" si="3"/>
        <v>174632628.29000002</v>
      </c>
      <c r="F21" s="6"/>
    </row>
    <row r="22" spans="2:6">
      <c r="B22" s="69" t="s">
        <v>104</v>
      </c>
      <c r="C22" s="129">
        <v>247158357</v>
      </c>
      <c r="D22" s="129">
        <v>277868401.36000001</v>
      </c>
      <c r="E22" s="129">
        <v>174632628.29000002</v>
      </c>
      <c r="F22" s="5"/>
    </row>
    <row r="23" spans="2:6">
      <c r="B23" s="64" t="s">
        <v>490</v>
      </c>
      <c r="C23" s="136">
        <f>C24+C26+C28</f>
        <v>1284834128</v>
      </c>
      <c r="D23" s="136">
        <f t="shared" ref="D23:E23" si="4">D24+D26+D28</f>
        <v>1329419389.4199998</v>
      </c>
      <c r="E23" s="136">
        <f t="shared" si="4"/>
        <v>766660193.76000011</v>
      </c>
      <c r="F23" s="5"/>
    </row>
    <row r="24" spans="2:6">
      <c r="B24" s="65" t="s">
        <v>157</v>
      </c>
      <c r="C24" s="137">
        <f>C25</f>
        <v>26513048</v>
      </c>
      <c r="D24" s="137">
        <f t="shared" ref="D24:E24" si="5">D25</f>
        <v>27211488</v>
      </c>
      <c r="E24" s="137">
        <f t="shared" si="5"/>
        <v>6011793.0699999994</v>
      </c>
      <c r="F24" s="5"/>
    </row>
    <row r="25" spans="2:6">
      <c r="B25" s="70" t="s">
        <v>160</v>
      </c>
      <c r="C25" s="138">
        <v>26513048</v>
      </c>
      <c r="D25" s="138">
        <v>27211488</v>
      </c>
      <c r="E25" s="138">
        <v>6011793.0699999994</v>
      </c>
      <c r="F25" s="5"/>
    </row>
    <row r="26" spans="2:6">
      <c r="B26" s="65" t="s">
        <v>491</v>
      </c>
      <c r="C26" s="137">
        <f>C27</f>
        <v>6033490</v>
      </c>
      <c r="D26" s="137">
        <f t="shared" ref="D26:E26" si="6">D27</f>
        <v>6033490</v>
      </c>
      <c r="E26" s="137">
        <f t="shared" si="6"/>
        <v>0</v>
      </c>
      <c r="F26" s="5"/>
    </row>
    <row r="27" spans="2:6">
      <c r="B27" s="70" t="s">
        <v>423</v>
      </c>
      <c r="C27" s="138">
        <v>6033490</v>
      </c>
      <c r="D27" s="138">
        <v>6033490</v>
      </c>
      <c r="E27" s="138">
        <v>0</v>
      </c>
      <c r="F27" s="5"/>
    </row>
    <row r="28" spans="2:6">
      <c r="B28" s="65" t="s">
        <v>184</v>
      </c>
      <c r="C28" s="137">
        <f>C29+C31+C32+C30</f>
        <v>1252287590</v>
      </c>
      <c r="D28" s="137">
        <f t="shared" ref="D28:E28" si="7">D29+D31+D32+D30</f>
        <v>1296174411.4199998</v>
      </c>
      <c r="E28" s="137">
        <f t="shared" si="7"/>
        <v>760648400.69000006</v>
      </c>
      <c r="F28" s="5"/>
    </row>
    <row r="29" spans="2:6" ht="15.6" customHeight="1">
      <c r="B29" s="70" t="s">
        <v>185</v>
      </c>
      <c r="C29" s="138">
        <v>298552955</v>
      </c>
      <c r="D29" s="138">
        <v>284252955</v>
      </c>
      <c r="E29" s="138">
        <v>168219434.18000004</v>
      </c>
      <c r="F29" s="5"/>
    </row>
    <row r="30" spans="2:6" ht="17.25" customHeight="1">
      <c r="B30" s="70" t="s">
        <v>463</v>
      </c>
      <c r="C30" s="138">
        <v>112471764</v>
      </c>
      <c r="D30" s="138">
        <v>106052577.56999999</v>
      </c>
      <c r="E30" s="138">
        <v>18461958.649999999</v>
      </c>
      <c r="F30" s="5"/>
    </row>
    <row r="31" spans="2:6" ht="15.75" customHeight="1">
      <c r="B31" s="70" t="s">
        <v>186</v>
      </c>
      <c r="C31" s="138">
        <v>314754182</v>
      </c>
      <c r="D31" s="138">
        <v>336424294.85000002</v>
      </c>
      <c r="E31" s="138">
        <v>135789158.15000001</v>
      </c>
      <c r="F31" s="8"/>
    </row>
    <row r="32" spans="2:6" ht="19.899999999999999" customHeight="1">
      <c r="B32" s="70" t="s">
        <v>187</v>
      </c>
      <c r="C32" s="138">
        <v>526508689</v>
      </c>
      <c r="D32" s="138">
        <v>569444584</v>
      </c>
      <c r="E32" s="138">
        <v>438177849.71000004</v>
      </c>
      <c r="F32" s="6"/>
    </row>
    <row r="33" spans="2:7">
      <c r="B33" s="71" t="s">
        <v>492</v>
      </c>
      <c r="C33" s="49">
        <f>C15+C20+C23</f>
        <v>2456031136</v>
      </c>
      <c r="D33" s="49">
        <f>D15+D20+D23</f>
        <v>2524835307.2399998</v>
      </c>
      <c r="E33" s="49">
        <f>E15+E20+E23</f>
        <v>1578358210.3999991</v>
      </c>
    </row>
    <row r="34" spans="2:7">
      <c r="B34" s="125" t="s">
        <v>708</v>
      </c>
      <c r="C34" s="11"/>
      <c r="D34" s="11"/>
      <c r="E34" s="44"/>
      <c r="F34" s="11"/>
      <c r="G34" s="44"/>
    </row>
    <row r="35" spans="2:7">
      <c r="B35" s="113" t="s">
        <v>2256</v>
      </c>
      <c r="C35" s="113"/>
      <c r="D35" s="113"/>
      <c r="E35" s="113"/>
      <c r="F35" s="113"/>
      <c r="G35" s="113"/>
    </row>
    <row r="36" spans="2:7" ht="27" customHeight="1">
      <c r="B36" s="193" t="s">
        <v>2427</v>
      </c>
      <c r="C36" s="193"/>
      <c r="D36" s="193"/>
      <c r="E36" s="193"/>
      <c r="F36" s="113"/>
      <c r="G36" s="113"/>
    </row>
    <row r="37" spans="2:7" ht="21" customHeight="1">
      <c r="B37" s="181" t="s">
        <v>2257</v>
      </c>
      <c r="C37" s="181"/>
      <c r="D37" s="181"/>
      <c r="E37" s="181"/>
      <c r="F37" s="32"/>
      <c r="G37" s="32"/>
    </row>
    <row r="38" spans="2:7">
      <c r="B38" s="181" t="s">
        <v>2258</v>
      </c>
      <c r="C38" s="181"/>
      <c r="D38" s="11"/>
      <c r="E38" s="11"/>
      <c r="F38" s="11"/>
      <c r="G38" s="11"/>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zoomScale="90" zoomScaleNormal="90" workbookViewId="0"/>
  </sheetViews>
  <sheetFormatPr baseColWidth="10" defaultColWidth="11.5703125" defaultRowHeight="15"/>
  <cols>
    <col min="1" max="1" width="11.5703125" style="60"/>
    <col min="2" max="2" width="87.85546875" style="60" bestFit="1" customWidth="1"/>
    <col min="3" max="4" width="21.42578125" style="60" customWidth="1"/>
    <col min="5" max="5" width="22.5703125" style="60" customWidth="1"/>
    <col min="6" max="6" width="22" style="60" customWidth="1"/>
    <col min="7" max="7" width="22.28515625" style="60" customWidth="1"/>
    <col min="8" max="8" width="19.42578125" style="60" customWidth="1"/>
    <col min="9" max="11" width="11.5703125" style="60"/>
    <col min="12" max="12" width="36.28515625" style="60" bestFit="1" customWidth="1"/>
    <col min="13" max="13" width="25.28515625" style="60" bestFit="1" customWidth="1"/>
    <col min="14" max="16384" width="11.5703125" style="60"/>
  </cols>
  <sheetData>
    <row r="1" spans="2:13" ht="28.5" thickBot="1">
      <c r="B1" s="176" t="s">
        <v>601</v>
      </c>
      <c r="C1" s="176"/>
      <c r="D1" s="176"/>
      <c r="E1" s="176"/>
      <c r="F1" s="176"/>
      <c r="G1" s="176"/>
      <c r="H1" s="176"/>
    </row>
    <row r="2" spans="2:13" ht="21" customHeight="1" thickBot="1">
      <c r="B2" s="177" t="s">
        <v>0</v>
      </c>
      <c r="C2" s="177"/>
      <c r="D2" s="177"/>
      <c r="E2" s="177"/>
      <c r="F2" s="177"/>
      <c r="G2" s="177"/>
      <c r="H2" s="177"/>
      <c r="L2" s="10" t="s">
        <v>494</v>
      </c>
      <c r="M2" s="153">
        <v>8723358739109.2803</v>
      </c>
    </row>
    <row r="3" spans="2:13" ht="14.45" customHeight="1">
      <c r="B3" s="189" t="s">
        <v>1</v>
      </c>
      <c r="C3" s="189"/>
      <c r="D3" s="189"/>
      <c r="E3" s="189"/>
      <c r="F3" s="189"/>
      <c r="G3" s="189"/>
      <c r="H3" s="189"/>
    </row>
    <row r="4" spans="2:13" ht="14.45" customHeight="1">
      <c r="C4" s="11"/>
      <c r="D4" s="11"/>
      <c r="E4" s="11"/>
      <c r="F4" s="11"/>
      <c r="G4" s="11"/>
      <c r="H4" s="11"/>
    </row>
    <row r="5" spans="2:13" ht="18" customHeight="1">
      <c r="B5" s="190" t="s">
        <v>22</v>
      </c>
      <c r="C5" s="190"/>
      <c r="D5" s="190"/>
      <c r="E5" s="190"/>
      <c r="F5" s="190"/>
      <c r="G5" s="190"/>
      <c r="H5" s="190"/>
    </row>
    <row r="6" spans="2:13" ht="18" customHeight="1">
      <c r="B6" s="195" t="s">
        <v>498</v>
      </c>
      <c r="C6" s="195"/>
      <c r="D6" s="195"/>
      <c r="E6" s="195"/>
      <c r="F6" s="195"/>
      <c r="G6" s="195"/>
      <c r="H6" s="195"/>
    </row>
    <row r="7" spans="2:13" ht="18" customHeight="1">
      <c r="B7" s="180" t="s">
        <v>2425</v>
      </c>
      <c r="C7" s="180"/>
      <c r="D7" s="180"/>
      <c r="E7" s="180"/>
      <c r="F7" s="180"/>
      <c r="G7" s="180"/>
      <c r="H7" s="180"/>
    </row>
    <row r="8" spans="2:13" ht="18" customHeight="1">
      <c r="B8" s="175" t="s">
        <v>600</v>
      </c>
      <c r="C8" s="175"/>
      <c r="D8" s="175"/>
      <c r="E8" s="175"/>
      <c r="F8" s="175"/>
      <c r="G8" s="175"/>
      <c r="H8" s="175"/>
    </row>
    <row r="9" spans="2:13" ht="15.6" customHeight="1">
      <c r="B9" s="188" t="s">
        <v>4</v>
      </c>
      <c r="C9" s="188"/>
      <c r="D9" s="188"/>
      <c r="E9" s="188"/>
      <c r="F9" s="188"/>
      <c r="G9" s="188"/>
      <c r="H9" s="188"/>
    </row>
    <row r="11" spans="2:13" ht="9" customHeight="1">
      <c r="B11" s="207" t="s">
        <v>5</v>
      </c>
      <c r="C11" s="208" t="s">
        <v>2080</v>
      </c>
      <c r="D11" s="209" t="s">
        <v>2243</v>
      </c>
      <c r="E11" s="209" t="s">
        <v>688</v>
      </c>
      <c r="F11" s="212" t="s">
        <v>598</v>
      </c>
      <c r="G11" s="212" t="s">
        <v>599</v>
      </c>
      <c r="H11" s="212" t="s">
        <v>497</v>
      </c>
    </row>
    <row r="12" spans="2:13" ht="9" customHeight="1">
      <c r="B12" s="207"/>
      <c r="C12" s="208"/>
      <c r="D12" s="210"/>
      <c r="E12" s="210"/>
      <c r="F12" s="212"/>
      <c r="G12" s="212"/>
      <c r="H12" s="212"/>
    </row>
    <row r="13" spans="2:13" ht="9" customHeight="1">
      <c r="B13" s="207"/>
      <c r="C13" s="209"/>
      <c r="D13" s="210"/>
      <c r="E13" s="210"/>
      <c r="F13" s="212"/>
      <c r="G13" s="212"/>
      <c r="H13" s="212"/>
    </row>
    <row r="14" spans="2:13" ht="18.600000000000001" customHeight="1">
      <c r="B14" s="207"/>
      <c r="C14" s="109" t="s">
        <v>600</v>
      </c>
      <c r="D14" s="211"/>
      <c r="E14" s="211"/>
      <c r="F14" s="212"/>
      <c r="G14" s="212"/>
      <c r="H14" s="212"/>
    </row>
    <row r="15" spans="2:13" ht="13.15" customHeight="1">
      <c r="B15" s="207"/>
      <c r="C15" s="72">
        <v>1</v>
      </c>
      <c r="D15" s="72">
        <v>2</v>
      </c>
      <c r="E15" s="72">
        <v>3</v>
      </c>
      <c r="F15" s="72">
        <v>4</v>
      </c>
      <c r="G15" s="72">
        <v>5</v>
      </c>
      <c r="H15" s="72" t="s">
        <v>2432</v>
      </c>
    </row>
    <row r="16" spans="2:13">
      <c r="B16" s="73" t="s">
        <v>604</v>
      </c>
      <c r="C16" s="126">
        <f>C17</f>
        <v>1394684725</v>
      </c>
      <c r="D16" s="126">
        <f t="shared" ref="D16:E16" si="0">D17</f>
        <v>1225409510.53</v>
      </c>
      <c r="E16" s="126">
        <f t="shared" si="0"/>
        <v>859548101.69000006</v>
      </c>
      <c r="F16" s="167">
        <f>F17</f>
        <v>859548101.69000006</v>
      </c>
      <c r="G16" s="126">
        <f>G17</f>
        <v>0</v>
      </c>
      <c r="H16" s="74">
        <f>E16/$M$2</f>
        <v>9.8534076999081009E-5</v>
      </c>
      <c r="L16" s="9"/>
    </row>
    <row r="17" spans="2:12">
      <c r="B17" s="75" t="s">
        <v>93</v>
      </c>
      <c r="C17" s="168">
        <f>C18</f>
        <v>1394684725</v>
      </c>
      <c r="D17" s="168">
        <f>D18</f>
        <v>1225409510.53</v>
      </c>
      <c r="E17" s="168">
        <f>E18</f>
        <v>859548101.69000006</v>
      </c>
      <c r="F17" s="168">
        <f>F18</f>
        <v>859548101.69000006</v>
      </c>
      <c r="G17" s="168">
        <v>0</v>
      </c>
      <c r="H17" s="76">
        <f t="shared" ref="H17:H57" si="1">E17/$M$2</f>
        <v>9.8534076999081009E-5</v>
      </c>
    </row>
    <row r="18" spans="2:12">
      <c r="B18" s="77" t="s">
        <v>95</v>
      </c>
      <c r="C18" s="169">
        <v>1394684725</v>
      </c>
      <c r="D18" s="169">
        <v>1225409510.53</v>
      </c>
      <c r="E18" s="169">
        <v>859548101.69000006</v>
      </c>
      <c r="F18" s="169">
        <f>E18</f>
        <v>859548101.69000006</v>
      </c>
      <c r="G18" s="169">
        <v>0</v>
      </c>
      <c r="H18" s="78">
        <f t="shared" si="1"/>
        <v>9.8534076999081009E-5</v>
      </c>
    </row>
    <row r="19" spans="2:12">
      <c r="B19" s="73" t="s">
        <v>489</v>
      </c>
      <c r="C19" s="126">
        <f>C20+C23+C29+C31</f>
        <v>132703618317</v>
      </c>
      <c r="D19" s="126">
        <f t="shared" ref="D19:E19" si="2">D20+D23+D29+D31</f>
        <v>137513380931.48999</v>
      </c>
      <c r="E19" s="126">
        <f t="shared" si="2"/>
        <v>120761169944.78001</v>
      </c>
      <c r="F19" s="126">
        <f>F20+F23+F29+F31</f>
        <v>21445381825.529999</v>
      </c>
      <c r="G19" s="126">
        <f>G20+G23+G29+G31</f>
        <v>99315788119.250015</v>
      </c>
      <c r="H19" s="74">
        <f t="shared" si="1"/>
        <v>1.3843425858823574E-2</v>
      </c>
      <c r="J19" s="79"/>
    </row>
    <row r="20" spans="2:12">
      <c r="B20" s="75" t="s">
        <v>105</v>
      </c>
      <c r="C20" s="168">
        <f>C22+C21</f>
        <v>1077523771</v>
      </c>
      <c r="D20" s="168">
        <f t="shared" ref="D20:E20" si="3">D22+D21</f>
        <v>1155607016.24</v>
      </c>
      <c r="E20" s="168">
        <f t="shared" si="3"/>
        <v>579394269.08999991</v>
      </c>
      <c r="F20" s="168">
        <f>F22+F21</f>
        <v>579394269.08999991</v>
      </c>
      <c r="G20" s="168">
        <f>G22+G21</f>
        <v>0</v>
      </c>
      <c r="H20" s="76">
        <f t="shared" si="1"/>
        <v>6.6418713985980175E-5</v>
      </c>
      <c r="J20" s="79"/>
    </row>
    <row r="21" spans="2:12">
      <c r="B21" s="77" t="s">
        <v>496</v>
      </c>
      <c r="C21" s="169">
        <v>100000000</v>
      </c>
      <c r="D21" s="169">
        <v>94122138</v>
      </c>
      <c r="E21" s="169">
        <v>0</v>
      </c>
      <c r="F21" s="169">
        <f>E21</f>
        <v>0</v>
      </c>
      <c r="G21" s="169">
        <v>0</v>
      </c>
      <c r="H21" s="78">
        <f t="shared" si="1"/>
        <v>0</v>
      </c>
      <c r="J21" s="80"/>
      <c r="L21" s="81"/>
    </row>
    <row r="22" spans="2:12">
      <c r="B22" s="77" t="s">
        <v>108</v>
      </c>
      <c r="C22" s="169">
        <v>977523771</v>
      </c>
      <c r="D22" s="169">
        <v>1061484878.24</v>
      </c>
      <c r="E22" s="169">
        <v>579394269.08999991</v>
      </c>
      <c r="F22" s="169">
        <f>E22</f>
        <v>579394269.08999991</v>
      </c>
      <c r="G22" s="169">
        <v>0</v>
      </c>
      <c r="H22" s="82">
        <f t="shared" si="1"/>
        <v>6.6418713985980175E-5</v>
      </c>
      <c r="J22" s="83"/>
    </row>
    <row r="23" spans="2:12">
      <c r="B23" s="75" t="s">
        <v>112</v>
      </c>
      <c r="C23" s="168">
        <f>SUM(C24:C28)</f>
        <v>95599385504</v>
      </c>
      <c r="D23" s="168">
        <f t="shared" ref="D23:E23" si="4">SUM(D24:D28)</f>
        <v>107091895979.94</v>
      </c>
      <c r="E23" s="168">
        <f t="shared" si="4"/>
        <v>100012699072.20001</v>
      </c>
      <c r="F23" s="168">
        <f>SUM(F24:F28)</f>
        <v>1466704360.25</v>
      </c>
      <c r="G23" s="168">
        <f>SUM(G24:G28)</f>
        <v>98545994711.950012</v>
      </c>
      <c r="H23" s="84">
        <f t="shared" si="1"/>
        <v>1.1464930202149642E-2</v>
      </c>
    </row>
    <row r="24" spans="2:12">
      <c r="B24" s="77" t="s">
        <v>113</v>
      </c>
      <c r="C24" s="169">
        <v>581376265</v>
      </c>
      <c r="D24" s="169">
        <v>616289907</v>
      </c>
      <c r="E24" s="169">
        <v>413233383.29999995</v>
      </c>
      <c r="F24" s="169">
        <v>0</v>
      </c>
      <c r="G24" s="169">
        <f>E24</f>
        <v>413233383.29999995</v>
      </c>
      <c r="H24" s="82">
        <f t="shared" si="1"/>
        <v>4.7370903302114357E-5</v>
      </c>
    </row>
    <row r="25" spans="2:12">
      <c r="B25" s="77" t="s">
        <v>114</v>
      </c>
      <c r="C25" s="169">
        <v>92475769241</v>
      </c>
      <c r="D25" s="169">
        <v>103984417898.94</v>
      </c>
      <c r="E25" s="169">
        <v>98132761328.650009</v>
      </c>
      <c r="F25" s="169">
        <v>0</v>
      </c>
      <c r="G25" s="169">
        <f>E25</f>
        <v>98132761328.650009</v>
      </c>
      <c r="H25" s="82">
        <f t="shared" si="1"/>
        <v>1.1249424019293524E-2</v>
      </c>
      <c r="J25" s="61"/>
    </row>
    <row r="26" spans="2:12">
      <c r="B26" s="77" t="s">
        <v>607</v>
      </c>
      <c r="C26" s="169">
        <v>288905038</v>
      </c>
      <c r="D26" s="169">
        <v>288905038</v>
      </c>
      <c r="E26" s="169">
        <v>0</v>
      </c>
      <c r="F26" s="169">
        <f>E26</f>
        <v>0</v>
      </c>
      <c r="G26" s="169">
        <v>0</v>
      </c>
      <c r="H26" s="82">
        <f t="shared" si="1"/>
        <v>0</v>
      </c>
      <c r="J26" s="61"/>
    </row>
    <row r="27" spans="2:12">
      <c r="B27" s="77" t="s">
        <v>115</v>
      </c>
      <c r="C27" s="169">
        <v>19334653</v>
      </c>
      <c r="D27" s="169">
        <v>45483553</v>
      </c>
      <c r="E27" s="169">
        <v>19837638.060000002</v>
      </c>
      <c r="F27" s="169">
        <f>E27</f>
        <v>19837638.060000002</v>
      </c>
      <c r="G27" s="169">
        <v>0</v>
      </c>
      <c r="H27" s="82">
        <f t="shared" si="1"/>
        <v>2.2740825699466272E-6</v>
      </c>
    </row>
    <row r="28" spans="2:12">
      <c r="B28" s="77" t="s">
        <v>116</v>
      </c>
      <c r="C28" s="169">
        <v>2234000307</v>
      </c>
      <c r="D28" s="169">
        <v>2156799583</v>
      </c>
      <c r="E28" s="169">
        <v>1446866722.1900001</v>
      </c>
      <c r="F28" s="169">
        <f>E28</f>
        <v>1446866722.1900001</v>
      </c>
      <c r="G28" s="169">
        <v>0</v>
      </c>
      <c r="H28" s="82">
        <f t="shared" si="1"/>
        <v>1.6586119698405708E-4</v>
      </c>
    </row>
    <row r="29" spans="2:12">
      <c r="B29" s="75" t="s">
        <v>117</v>
      </c>
      <c r="C29" s="168">
        <f>C30</f>
        <v>983650259</v>
      </c>
      <c r="D29" s="168">
        <f>D30</f>
        <v>990537509</v>
      </c>
      <c r="E29" s="168">
        <f>E30</f>
        <v>769793407.29999983</v>
      </c>
      <c r="F29" s="168">
        <v>0</v>
      </c>
      <c r="G29" s="168">
        <f>G30</f>
        <v>769793407.29999983</v>
      </c>
      <c r="H29" s="84">
        <f t="shared" si="1"/>
        <v>8.8245070542473358E-5</v>
      </c>
    </row>
    <row r="30" spans="2:12">
      <c r="B30" s="77" t="s">
        <v>118</v>
      </c>
      <c r="C30" s="169">
        <v>983650259</v>
      </c>
      <c r="D30" s="169">
        <v>990537509</v>
      </c>
      <c r="E30" s="169">
        <v>769793407.29999983</v>
      </c>
      <c r="F30" s="169">
        <v>0</v>
      </c>
      <c r="G30" s="169">
        <f>E30</f>
        <v>769793407.29999983</v>
      </c>
      <c r="H30" s="82">
        <f t="shared" si="1"/>
        <v>8.8245070542473358E-5</v>
      </c>
    </row>
    <row r="31" spans="2:12">
      <c r="B31" s="75" t="s">
        <v>119</v>
      </c>
      <c r="C31" s="168">
        <f>C32</f>
        <v>35043058783</v>
      </c>
      <c r="D31" s="168">
        <f>D32</f>
        <v>28275340426.309998</v>
      </c>
      <c r="E31" s="168">
        <f>E32</f>
        <v>19399283196.189999</v>
      </c>
      <c r="F31" s="168">
        <f>F32</f>
        <v>19399283196.189999</v>
      </c>
      <c r="G31" s="168">
        <f>G32</f>
        <v>0</v>
      </c>
      <c r="H31" s="84">
        <f t="shared" si="1"/>
        <v>2.2238318721454768E-3</v>
      </c>
    </row>
    <row r="32" spans="2:12">
      <c r="B32" s="77" t="s">
        <v>122</v>
      </c>
      <c r="C32" s="169">
        <v>35043058783</v>
      </c>
      <c r="D32" s="169">
        <v>28275340426.309998</v>
      </c>
      <c r="E32" s="169">
        <v>19399283196.189999</v>
      </c>
      <c r="F32" s="169">
        <f>E32</f>
        <v>19399283196.189999</v>
      </c>
      <c r="G32" s="169"/>
      <c r="H32" s="78">
        <f t="shared" si="1"/>
        <v>2.2238318721454768E-3</v>
      </c>
    </row>
    <row r="33" spans="2:8">
      <c r="B33" s="73" t="s">
        <v>495</v>
      </c>
      <c r="C33" s="126">
        <f>C34+C37+C48</f>
        <v>14779834097</v>
      </c>
      <c r="D33" s="126">
        <f t="shared" ref="D33:E33" si="5">D34+D37+D48</f>
        <v>12293454083.450001</v>
      </c>
      <c r="E33" s="126">
        <f t="shared" si="5"/>
        <v>7023891896.25</v>
      </c>
      <c r="F33" s="126">
        <f>F34+F37+F48</f>
        <v>6990896775.5799999</v>
      </c>
      <c r="G33" s="126">
        <f>G34+G37+G48</f>
        <v>32995120.670000002</v>
      </c>
      <c r="H33" s="74">
        <f t="shared" si="1"/>
        <v>8.0518205272928989E-4</v>
      </c>
    </row>
    <row r="34" spans="2:8">
      <c r="B34" s="75" t="s">
        <v>131</v>
      </c>
      <c r="C34" s="168">
        <f>C35+C36</f>
        <v>562058313</v>
      </c>
      <c r="D34" s="168">
        <f t="shared" ref="D34:E34" si="6">D35+D36</f>
        <v>562343106.79999995</v>
      </c>
      <c r="E34" s="168">
        <f t="shared" si="6"/>
        <v>400436576.82000005</v>
      </c>
      <c r="F34" s="168">
        <f>F35+F36</f>
        <v>400436576.82000005</v>
      </c>
      <c r="G34" s="168">
        <f>G35+G36</f>
        <v>0</v>
      </c>
      <c r="H34" s="76">
        <f t="shared" si="1"/>
        <v>4.5903944661215162E-5</v>
      </c>
    </row>
    <row r="35" spans="2:8">
      <c r="B35" s="77" t="s">
        <v>132</v>
      </c>
      <c r="C35" s="169">
        <v>228885000</v>
      </c>
      <c r="D35" s="169">
        <v>235790193.80000001</v>
      </c>
      <c r="E35" s="169">
        <v>184330859.31</v>
      </c>
      <c r="F35" s="169">
        <f>E35</f>
        <v>184330859.31</v>
      </c>
      <c r="G35" s="169">
        <v>0</v>
      </c>
      <c r="H35" s="78">
        <f t="shared" si="1"/>
        <v>2.1130720955403646E-5</v>
      </c>
    </row>
    <row r="36" spans="2:8">
      <c r="B36" s="77" t="s">
        <v>134</v>
      </c>
      <c r="C36" s="169">
        <v>333173313</v>
      </c>
      <c r="D36" s="169">
        <v>326552913</v>
      </c>
      <c r="E36" s="169">
        <v>216105717.51000002</v>
      </c>
      <c r="F36" s="169">
        <f>E36</f>
        <v>216105717.51000002</v>
      </c>
      <c r="G36" s="169">
        <v>0</v>
      </c>
      <c r="H36" s="78">
        <f t="shared" si="1"/>
        <v>2.4773223705811509E-5</v>
      </c>
    </row>
    <row r="37" spans="2:8">
      <c r="B37" s="75" t="s">
        <v>135</v>
      </c>
      <c r="C37" s="168">
        <f>SUM(C38:C47)</f>
        <v>7891993630</v>
      </c>
      <c r="D37" s="168">
        <f t="shared" ref="D37:E37" si="7">SUM(D38:D47)</f>
        <v>7796501202.6899996</v>
      </c>
      <c r="E37" s="168">
        <f t="shared" si="7"/>
        <v>4194722464.25</v>
      </c>
      <c r="F37" s="168">
        <f>SUM(F38:F47)</f>
        <v>4161727343.5799999</v>
      </c>
      <c r="G37" s="168">
        <f>SUM(G38:G47)</f>
        <v>32995120.670000002</v>
      </c>
      <c r="H37" s="76">
        <f t="shared" si="1"/>
        <v>4.8086093782247826E-4</v>
      </c>
    </row>
    <row r="38" spans="2:8">
      <c r="B38" s="77" t="s">
        <v>136</v>
      </c>
      <c r="C38" s="169">
        <v>1430788520</v>
      </c>
      <c r="D38" s="169">
        <v>1314859444</v>
      </c>
      <c r="E38" s="169">
        <v>101840158.99000001</v>
      </c>
      <c r="F38" s="169">
        <f t="shared" ref="F38:F44" si="8">E38</f>
        <v>101840158.99000001</v>
      </c>
      <c r="G38" s="169">
        <v>0</v>
      </c>
      <c r="H38" s="78">
        <f t="shared" si="1"/>
        <v>1.1674420602860436E-5</v>
      </c>
    </row>
    <row r="39" spans="2:8">
      <c r="B39" s="77" t="s">
        <v>137</v>
      </c>
      <c r="C39" s="169">
        <v>402894786</v>
      </c>
      <c r="D39" s="169">
        <v>422614786</v>
      </c>
      <c r="E39" s="169">
        <v>243764839.17000002</v>
      </c>
      <c r="F39" s="169">
        <f t="shared" si="8"/>
        <v>243764839.17000002</v>
      </c>
      <c r="G39" s="169">
        <v>0</v>
      </c>
      <c r="H39" s="82">
        <f t="shared" si="1"/>
        <v>2.7943920049640217E-5</v>
      </c>
    </row>
    <row r="40" spans="2:8">
      <c r="B40" s="77" t="s">
        <v>139</v>
      </c>
      <c r="C40" s="169">
        <v>5800000</v>
      </c>
      <c r="D40" s="169">
        <v>11726703.699999999</v>
      </c>
      <c r="E40" s="169">
        <v>7616856.3699999973</v>
      </c>
      <c r="F40" s="169">
        <f t="shared" si="8"/>
        <v>7616856.3699999973</v>
      </c>
      <c r="G40" s="169">
        <v>0</v>
      </c>
      <c r="H40" s="82">
        <f t="shared" si="1"/>
        <v>8.7315638365890876E-7</v>
      </c>
    </row>
    <row r="41" spans="2:8">
      <c r="B41" s="77" t="s">
        <v>141</v>
      </c>
      <c r="C41" s="169">
        <v>1341832252</v>
      </c>
      <c r="D41" s="169">
        <v>1417709271.2</v>
      </c>
      <c r="E41" s="169">
        <v>930125372.82999992</v>
      </c>
      <c r="F41" s="169">
        <f t="shared" si="8"/>
        <v>930125372.82999992</v>
      </c>
      <c r="G41" s="169">
        <v>0</v>
      </c>
      <c r="H41" s="82">
        <f t="shared" si="1"/>
        <v>1.0662468444178333E-4</v>
      </c>
    </row>
    <row r="42" spans="2:8">
      <c r="B42" s="77" t="s">
        <v>142</v>
      </c>
      <c r="C42" s="169">
        <v>1205895920</v>
      </c>
      <c r="D42" s="169">
        <v>1196319126</v>
      </c>
      <c r="E42" s="169">
        <v>594775321.32000005</v>
      </c>
      <c r="F42" s="169">
        <f t="shared" si="8"/>
        <v>594775321.32000005</v>
      </c>
      <c r="G42" s="169">
        <v>0</v>
      </c>
      <c r="H42" s="82">
        <f t="shared" si="1"/>
        <v>6.8181916978084871E-5</v>
      </c>
    </row>
    <row r="43" spans="2:8">
      <c r="B43" s="77" t="s">
        <v>143</v>
      </c>
      <c r="C43" s="169">
        <v>96423204</v>
      </c>
      <c r="D43" s="169">
        <v>96423204</v>
      </c>
      <c r="E43" s="169">
        <v>62203909.289999992</v>
      </c>
      <c r="F43" s="169">
        <f t="shared" si="8"/>
        <v>62203909.289999992</v>
      </c>
      <c r="G43" s="169">
        <v>0</v>
      </c>
      <c r="H43" s="82">
        <f t="shared" si="1"/>
        <v>7.130729246651557E-6</v>
      </c>
    </row>
    <row r="44" spans="2:8">
      <c r="B44" s="77" t="s">
        <v>144</v>
      </c>
      <c r="C44" s="169">
        <v>1300000</v>
      </c>
      <c r="D44" s="169">
        <v>1300000</v>
      </c>
      <c r="E44" s="169">
        <v>489400.78</v>
      </c>
      <c r="F44" s="169">
        <f t="shared" si="8"/>
        <v>489400.78</v>
      </c>
      <c r="G44" s="169">
        <v>0</v>
      </c>
      <c r="H44" s="82">
        <f t="shared" si="1"/>
        <v>5.6102333359956662E-8</v>
      </c>
    </row>
    <row r="45" spans="2:8">
      <c r="B45" s="77" t="s">
        <v>458</v>
      </c>
      <c r="C45" s="169">
        <v>48847564</v>
      </c>
      <c r="D45" s="169">
        <v>78853414</v>
      </c>
      <c r="E45" s="169">
        <v>32995120.670000002</v>
      </c>
      <c r="F45" s="169">
        <v>0</v>
      </c>
      <c r="G45" s="169">
        <f>E45</f>
        <v>32995120.670000002</v>
      </c>
      <c r="H45" s="82">
        <f t="shared" si="1"/>
        <v>3.7823872268457285E-6</v>
      </c>
    </row>
    <row r="46" spans="2:8">
      <c r="B46" s="77" t="s">
        <v>605</v>
      </c>
      <c r="C46" s="169">
        <v>21670500</v>
      </c>
      <c r="D46" s="169">
        <v>16096980</v>
      </c>
      <c r="E46" s="169">
        <v>16044577.6</v>
      </c>
      <c r="F46" s="169">
        <f>E46</f>
        <v>16044577.6</v>
      </c>
      <c r="G46" s="169">
        <v>0</v>
      </c>
      <c r="H46" s="82">
        <f t="shared" si="1"/>
        <v>1.8392660533456715E-6</v>
      </c>
    </row>
    <row r="47" spans="2:8">
      <c r="B47" s="77" t="s">
        <v>145</v>
      </c>
      <c r="C47" s="169">
        <v>3336540884</v>
      </c>
      <c r="D47" s="169">
        <v>3240598273.79</v>
      </c>
      <c r="E47" s="169">
        <v>2204866907.23</v>
      </c>
      <c r="F47" s="169">
        <f>E47</f>
        <v>2204866907.23</v>
      </c>
      <c r="G47" s="169">
        <v>0</v>
      </c>
      <c r="H47" s="82">
        <f t="shared" si="1"/>
        <v>2.527543545062476E-4</v>
      </c>
    </row>
    <row r="48" spans="2:8">
      <c r="B48" s="75" t="s">
        <v>146</v>
      </c>
      <c r="C48" s="168">
        <f>SUM(C49:C56)</f>
        <v>6325782154</v>
      </c>
      <c r="D48" s="168">
        <f t="shared" ref="D48:E48" si="9">SUM(D49:D56)</f>
        <v>3934609773.96</v>
      </c>
      <c r="E48" s="168">
        <f t="shared" si="9"/>
        <v>2428732855.1799998</v>
      </c>
      <c r="F48" s="168">
        <f>SUM(F49:F56)</f>
        <v>2428732855.1799998</v>
      </c>
      <c r="G48" s="168">
        <f>SUM(G49:G56)</f>
        <v>0</v>
      </c>
      <c r="H48" s="84">
        <f t="shared" si="1"/>
        <v>2.7841717024559642E-4</v>
      </c>
    </row>
    <row r="49" spans="2:9">
      <c r="B49" s="77" t="s">
        <v>147</v>
      </c>
      <c r="C49" s="169">
        <v>353570167</v>
      </c>
      <c r="D49" s="169">
        <v>409180115</v>
      </c>
      <c r="E49" s="169">
        <v>259791066.9799999</v>
      </c>
      <c r="F49" s="169">
        <f t="shared" ref="F49:F56" si="10">E49</f>
        <v>259791066.9799999</v>
      </c>
      <c r="G49" s="169">
        <v>0</v>
      </c>
      <c r="H49" s="82">
        <f t="shared" si="1"/>
        <v>2.9781082579498102E-5</v>
      </c>
    </row>
    <row r="50" spans="2:9">
      <c r="B50" s="77" t="s">
        <v>148</v>
      </c>
      <c r="C50" s="169">
        <v>5549769</v>
      </c>
      <c r="D50" s="169">
        <v>5549769</v>
      </c>
      <c r="E50" s="169">
        <v>3632479.3800000004</v>
      </c>
      <c r="F50" s="169">
        <f t="shared" si="10"/>
        <v>3632479.3800000004</v>
      </c>
      <c r="G50" s="169">
        <v>0</v>
      </c>
      <c r="H50" s="82">
        <f t="shared" si="1"/>
        <v>4.1640834552803265E-7</v>
      </c>
    </row>
    <row r="51" spans="2:9">
      <c r="B51" s="77" t="s">
        <v>149</v>
      </c>
      <c r="C51" s="169">
        <v>147468421</v>
      </c>
      <c r="D51" s="169">
        <v>156955009.42000002</v>
      </c>
      <c r="E51" s="169">
        <v>96189513.24999997</v>
      </c>
      <c r="F51" s="169">
        <f t="shared" si="10"/>
        <v>96189513.24999997</v>
      </c>
      <c r="G51" s="169">
        <v>0</v>
      </c>
      <c r="H51" s="78">
        <f t="shared" si="1"/>
        <v>1.1026660272350743E-5</v>
      </c>
    </row>
    <row r="52" spans="2:9">
      <c r="B52" s="77" t="s">
        <v>150</v>
      </c>
      <c r="C52" s="169">
        <v>31680000</v>
      </c>
      <c r="D52" s="169">
        <v>31680000</v>
      </c>
      <c r="E52" s="169">
        <v>16750515.969999997</v>
      </c>
      <c r="F52" s="169">
        <f t="shared" si="10"/>
        <v>16750515.969999997</v>
      </c>
      <c r="G52" s="169">
        <v>0</v>
      </c>
      <c r="H52" s="78">
        <f t="shared" si="1"/>
        <v>1.9201911180039751E-6</v>
      </c>
    </row>
    <row r="53" spans="2:9">
      <c r="B53" s="77" t="s">
        <v>459</v>
      </c>
      <c r="C53" s="169">
        <v>5262147142</v>
      </c>
      <c r="D53" s="169">
        <v>2606293737.3499999</v>
      </c>
      <c r="E53" s="169">
        <v>1681280872.8</v>
      </c>
      <c r="F53" s="169">
        <f t="shared" si="10"/>
        <v>1681280872.8</v>
      </c>
      <c r="G53" s="169">
        <v>0</v>
      </c>
      <c r="H53" s="78">
        <f t="shared" si="1"/>
        <v>1.9273320323997948E-4</v>
      </c>
    </row>
    <row r="54" spans="2:9">
      <c r="B54" s="77" t="s">
        <v>460</v>
      </c>
      <c r="C54" s="169">
        <v>330078958</v>
      </c>
      <c r="D54" s="169">
        <v>444011939</v>
      </c>
      <c r="E54" s="169">
        <v>234715487.16</v>
      </c>
      <c r="F54" s="169">
        <f t="shared" si="10"/>
        <v>234715487.16</v>
      </c>
      <c r="G54" s="169">
        <v>0</v>
      </c>
      <c r="H54" s="78">
        <f t="shared" si="1"/>
        <v>2.6906549894331892E-5</v>
      </c>
    </row>
    <row r="55" spans="2:9">
      <c r="B55" s="77" t="s">
        <v>151</v>
      </c>
      <c r="C55" s="169">
        <v>4539681</v>
      </c>
      <c r="D55" s="169">
        <v>4954725</v>
      </c>
      <c r="E55" s="169">
        <v>3309505.9800000004</v>
      </c>
      <c r="F55" s="169">
        <f t="shared" si="10"/>
        <v>3309505.9800000004</v>
      </c>
      <c r="G55" s="169">
        <v>0</v>
      </c>
      <c r="H55" s="78">
        <f t="shared" si="1"/>
        <v>3.7938437234760859E-7</v>
      </c>
    </row>
    <row r="56" spans="2:9">
      <c r="B56" s="77" t="s">
        <v>152</v>
      </c>
      <c r="C56" s="169">
        <v>190748016</v>
      </c>
      <c r="D56" s="169">
        <v>275984479.19000006</v>
      </c>
      <c r="E56" s="169">
        <v>133063413.66000001</v>
      </c>
      <c r="F56" s="169">
        <f t="shared" si="10"/>
        <v>133063413.66000001</v>
      </c>
      <c r="G56" s="169">
        <v>0</v>
      </c>
      <c r="H56" s="78">
        <f t="shared" si="1"/>
        <v>1.5253690423556601E-5</v>
      </c>
    </row>
    <row r="57" spans="2:9">
      <c r="B57" s="85" t="s">
        <v>331</v>
      </c>
      <c r="C57" s="170">
        <f>C16+C19+C33</f>
        <v>148878137139</v>
      </c>
      <c r="D57" s="170">
        <f>D16+D19+D33</f>
        <v>151032244525.47</v>
      </c>
      <c r="E57" s="170">
        <f>E16+E19+E33</f>
        <v>128644609942.72002</v>
      </c>
      <c r="F57" s="170">
        <f>F16+F19+F33</f>
        <v>29295826702.799995</v>
      </c>
      <c r="G57" s="170">
        <f>G16+G19+G33</f>
        <v>99348783239.920013</v>
      </c>
      <c r="H57" s="86">
        <f t="shared" si="1"/>
        <v>1.4747141988551945E-2</v>
      </c>
    </row>
    <row r="58" spans="2:9">
      <c r="B58" s="125" t="s">
        <v>708</v>
      </c>
      <c r="C58" s="11"/>
      <c r="D58" s="11"/>
      <c r="E58" s="44"/>
      <c r="F58" s="11"/>
      <c r="G58" s="44"/>
    </row>
    <row r="59" spans="2:9">
      <c r="B59" s="113" t="s">
        <v>2256</v>
      </c>
      <c r="C59" s="113"/>
      <c r="D59" s="113"/>
      <c r="E59" s="113"/>
      <c r="F59" s="113"/>
      <c r="G59" s="113"/>
    </row>
    <row r="60" spans="2:9" ht="27" customHeight="1">
      <c r="B60" s="193" t="s">
        <v>2427</v>
      </c>
      <c r="C60" s="193"/>
      <c r="D60" s="193"/>
      <c r="E60" s="193"/>
      <c r="F60" s="113"/>
      <c r="G60" s="113"/>
    </row>
    <row r="61" spans="2:9" ht="25.9" customHeight="1">
      <c r="B61" s="181" t="s">
        <v>2257</v>
      </c>
      <c r="C61" s="181"/>
      <c r="D61" s="181"/>
      <c r="E61" s="181"/>
      <c r="F61" s="181"/>
      <c r="G61" s="181"/>
      <c r="H61" s="181"/>
    </row>
    <row r="62" spans="2:9">
      <c r="B62" s="181" t="s">
        <v>2269</v>
      </c>
      <c r="C62" s="181"/>
      <c r="D62" s="181"/>
      <c r="E62" s="181"/>
      <c r="F62" s="181"/>
      <c r="G62" s="181"/>
      <c r="H62" s="79"/>
      <c r="I62" s="79"/>
    </row>
    <row r="63" spans="2:9">
      <c r="B63" s="181" t="s">
        <v>709</v>
      </c>
      <c r="C63" s="181"/>
    </row>
    <row r="64" spans="2:9">
      <c r="H64" s="79"/>
    </row>
    <row r="65" spans="8:8">
      <c r="H65" s="79"/>
    </row>
    <row r="66" spans="8:8">
      <c r="H66" s="79"/>
    </row>
    <row r="67" spans="8:8">
      <c r="H67" s="87"/>
    </row>
    <row r="68" spans="8:8">
      <c r="H68" s="87"/>
    </row>
    <row r="72" spans="8:8">
      <c r="H72" s="79"/>
    </row>
  </sheetData>
  <mergeCells count="19">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 ref="B1:H1"/>
    <mergeCell ref="B2:H2"/>
    <mergeCell ref="B3:H3"/>
    <mergeCell ref="B5:H5"/>
    <mergeCell ref="B6:H6"/>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F2051731F90E4A81F5ABF3E3054ABB" ma:contentTypeVersion="15" ma:contentTypeDescription="Create a new document." ma:contentTypeScope="" ma:versionID="736c88bc7adf83b051c6c032d65e9964">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41580f3fb5bdaab05bb40a6109e16f15"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B1785A14-834A-417B-A973-475CEBA89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2176ac-cccf-46d9-9564-a55966a26443"/>
    <ds:schemaRef ds:uri="27b106c2-2eb6-4f76-8712-c370ecd06f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840239-D551-4719-A05A-0DA694200ED9}">
  <ds:schemaRefs>
    <ds:schemaRef ds:uri="c32176ac-cccf-46d9-9564-a55966a26443"/>
    <ds:schemaRef ds:uri="http://www.w3.org/XML/1998/namespace"/>
    <ds:schemaRef ds:uri="http://schemas.microsoft.com/office/2006/metadata/properties"/>
    <ds:schemaRef ds:uri="27b106c2-2eb6-4f76-8712-c370ecd06fde"/>
    <ds:schemaRef ds:uri="http://purl.org/dc/dcmityp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purl.org/dc/elements/1.1/"/>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Pablo J. Páez Solano</cp:lastModifiedBy>
  <cp:revision/>
  <dcterms:created xsi:type="dcterms:W3CDTF">2020-08-19T17:32:46Z</dcterms:created>
  <dcterms:modified xsi:type="dcterms:W3CDTF">2026-10-28T14:16:01Z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