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Septiembre/04.09.2026/"/>
    </mc:Choice>
  </mc:AlternateContent>
  <xr:revisionPtr revIDLastSave="2" documentId="8_{346E51E5-5803-48D7-BEB7-6513A0B71438}" xr6:coauthVersionLast="47" xr6:coauthVersionMax="47" xr10:uidLastSave="{C4E6F3CC-8A81-49A1-ADB2-420153F31C1D}"/>
  <bookViews>
    <workbookView xWindow="28680" yWindow="-120" windowWidth="29040" windowHeight="15720" tabRatio="875" activeTab="1" xr2:uid="{00000000-000D-0000-FFFF-FFFF00000000}"/>
  </bookViews>
  <sheets>
    <sheet name="Dinámica" sheetId="162"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8"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71" l="1"/>
  <c r="D17" i="138" l="1"/>
  <c r="D16" i="138" s="1"/>
  <c r="E17" i="138"/>
  <c r="E16" i="138" s="1"/>
  <c r="D20" i="138"/>
  <c r="D19" i="138" s="1"/>
  <c r="E20" i="138"/>
  <c r="E19" i="138" s="1"/>
  <c r="D23" i="138"/>
  <c r="E23" i="138"/>
  <c r="D29" i="138"/>
  <c r="E29" i="138"/>
  <c r="D31" i="138"/>
  <c r="E31" i="138"/>
  <c r="D34" i="138"/>
  <c r="D33" i="138" s="1"/>
  <c r="E34" i="138"/>
  <c r="E33" i="138" s="1"/>
  <c r="D37" i="138"/>
  <c r="E37" i="138"/>
  <c r="D48" i="138"/>
  <c r="E48" i="138"/>
  <c r="D15" i="91"/>
  <c r="E15" i="91"/>
  <c r="D16" i="91"/>
  <c r="E16" i="91"/>
  <c r="D18" i="91"/>
  <c r="E18" i="91"/>
  <c r="D21" i="91"/>
  <c r="D20" i="91" s="1"/>
  <c r="E21" i="91"/>
  <c r="E20" i="91" s="1"/>
  <c r="D24" i="91"/>
  <c r="D23" i="91" s="1"/>
  <c r="E24" i="91"/>
  <c r="E23" i="91" s="1"/>
  <c r="D26" i="91"/>
  <c r="E26" i="91"/>
  <c r="D28" i="91"/>
  <c r="E28" i="91"/>
  <c r="E14" i="131"/>
  <c r="F14" i="131"/>
  <c r="E20" i="131"/>
  <c r="F20" i="131"/>
  <c r="E30" i="131"/>
  <c r="F30" i="131"/>
  <c r="E40" i="131"/>
  <c r="F40" i="131"/>
  <c r="E49" i="131"/>
  <c r="F49" i="131"/>
  <c r="E56" i="131"/>
  <c r="F56" i="131"/>
  <c r="E66" i="131"/>
  <c r="F66" i="131"/>
  <c r="E71" i="131"/>
  <c r="F71" i="131"/>
  <c r="E76" i="131"/>
  <c r="E77" i="131"/>
  <c r="F77" i="131"/>
  <c r="F76" i="131" s="1"/>
  <c r="E79" i="131"/>
  <c r="F79" i="131"/>
  <c r="D17" i="130"/>
  <c r="D16" i="130" s="1"/>
  <c r="E17" i="130"/>
  <c r="E16" i="130" s="1"/>
  <c r="D23" i="130"/>
  <c r="E23" i="130"/>
  <c r="D26" i="130"/>
  <c r="E26" i="130"/>
  <c r="D31" i="130"/>
  <c r="E31" i="130"/>
  <c r="D40" i="130"/>
  <c r="D39" i="130" s="1"/>
  <c r="E40" i="130"/>
  <c r="E39" i="130" s="1"/>
  <c r="D44" i="130"/>
  <c r="E44" i="130"/>
  <c r="D50" i="130"/>
  <c r="E50" i="130"/>
  <c r="D52" i="130"/>
  <c r="E52" i="130"/>
  <c r="D58" i="130"/>
  <c r="E58" i="130"/>
  <c r="D61" i="130"/>
  <c r="E61" i="130"/>
  <c r="D67" i="130"/>
  <c r="E67" i="130"/>
  <c r="D69" i="130"/>
  <c r="E69" i="130"/>
  <c r="D71" i="130"/>
  <c r="E71" i="130"/>
  <c r="D74" i="130"/>
  <c r="E74" i="130"/>
  <c r="D75" i="130"/>
  <c r="E75" i="130"/>
  <c r="D80" i="130"/>
  <c r="E80" i="130"/>
  <c r="D94" i="130"/>
  <c r="E94" i="130"/>
  <c r="D104" i="130"/>
  <c r="D103" i="130" s="1"/>
  <c r="E104" i="130"/>
  <c r="E103" i="130" s="1"/>
  <c r="D108" i="130"/>
  <c r="E108" i="130"/>
  <c r="D115" i="130"/>
  <c r="E115" i="130"/>
  <c r="D122" i="130"/>
  <c r="E122" i="130"/>
  <c r="D134" i="130"/>
  <c r="E134" i="130"/>
  <c r="D143" i="130"/>
  <c r="E143" i="130"/>
  <c r="E148" i="130"/>
  <c r="D149" i="130"/>
  <c r="D148" i="130" s="1"/>
  <c r="E149" i="130"/>
  <c r="D153" i="130"/>
  <c r="D152" i="130" s="1"/>
  <c r="D151" i="130" s="1"/>
  <c r="E153" i="130"/>
  <c r="E152" i="130" s="1"/>
  <c r="E151" i="130" s="1"/>
  <c r="D15" i="3"/>
  <c r="E15" i="3"/>
  <c r="D22" i="3"/>
  <c r="E22" i="3"/>
  <c r="D30" i="3"/>
  <c r="D29" i="3" s="1"/>
  <c r="E30" i="3"/>
  <c r="E29" i="3" s="1"/>
  <c r="E14" i="71"/>
  <c r="D14" i="71"/>
  <c r="D59" i="4"/>
  <c r="D58" i="4" s="1"/>
  <c r="E59" i="4"/>
  <c r="C59" i="4"/>
  <c r="D56" i="4"/>
  <c r="D54" i="4"/>
  <c r="D52" i="4"/>
  <c r="D50" i="4"/>
  <c r="D48" i="4"/>
  <c r="D46" i="4"/>
  <c r="D44" i="4"/>
  <c r="D18" i="4"/>
  <c r="D15" i="4"/>
  <c r="E21" i="71"/>
  <c r="E20" i="71"/>
  <c r="E24" i="71" s="1"/>
  <c r="E22" i="71"/>
  <c r="E25" i="71" s="1"/>
  <c r="E32" i="71"/>
  <c r="E28" i="71" s="1"/>
  <c r="D33" i="91" l="1"/>
  <c r="D14" i="3"/>
  <c r="D33" i="3" s="1"/>
  <c r="E19" i="71"/>
  <c r="E26" i="71" s="1"/>
  <c r="D57" i="138"/>
  <c r="E13" i="131"/>
  <c r="D14" i="4"/>
  <c r="D63" i="4" s="1"/>
  <c r="E81" i="131" l="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1"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E33" i="3"/>
  <c r="H32" i="71"/>
  <c r="G32" i="71"/>
  <c r="E15" i="130"/>
  <c r="E155" i="130" s="1"/>
  <c r="D13" i="131"/>
  <c r="C16" i="130"/>
  <c r="C103" i="130"/>
  <c r="C39" i="130"/>
  <c r="C74" i="130"/>
  <c r="H19" i="71" l="1"/>
  <c r="F26" i="71"/>
  <c r="H26" i="71" s="1"/>
  <c r="G24" i="71"/>
  <c r="H24" i="71"/>
  <c r="D81" i="131"/>
  <c r="C15" i="130"/>
  <c r="C155" i="130" s="1"/>
  <c r="C30" i="3" l="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3"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<sst xmlns="http://schemas.openxmlformats.org/spreadsheetml/2006/main" count="2632" uniqueCount="2287">
  <si>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</si>
  <si>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</si>
  <si>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</si>
  <si>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</si>
  <si>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</si>
  <si>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</si>
  <si>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</si>
  <si>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</si>
  <si>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</si>
  <si>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</si>
  <si>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</si>
  <si>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</si>
  <si>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</si>
  <si>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</si>
  <si>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</si>
  <si>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</si>
  <si>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</si>
  <si>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</si>
  <si>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</si>
  <si>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</si>
  <si>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</si>
  <si>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</si>
  <si>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</si>
  <si>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</si>
  <si>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</si>
  <si>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</si>
  <si>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</si>
  <si>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</si>
  <si>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</si>
  <si>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</si>
  <si>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</si>
  <si>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</si>
  <si>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</si>
  <si>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</si>
  <si>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</si>
  <si>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</si>
  <si>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</si>
  <si>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</si>
  <si>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</si>
  <si>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</si>
  <si>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</si>
  <si>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</si>
  <si>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</si>
  <si>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</si>
  <si>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</si>
  <si>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</si>
  <si>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</si>
  <si>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</si>
  <si>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</si>
  <si>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</si>
  <si>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</si>
  <si>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</si>
  <si>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</si>
  <si>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</si>
  <si>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</si>
  <si>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</si>
  <si>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</si>
  <si>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</si>
  <si>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</si>
  <si>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</si>
  <si>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</si>
  <si>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</si>
  <si>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</si>
  <si>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</si>
  <si>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</si>
  <si>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</si>
  <si>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</si>
  <si>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</si>
  <si>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</si>
  <si>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</si>
  <si>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</si>
  <si>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</si>
  <si>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</si>
  <si>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</si>
  <si>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</si>
  <si>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</si>
  <si>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</si>
  <si>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</si>
  <si>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</si>
  <si>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</si>
  <si>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</si>
  <si>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</si>
  <si>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</si>
  <si>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</si>
  <si>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</si>
  <si>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</si>
  <si>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</si>
  <si>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</si>
  <si>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</si>
  <si>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</si>
  <si>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</si>
  <si>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</si>
  <si>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</si>
  <si>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</si>
  <si>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</si>
  <si>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</si>
  <si>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</si>
  <si>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</si>
  <si>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</si>
  <si>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</si>
  <si>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</si>
  <si>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</si>
  <si>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</si>
  <si>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</si>
  <si>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</si>
  <si>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</si>
  <si>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</si>
  <si>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</si>
  <si>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</si>
  <si>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</si>
  <si>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</si>
  <si>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</si>
  <si>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</si>
  <si>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</si>
  <si>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</si>
  <si>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</si>
  <si>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</si>
  <si>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</si>
  <si>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</si>
  <si>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</si>
  <si>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</si>
  <si>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</si>
  <si>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</si>
  <si>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</si>
  <si>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</si>
  <si>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</si>
  <si>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</si>
  <si>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</si>
  <si>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</si>
  <si>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</si>
  <si>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</si>
  <si>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</si>
  <si>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</si>
  <si>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</si>
  <si>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</si>
  <si>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</si>
  <si>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</si>
  <si>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</si>
  <si>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</si>
  <si>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</si>
  <si>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</si>
  <si>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</si>
  <si>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</si>
  <si>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</si>
  <si>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</si>
  <si>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</si>
  <si>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</si>
  <si>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</si>
  <si>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</si>
  <si>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</si>
  <si>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</si>
  <si>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</si>
  <si>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</si>
  <si>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</si>
  <si>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</si>
  <si>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</si>
  <si>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</si>
  <si>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</si>
  <si>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</si>
  <si>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</si>
  <si>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</si>
  <si>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</si>
  <si>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</si>
  <si>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</si>
  <si>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</si>
  <si>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</si>
  <si>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</si>
  <si>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</si>
  <si>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</si>
  <si>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</si>
  <si>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</si>
  <si>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</si>
  <si>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</si>
  <si>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</si>
  <si>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</si>
  <si>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</si>
  <si>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</si>
  <si>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</si>
  <si>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</si>
  <si>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</si>
  <si>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</si>
  <si>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</si>
  <si>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</si>
  <si>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</si>
  <si>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</si>
  <si>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</si>
  <si>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</si>
  <si>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</si>
  <si>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</si>
  <si>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</si>
  <si>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</si>
  <si>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</si>
  <si>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</si>
  <si>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</si>
  <si>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</si>
  <si>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</si>
  <si>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</si>
  <si>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</si>
  <si>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</si>
  <si>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</si>
  <si>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</si>
  <si>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</si>
  <si>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</si>
  <si>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</si>
  <si>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</si>
  <si>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</si>
  <si>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</si>
  <si>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</si>
  <si>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</si>
  <si>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</si>
  <si>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</si>
  <si>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</si>
  <si>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</si>
  <si>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</si>
  <si>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</si>
  <si>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</si>
  <si>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</si>
  <si>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</si>
  <si>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</si>
  <si>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</si>
  <si>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</si>
  <si>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</si>
  <si>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</si>
  <si>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</si>
  <si>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</si>
  <si>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</si>
  <si>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</si>
  <si>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</si>
  <si>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</si>
  <si>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</si>
  <si>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</si>
  <si>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</si>
  <si>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</si>
  <si>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</si>
  <si>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</si>
  <si>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</si>
  <si>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</si>
  <si>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</si>
  <si>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</si>
  <si>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</si>
  <si>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</si>
  <si>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</si>
  <si>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</si>
  <si>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</si>
  <si>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</si>
  <si>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</si>
  <si>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</si>
  <si>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</si>
  <si>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</si>
  <si>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</si>
  <si>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</si>
  <si>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</si>
  <si>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</si>
  <si>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</si>
  <si>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</si>
  <si>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</si>
  <si>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</si>
  <si>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</si>
  <si>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</si>
  <si>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</si>
  <si>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</si>
  <si>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</si>
  <si>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</si>
  <si>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</si>
  <si>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</si>
  <si>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</si>
  <si>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</si>
  <si>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</si>
  <si>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</si>
  <si>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</si>
  <si>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</si>
  <si>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</si>
  <si>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</si>
  <si>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</si>
  <si>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</si>
  <si>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</si>
  <si>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</si>
  <si>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</si>
  <si>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</si>
  <si>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</si>
  <si>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</si>
  <si>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</si>
  <si>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</si>
  <si>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</si>
  <si>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</si>
  <si>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</si>
  <si>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</si>
  <si>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</si>
  <si>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</si>
  <si>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</si>
  <si>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</si>
  <si>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</si>
  <si>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</si>
  <si>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</si>
  <si>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</si>
  <si>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</si>
  <si>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</si>
  <si>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</si>
  <si>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</si>
  <si>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</si>
  <si>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</si>
  <si>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</si>
  <si>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</si>
  <si>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</si>
  <si>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</si>
  <si>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</si>
  <si>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</si>
  <si>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</si>
  <si>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</si>
  <si>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</si>
  <si>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</si>
  <si>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</si>
  <si>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</si>
  <si>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</si>
  <si>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</si>
  <si>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</si>
  <si>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</si>
  <si>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</si>
  <si>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</si>
  <si>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</si>
  <si>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</si>
  <si>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</si>
  <si>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</si>
  <si>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</si>
  <si>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</si>
  <si>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</si>
  <si>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</si>
  <si>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</si>
  <si>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</si>
  <si>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</si>
  <si>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</si>
  <si>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</si>
  <si>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</si>
  <si>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</si>
  <si>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</si>
  <si>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</si>
  <si>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</si>
  <si>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</si>
  <si>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</si>
  <si>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</si>
  <si>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</si>
  <si>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</si>
  <si>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</si>
  <si>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</si>
  <si>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</si>
  <si>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</si>
  <si>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</si>
  <si>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</si>
  <si>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</si>
  <si>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</si>
  <si>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</si>
  <si>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</si>
  <si>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</si>
  <si>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</si>
  <si>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</si>
  <si>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</si>
  <si>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</si>
  <si>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</si>
  <si>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</si>
  <si>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</si>
  <si>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</si>
  <si>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</si>
  <si>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</si>
  <si>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</si>
  <si>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</si>
  <si>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</si>
  <si>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</si>
  <si>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</si>
  <si>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</si>
  <si>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</si>
  <si>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</si>
  <si>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</si>
  <si>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</si>
  <si>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</si>
  <si>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</si>
  <si>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</si>
  <si>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</si>
  <si>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</si>
  <si>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</si>
  <si>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</si>
  <si>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</si>
  <si>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</si>
  <si>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</si>
  <si>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</si>
  <si>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</si>
  <si>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</si>
  <si>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</si>
  <si>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</si>
  <si>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</si>
  <si>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</si>
  <si>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</si>
  <si>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</si>
  <si>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</si>
  <si>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</si>
  <si>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</si>
  <si>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</si>
  <si>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</si>
  <si>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</si>
  <si>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</si>
  <si>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</si>
  <si>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</si>
  <si>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</si>
  <si>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</si>
  <si>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</si>
  <si>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</si>
  <si>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</si>
  <si>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</si>
  <si>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</si>
  <si>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</si>
  <si>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</si>
  <si>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</si>
  <si>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</si>
  <si>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</si>
  <si>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</si>
  <si>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</si>
  <si>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</si>
  <si>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</si>
  <si>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</si>
  <si>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</si>
  <si>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</si>
  <si>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</si>
  <si>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</si>
  <si>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</si>
  <si>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</si>
  <si>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</si>
  <si>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</si>
  <si>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</si>
  <si>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</si>
  <si>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</si>
  <si>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</si>
  <si>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</si>
  <si>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</si>
  <si>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</si>
  <si>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</si>
  <si>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</si>
  <si>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</si>
  <si>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</si>
  <si>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</si>
  <si>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</si>
  <si>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</si>
  <si>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</si>
  <si>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</si>
  <si>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</si>
  <si>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</si>
  <si>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</si>
  <si>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</si>
  <si>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</si>
  <si>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</si>
  <si>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</si>
  <si>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</si>
  <si>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</si>
  <si>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</si>
  <si>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</si>
  <si>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</si>
  <si>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</si>
  <si>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</si>
  <si>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</si>
  <si>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</si>
  <si>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</si>
  <si>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</si>
  <si>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</si>
  <si>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</si>
  <si>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</si>
  <si>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</si>
  <si>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</si>
  <si>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</si>
  <si>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</si>
  <si>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</si>
  <si>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</si>
  <si>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</si>
  <si>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</si>
  <si>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</si>
  <si>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</si>
  <si>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</si>
  <si>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</si>
  <si>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</si>
  <si>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</si>
  <si>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</si>
  <si>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</si>
  <si>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</si>
  <si>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</si>
  <si>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</si>
  <si>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</si>
  <si>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</si>
  <si>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</si>
  <si>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</si>
  <si>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</si>
  <si>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</si>
  <si>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</si>
  <si>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</si>
  <si>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</si>
  <si>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</si>
  <si>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</si>
  <si>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</si>
  <si>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</si>
  <si>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</si>
  <si>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</si>
  <si>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</si>
  <si>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</si>
  <si>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</si>
  <si>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</si>
  <si>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</si>
  <si>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</si>
  <si>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</si>
  <si>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</si>
  <si>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</si>
  <si>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</si>
  <si>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</si>
  <si>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</si>
  <si>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</si>
  <si>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</si>
  <si>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</si>
  <si>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</si>
  <si>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</si>
  <si>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</si>
  <si>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</si>
  <si>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</si>
  <si>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</si>
  <si>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</si>
  <si>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</si>
  <si>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</si>
  <si>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</si>
  <si>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</si>
  <si>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</si>
  <si>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</si>
  <si>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</si>
  <si>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</si>
  <si>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</si>
  <si>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</si>
  <si>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</si>
  <si>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</si>
  <si>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</si>
  <si>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</si>
  <si>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</si>
  <si>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</si>
  <si>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</si>
  <si>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</si>
  <si>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</si>
  <si>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</si>
  <si>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</si>
  <si>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</si>
  <si>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</si>
  <si>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</si>
  <si>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</si>
  <si>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</si>
  <si>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</si>
  <si>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</si>
  <si>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</si>
  <si>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</si>
  <si>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</si>
  <si>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</si>
  <si>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</si>
  <si>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</si>
  <si>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</si>
  <si>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</si>
  <si>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</si>
  <si>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</si>
  <si>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</si>
  <si>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</si>
  <si>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</si>
  <si>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</si>
  <si>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</si>
  <si>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</si>
  <si>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</si>
  <si>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</si>
  <si>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</si>
  <si>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</si>
  <si>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</si>
  <si>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</si>
  <si>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</si>
  <si>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</si>
  <si>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</si>
  <si>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</si>
  <si>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</si>
  <si>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</si>
  <si>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</si>
  <si>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</si>
  <si>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</si>
  <si>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</si>
  <si>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</si>
  <si>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</si>
  <si>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</si>
  <si>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</si>
  <si>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</si>
  <si>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</si>
  <si>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</si>
  <si>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</si>
  <si>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</si>
  <si>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</si>
  <si>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</si>
  <si>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</si>
  <si>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</si>
  <si>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</si>
  <si>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</si>
  <si>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</si>
  <si>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</si>
  <si>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</si>
  <si>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</si>
  <si>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</si>
  <si>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</si>
  <si>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</si>
  <si>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</si>
  <si>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</si>
  <si>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</si>
  <si>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</si>
  <si>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</si>
  <si>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</si>
  <si>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</si>
  <si>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</si>
  <si>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</si>
  <si>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</si>
  <si>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</si>
  <si>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</si>
  <si>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</si>
  <si>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</si>
  <si>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</si>
  <si>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</si>
  <si>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</si>
  <si>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</si>
  <si>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</si>
  <si>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</si>
  <si>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</si>
  <si>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</si>
  <si>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</si>
  <si>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</si>
  <si>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</si>
  <si>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</si>
  <si>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</si>
  <si>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</si>
  <si>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</si>
  <si>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</si>
  <si>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</si>
  <si>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</si>
  <si>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</si>
  <si>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</si>
  <si>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</si>
  <si>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</si>
  <si>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</si>
  <si>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</si>
  <si>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</si>
  <si>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</si>
  <si>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</si>
  <si>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</si>
  <si>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</si>
  <si>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</si>
  <si>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</si>
  <si>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</si>
  <si>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</si>
  <si>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</si>
  <si>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</si>
  <si>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</si>
  <si>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</si>
  <si>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</si>
  <si>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</si>
  <si>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</si>
  <si>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</si>
  <si>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</si>
  <si>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</si>
  <si>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</si>
  <si>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</si>
  <si>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</si>
  <si>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</si>
  <si>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</si>
  <si>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</si>
  <si>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</si>
  <si>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</si>
  <si>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</si>
  <si>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</si>
  <si>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</si>
  <si>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</si>
  <si>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</si>
  <si>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</si>
  <si>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</si>
  <si>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</si>
  <si>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</si>
  <si>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</si>
  <si>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</si>
  <si>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</si>
  <si>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</si>
  <si>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</si>
  <si>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</si>
  <si>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</si>
  <si>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</si>
  <si>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</si>
  <si>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</si>
  <si>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</si>
  <si>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</si>
  <si>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</si>
  <si>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</si>
  <si>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</si>
  <si>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</si>
  <si>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</si>
  <si>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</si>
  <si>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</si>
  <si>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</si>
  <si>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</si>
  <si>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</si>
  <si>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</si>
  <si>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</si>
  <si>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</si>
  <si>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</si>
  <si>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</si>
  <si>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</si>
  <si>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</si>
  <si>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</si>
  <si>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</si>
  <si>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</si>
  <si>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</si>
  <si>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</si>
  <si>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</si>
  <si>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</si>
  <si>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</si>
  <si>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</si>
  <si>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</si>
  <si>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</si>
  <si>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</si>
  <si>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</si>
  <si>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</si>
  <si>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</si>
  <si>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</si>
  <si>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</si>
  <si>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</si>
  <si>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</si>
  <si>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</si>
  <si>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</si>
  <si>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</si>
  <si>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</si>
  <si>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</si>
  <si>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</si>
  <si>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</si>
  <si>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</si>
  <si>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</si>
  <si>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</si>
  <si>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</si>
  <si>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</si>
  <si>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</si>
  <si>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</si>
  <si>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</si>
  <si>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</si>
  <si>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</si>
  <si>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</si>
  <si>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</si>
  <si>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</si>
  <si>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</si>
  <si>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</si>
  <si>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</si>
  <si>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</si>
  <si>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</si>
  <si>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</si>
  <si>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</si>
  <si>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</si>
  <si>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</si>
  <si>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</si>
  <si>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</si>
  <si>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</si>
  <si>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</si>
  <si>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</si>
  <si>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</si>
  <si>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</si>
  <si>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</si>
  <si>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</si>
  <si>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</si>
  <si>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</si>
  <si>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</si>
  <si>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</si>
  <si>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</si>
  <si>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</si>
  <si>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</si>
  <si>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</si>
  <si>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</si>
  <si>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</si>
  <si>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</si>
  <si>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</si>
  <si>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</si>
  <si>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</si>
  <si>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</si>
  <si>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</si>
  <si>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</si>
  <si>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</si>
  <si>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</si>
  <si>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</si>
  <si>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</si>
  <si>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</si>
  <si>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</si>
  <si>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</si>
  <si>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</si>
  <si>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</si>
  <si>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</si>
  <si>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</si>
  <si>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</si>
  <si>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</si>
  <si>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</si>
  <si>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</si>
  <si>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</si>
  <si>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</si>
  <si>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</si>
  <si>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</si>
  <si>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</si>
  <si>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</si>
  <si>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</si>
  <si>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</si>
  <si>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</si>
  <si>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</si>
  <si>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</si>
  <si>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</si>
  <si>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</si>
  <si>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</si>
  <si>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</si>
  <si>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</si>
  <si>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</si>
  <si>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</si>
  <si>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</si>
  <si>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</si>
  <si>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</si>
  <si>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</si>
  <si>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</si>
  <si>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</si>
  <si>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</si>
  <si>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</si>
  <si>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</si>
  <si>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</si>
  <si>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</si>
  <si>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</si>
  <si>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</si>
  <si>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</si>
  <si>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</si>
  <si>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</si>
  <si>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</si>
  <si>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</si>
  <si>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</si>
  <si>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</si>
  <si>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</si>
  <si>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</si>
  <si>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</si>
  <si>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</si>
  <si>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</si>
  <si>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</si>
  <si>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</si>
  <si>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</si>
  <si>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</si>
  <si>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</si>
  <si>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</si>
  <si>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</si>
  <si>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</si>
  <si>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</si>
  <si>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</si>
  <si>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</si>
  <si>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</si>
  <si>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</si>
  <si>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</si>
  <si>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</si>
  <si>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</si>
  <si>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</si>
  <si>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</si>
  <si>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</si>
  <si>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</si>
  <si>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</si>
  <si>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</si>
  <si>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</si>
  <si>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</si>
  <si>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</si>
  <si>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</si>
  <si>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</si>
  <si>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</si>
  <si>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</si>
  <si>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</si>
  <si>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</si>
  <si>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</si>
  <si>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</si>
  <si>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</si>
  <si>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</si>
  <si>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</si>
  <si>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</si>
  <si>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</si>
  <si>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</si>
  <si>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</si>
  <si>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</si>
  <si>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</si>
  <si>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</si>
  <si>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</si>
  <si>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</si>
  <si>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</si>
  <si>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</si>
  <si>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</si>
  <si>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</si>
  <si>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</si>
  <si>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</si>
  <si>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</si>
  <si>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</si>
  <si>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</si>
  <si>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</si>
  <si>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</si>
  <si>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</si>
  <si>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</si>
  <si>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</si>
  <si>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</si>
  <si>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</si>
  <si>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</si>
  <si>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</si>
  <si>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</si>
  <si>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</si>
  <si>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</si>
  <si>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</si>
  <si>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</si>
  <si>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</si>
  <si>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</si>
  <si>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</si>
  <si>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</si>
  <si>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</si>
  <si>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</si>
  <si>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</si>
  <si>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</si>
  <si>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</si>
  <si>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</si>
  <si>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</si>
  <si>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</si>
  <si>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</si>
  <si>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</si>
  <si>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</si>
  <si>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</si>
  <si>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</si>
  <si>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</si>
  <si>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</si>
  <si>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</si>
  <si>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</si>
  <si>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</si>
  <si>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</si>
  <si>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</si>
  <si>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</si>
  <si>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</si>
  <si>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</si>
  <si>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</si>
  <si>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</si>
  <si>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</si>
  <si>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</si>
  <si>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</si>
  <si>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</si>
  <si>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</si>
  <si>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</si>
  <si>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</si>
  <si>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</si>
  <si>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</si>
  <si>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</si>
  <si>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</si>
  <si>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</si>
  <si>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</si>
  <si>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</si>
  <si>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</si>
  <si>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</si>
  <si>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</si>
  <si>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</si>
  <si>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</si>
  <si>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</si>
  <si>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</si>
  <si>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</si>
  <si>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</si>
  <si>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</si>
  <si>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</si>
  <si>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</si>
  <si>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</si>
  <si>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</si>
  <si>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</si>
  <si>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</si>
  <si>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</si>
  <si>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</si>
  <si>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</si>
  <si>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</si>
  <si>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</si>
  <si>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</si>
  <si>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</si>
  <si>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</si>
  <si>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</si>
  <si>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</si>
  <si>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</si>
  <si>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</si>
  <si>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</si>
  <si>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</si>
  <si>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</si>
  <si>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</si>
  <si>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</si>
  <si>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</si>
  <si>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</si>
  <si>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</si>
  <si>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</si>
  <si>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</si>
  <si>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</si>
  <si>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</si>
  <si>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</si>
  <si>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</si>
  <si>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</si>
  <si>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</si>
  <si>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</si>
  <si>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</si>
  <si>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</si>
  <si>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</si>
  <si>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</si>
  <si>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</si>
  <si>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</si>
  <si>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</si>
  <si>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</si>
  <si>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</si>
  <si>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</si>
  <si>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</si>
  <si>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</si>
  <si>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</si>
  <si>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</si>
  <si>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</si>
  <si>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</si>
  <si>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</si>
  <si>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</si>
  <si>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</si>
  <si>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</si>
  <si>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</si>
  <si>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</si>
  <si>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</si>
  <si>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</si>
  <si>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</si>
  <si>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</si>
  <si>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</si>
  <si>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</si>
  <si>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</si>
  <si>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</si>
  <si>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</si>
  <si>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</si>
  <si>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</si>
  <si>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</si>
  <si>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</si>
  <si>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</si>
  <si>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</si>
  <si>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</si>
  <si>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</si>
  <si>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</si>
  <si>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</si>
  <si>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</si>
  <si>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</si>
  <si>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</si>
  <si>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</si>
  <si>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</si>
  <si>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</si>
  <si>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</si>
  <si>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</si>
  <si>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</si>
  <si>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</si>
  <si>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</si>
  <si>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</si>
  <si>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</si>
  <si>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</si>
  <si>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</si>
  <si>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</si>
  <si>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</si>
  <si>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</si>
  <si>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</si>
  <si>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</si>
  <si>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</si>
  <si>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</si>
  <si>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</si>
  <si>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</si>
  <si>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</si>
  <si>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</si>
  <si>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</si>
  <si>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</si>
  <si>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</si>
  <si>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</si>
  <si>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</si>
  <si>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</si>
  <si>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</si>
  <si>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</si>
  <si>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</si>
  <si>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</si>
  <si>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</si>
  <si>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</si>
  <si>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</si>
  <si>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</si>
  <si>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</si>
  <si>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</si>
  <si>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</si>
  <si>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</si>
  <si>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</si>
  <si>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</si>
  <si>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</si>
  <si>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</si>
  <si>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</si>
  <si>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</si>
  <si>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</si>
  <si>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</si>
  <si>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</si>
  <si>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</si>
  <si>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</si>
  <si>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</si>
  <si>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</si>
  <si>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</si>
  <si>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</si>
  <si>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</si>
  <si>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</si>
  <si>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</si>
  <si>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</si>
  <si>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</si>
  <si>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</si>
  <si>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</si>
  <si>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</si>
  <si>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</si>
  <si>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</si>
  <si>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</si>
  <si>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</si>
  <si>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</si>
  <si>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</si>
  <si>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</si>
  <si>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</si>
  <si>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</si>
  <si>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</si>
  <si>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</si>
  <si>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</si>
  <si>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</si>
  <si>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</si>
  <si>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</si>
  <si>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</si>
  <si>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</si>
  <si>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</si>
  <si>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</si>
  <si>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</si>
  <si>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</si>
  <si>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</si>
  <si>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</si>
  <si>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</si>
  <si>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</si>
  <si>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</si>
  <si>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</si>
  <si>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</si>
  <si>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</si>
  <si>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</si>
  <si>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</si>
  <si>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</si>
  <si>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</si>
  <si>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</si>
  <si>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</si>
  <si>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</si>
  <si>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</si>
  <si>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</si>
  <si>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</si>
  <si>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</si>
  <si>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</si>
  <si>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</si>
  <si>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</si>
  <si>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</si>
  <si>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</si>
  <si>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</si>
  <si>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</si>
  <si>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</si>
  <si>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</si>
  <si>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</si>
  <si>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</si>
  <si>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</si>
  <si>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</si>
  <si>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</si>
  <si>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</si>
  <si>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</si>
  <si>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</si>
  <si>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</si>
  <si>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</si>
  <si>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</si>
  <si>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</si>
  <si>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</si>
  <si>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</si>
  <si>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</si>
  <si>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</si>
  <si>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</si>
  <si>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</si>
  <si>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</si>
  <si>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</si>
  <si>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</si>
  <si>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</si>
  <si>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</si>
  <si>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</si>
  <si>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</si>
  <si>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</si>
  <si>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</si>
  <si>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</si>
  <si>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</si>
  <si>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</si>
  <si>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</si>
  <si>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</si>
  <si>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</si>
  <si>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</si>
  <si>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</si>
  <si>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</si>
  <si>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</si>
  <si>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</si>
  <si>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</si>
  <si>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</si>
  <si>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</si>
  <si>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</si>
  <si>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</si>
  <si>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</si>
  <si>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</si>
  <si>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</si>
  <si>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</si>
  <si>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</si>
  <si>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</si>
  <si>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</si>
  <si>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</si>
  <si>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</si>
  <si>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</si>
  <si>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</si>
  <si>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</si>
  <si>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</si>
  <si>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</si>
  <si>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</si>
  <si>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</si>
  <si>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</si>
  <si>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</si>
  <si>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</si>
  <si>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</si>
  <si>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</si>
  <si>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</si>
  <si>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</si>
  <si>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</si>
  <si>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</si>
  <si>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</si>
  <si>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</si>
  <si>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</si>
  <si>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</si>
  <si>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</si>
  <si>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</si>
  <si>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</si>
  <si>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</si>
  <si>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</si>
  <si>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</si>
  <si>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</si>
  <si>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</si>
  <si>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</si>
  <si>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</si>
  <si>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</si>
  <si>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</si>
  <si>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</si>
  <si>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</si>
  <si>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</si>
  <si>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</si>
  <si>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</si>
  <si>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</si>
  <si>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</si>
  <si>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</si>
  <si>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</si>
  <si>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</si>
  <si>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</si>
  <si>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</si>
  <si>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</si>
  <si>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</si>
  <si>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</si>
  <si>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</si>
  <si>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</si>
  <si>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</si>
  <si>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</si>
  <si>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</si>
  <si>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</si>
  <si>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</si>
  <si>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</si>
  <si>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</si>
  <si>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</si>
  <si>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</si>
  <si>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</si>
  <si>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</si>
  <si>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</si>
  <si>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</si>
  <si>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</si>
  <si>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</si>
  <si>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</si>
  <si>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</si>
  <si>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</si>
  <si>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</si>
  <si>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</si>
  <si>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</si>
  <si>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</si>
  <si>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</si>
  <si>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</si>
  <si>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</si>
  <si>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</si>
  <si>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</si>
  <si>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</si>
  <si>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</si>
  <si>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</si>
  <si>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</si>
  <si>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</si>
  <si>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</si>
  <si>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</si>
  <si>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</si>
  <si>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</si>
  <si>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</si>
  <si>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</si>
  <si>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</si>
  <si>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</si>
  <si>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</si>
  <si>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</si>
  <si>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</si>
  <si>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</si>
  <si>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</si>
  <si>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</si>
  <si>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</si>
  <si>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</si>
  <si>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</si>
  <si>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</si>
  <si>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</si>
  <si>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</si>
  <si>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</si>
  <si>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</si>
  <si>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</si>
  <si>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</si>
  <si>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</si>
  <si>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</si>
  <si>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</si>
  <si>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</si>
  <si>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</si>
  <si>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</si>
  <si>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</si>
  <si>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</si>
  <si>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</si>
  <si>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</si>
  <si>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</si>
  <si>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</si>
  <si>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</si>
  <si>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</si>
  <si>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</si>
  <si>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</si>
  <si>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</si>
  <si>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</si>
  <si>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</si>
  <si>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</si>
  <si>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</si>
  <si>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</si>
  <si>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</si>
  <si>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</si>
  <si>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</si>
  <si>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</si>
  <si>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</si>
  <si>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</si>
  <si>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</si>
  <si>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</si>
  <si>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</si>
  <si>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</si>
  <si>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</si>
  <si>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</si>
  <si>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</si>
  <si>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</si>
  <si>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</si>
  <si>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</si>
  <si>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</si>
  <si>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</si>
  <si>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</si>
  <si>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</si>
  <si>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</si>
  <si>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</si>
  <si>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</si>
  <si>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</si>
  <si>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</si>
  <si>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</si>
  <si>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</si>
  <si>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</si>
  <si>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</si>
  <si>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</si>
  <si>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</si>
  <si>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</si>
  <si>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</si>
  <si>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</si>
  <si>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</si>
  <si>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</si>
  <si>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</si>
  <si>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</si>
  <si>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</si>
  <si>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</si>
  <si>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</si>
  <si>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</si>
  <si>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</si>
  <si>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</si>
  <si>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</si>
  <si>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</si>
  <si>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</si>
  <si>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</si>
  <si>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</si>
  <si>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</si>
  <si>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</si>
  <si>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</si>
  <si>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</si>
  <si>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</si>
  <si>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</si>
  <si>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</si>
  <si>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</si>
  <si>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</si>
  <si>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</si>
  <si>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</si>
  <si>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</si>
  <si>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</si>
  <si>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</si>
  <si>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</si>
  <si>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</si>
  <si>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</si>
  <si>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</si>
  <si>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</si>
  <si>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</si>
  <si>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</si>
  <si>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</si>
  <si>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</si>
  <si>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</si>
  <si>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</si>
  <si>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</si>
  <si>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</si>
  <si>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</si>
  <si>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</si>
  <si>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</si>
  <si>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</si>
  <si>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</si>
  <si>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</si>
  <si>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</si>
  <si>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</si>
  <si>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</si>
  <si>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</si>
  <si>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</si>
  <si>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</si>
  <si>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</si>
  <si>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</si>
  <si>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</si>
  <si>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</si>
  <si>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</si>
  <si>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</si>
  <si>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</si>
  <si>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</si>
  <si>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</si>
  <si>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</si>
  <si>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</si>
  <si>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</si>
  <si>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</si>
  <si>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</si>
  <si>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</si>
  <si>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</si>
  <si>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</si>
  <si>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</si>
  <si>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</si>
  <si>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</si>
  <si>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</si>
  <si>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</si>
  <si>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</si>
  <si>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</si>
  <si>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</si>
  <si>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</si>
  <si>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</si>
  <si>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</si>
  <si>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</si>
  <si>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</si>
  <si>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</si>
  <si>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</si>
  <si>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</si>
  <si>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</si>
  <si>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</si>
  <si>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</si>
  <si>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</si>
  <si>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</si>
  <si>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</si>
  <si>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</si>
  <si>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</si>
  <si>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</si>
  <si>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</si>
  <si>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</si>
  <si>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</si>
  <si>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</si>
  <si>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</si>
  <si>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</si>
  <si>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</si>
  <si>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</si>
  <si>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</si>
  <si>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</si>
  <si>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</si>
  <si>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</si>
  <si>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</si>
  <si>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</si>
  <si>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</si>
  <si>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</si>
  <si>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</si>
  <si>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</si>
  <si>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</si>
  <si>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</si>
  <si>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</si>
  <si>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</si>
  <si>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</si>
  <si>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</si>
  <si>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</si>
  <si>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</si>
  <si>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</si>
  <si>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</si>
  <si>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</si>
  <si>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</si>
  <si>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</si>
  <si>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</si>
  <si>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</si>
  <si>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</si>
  <si>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</si>
  <si>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</si>
  <si>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</si>
  <si>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</si>
  <si>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</si>
  <si>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</si>
  <si>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</si>
  <si>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</si>
  <si>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</si>
  <si>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</si>
  <si>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</si>
  <si>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</si>
  <si>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</si>
  <si>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</si>
  <si>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</si>
  <si>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</si>
  <si>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</si>
  <si>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</si>
  <si>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</si>
  <si>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</si>
  <si>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</si>
  <si>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</si>
  <si>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</si>
  <si>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</si>
  <si>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</si>
  <si>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</si>
  <si>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</si>
  <si>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</si>
  <si>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</si>
  <si>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</si>
  <si>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</si>
  <si>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</si>
  <si>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</si>
  <si>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</si>
  <si>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</si>
  <si>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</si>
  <si>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</si>
  <si>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</si>
  <si>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</si>
  <si>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</si>
  <si>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</si>
  <si>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</si>
  <si>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</si>
  <si>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</si>
  <si>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</si>
  <si>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</si>
  <si>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</si>
  <si>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</si>
  <si>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</si>
  <si>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</si>
  <si>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</si>
  <si>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</si>
  <si>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</si>
  <si>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</si>
  <si>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</si>
  <si>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</si>
  <si>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</si>
  <si>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</si>
  <si>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</si>
  <si>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</si>
  <si>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</si>
  <si>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</si>
  <si>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</si>
  <si>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</si>
  <si>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</si>
  <si>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</si>
  <si>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</si>
  <si>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</si>
  <si>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</si>
  <si>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</si>
  <si>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</si>
  <si>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</si>
  <si>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</si>
  <si>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</si>
  <si>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</si>
  <si>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</si>
  <si>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</si>
  <si>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</si>
  <si>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</si>
  <si>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</si>
  <si>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</si>
  <si>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</si>
  <si>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</si>
  <si>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</si>
  <si>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</si>
  <si>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</si>
  <si>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</si>
  <si>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</si>
  <si>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</si>
  <si>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</si>
  <si>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</si>
  <si>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</si>
  <si>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</si>
  <si>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</si>
  <si>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</si>
  <si>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</si>
  <si>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</si>
  <si>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</si>
  <si>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</si>
  <si>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</si>
  <si>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</si>
  <si>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</si>
  <si>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</si>
  <si>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</si>
  <si>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</si>
  <si>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</si>
  <si>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</si>
  <si>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</si>
  <si>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</si>
  <si>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</si>
  <si>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</si>
  <si>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</si>
  <si>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</si>
  <si>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</si>
  <si>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</si>
  <si>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</si>
  <si>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</si>
  <si>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</si>
  <si>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</si>
  <si>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</si>
  <si>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</si>
  <si>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</si>
  <si>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</si>
  <si>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</si>
  <si>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</si>
  <si>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</si>
  <si>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</si>
  <si>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</si>
  <si>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</si>
  <si>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</si>
  <si>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</si>
  <si>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</si>
  <si>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</si>
  <si>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</si>
  <si>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</si>
  <si>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</si>
  <si>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</si>
  <si>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</si>
  <si>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</si>
  <si>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</si>
  <si>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</si>
  <si>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</si>
  <si>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</si>
  <si>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</si>
  <si>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</si>
  <si>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</si>
  <si>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</si>
  <si>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</si>
  <si>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</si>
  <si>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</si>
  <si>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</si>
  <si>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</si>
  <si>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</si>
  <si>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</si>
  <si>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</si>
  <si>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</si>
  <si>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</si>
  <si>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</si>
  <si>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</si>
  <si>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</si>
  <si>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</si>
  <si>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</si>
  <si>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</si>
  <si>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</si>
  <si>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</si>
  <si>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</si>
  <si>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</si>
  <si>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</si>
  <si>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</si>
  <si>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</si>
  <si>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</si>
  <si>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</si>
  <si>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</si>
  <si>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</si>
  <si>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</si>
  <si>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</si>
  <si>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</si>
  <si>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</si>
  <si>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</si>
  <si>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</si>
  <si>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</si>
  <si>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</si>
  <si>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</si>
  <si>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</si>
  <si>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</si>
  <si>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</si>
  <si>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</si>
  <si>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</si>
  <si>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</si>
  <si>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</si>
  <si>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</si>
  <si>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</si>
  <si>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</si>
  <si>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</si>
  <si>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</si>
  <si>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</si>
  <si>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</si>
  <si>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</si>
  <si>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</si>
  <si>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</si>
  <si>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</si>
  <si>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</si>
  <si>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</si>
  <si>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</si>
  <si>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</si>
  <si>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</si>
  <si>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</si>
  <si>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</si>
  <si>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</si>
  <si>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</si>
  <si>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</si>
  <si>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</si>
  <si>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</si>
  <si>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</si>
  <si>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</si>
  <si>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</si>
  <si>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</si>
  <si>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</si>
  <si>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</si>
  <si>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</si>
  <si>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</si>
  <si>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</si>
  <si>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</si>
  <si>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</si>
  <si>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</si>
  <si>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</si>
  <si>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</si>
  <si>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</si>
  <si>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</si>
  <si>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</si>
  <si>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</si>
  <si>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</si>
  <si>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</si>
  <si>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</si>
  <si>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</si>
  <si>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</si>
  <si>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</si>
  <si>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</si>
  <si>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</si>
  <si>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</si>
  <si>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</si>
  <si>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</si>
  <si>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</si>
  <si>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</si>
  <si>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</si>
  <si>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</si>
  <si>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</si>
  <si>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</si>
  <si>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</si>
  <si>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</si>
  <si>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</si>
  <si>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</si>
  <si>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</si>
  <si>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</si>
  <si>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</si>
  <si>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</si>
  <si>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</si>
  <si>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</si>
  <si>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</si>
  <si>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</si>
  <si>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</si>
  <si>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</si>
  <si>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</si>
  <si>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</si>
  <si>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</si>
  <si>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</si>
  <si>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</si>
  <si>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</si>
  <si>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</si>
  <si>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</si>
  <si>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</si>
  <si>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</si>
  <si>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</si>
  <si>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</si>
  <si>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</si>
  <si>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</si>
  <si>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</si>
  <si>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</si>
  <si>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</si>
  <si>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</si>
  <si>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</si>
  <si>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</si>
  <si>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</si>
  <si>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</si>
  <si>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</si>
  <si>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</si>
  <si>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</si>
  <si>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</si>
  <si>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</si>
  <si>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</si>
  <si>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</si>
  <si>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</si>
  <si>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</si>
  <si>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</si>
  <si>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</si>
  <si>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</si>
  <si>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</si>
  <si>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</si>
  <si>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</si>
  <si>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</si>
  <si>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</si>
  <si>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</si>
  <si>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</si>
  <si>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</si>
  <si>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</si>
  <si>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</si>
  <si>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</si>
  <si>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</si>
  <si>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</si>
  <si>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</si>
  <si>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</si>
  <si>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</si>
  <si>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</si>
  <si>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</si>
  <si>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</si>
  <si>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</si>
  <si>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</si>
  <si>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</si>
  <si>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</si>
  <si>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</si>
  <si>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</si>
  <si>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</si>
  <si>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</si>
  <si>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</si>
  <si>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</si>
  <si>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</si>
  <si>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</si>
  <si>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</si>
  <si>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</si>
  <si>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</si>
  <si>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</si>
  <si>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</si>
  <si>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</si>
  <si>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</si>
  <si>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</si>
  <si>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</si>
  <si>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</si>
  <si>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</si>
  <si>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</si>
  <si>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</si>
  <si>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</si>
  <si>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</si>
  <si>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</si>
  <si>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</si>
  <si>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</si>
  <si>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</si>
  <si>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</si>
  <si>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</si>
  <si>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</si>
  <si>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</si>
  <si>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</si>
  <si>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</si>
  <si>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</si>
  <si>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</si>
  <si>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</si>
  <si>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</si>
  <si>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</si>
  <si>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</si>
  <si>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</si>
  <si>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</si>
  <si>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</si>
  <si>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</si>
  <si>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</si>
  <si>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</si>
  <si>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</si>
  <si>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</si>
  <si>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</si>
  <si>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</si>
  <si>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</si>
  <si>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</si>
  <si>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</si>
  <si>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</si>
  <si>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</si>
  <si>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</si>
  <si>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</si>
  <si>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</si>
  <si>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</si>
  <si>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</si>
  <si>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</si>
  <si>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</si>
  <si>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</si>
  <si>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</si>
  <si>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</si>
  <si>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</si>
  <si>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</si>
  <si>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</si>
  <si>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</si>
  <si>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</si>
  <si>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</si>
  <si>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</si>
  <si>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</si>
  <si>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</si>
  <si>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</si>
  <si>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</si>
  <si>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</si>
  <si>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</si>
  <si>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</si>
  <si>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</si>
  <si>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</si>
  <si>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</si>
  <si>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</si>
  <si>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</si>
  <si>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</si>
  <si>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</si>
  <si>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</si>
  <si>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</si>
  <si>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</si>
  <si>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</si>
  <si>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</si>
  <si>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</si>
  <si>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</si>
  <si>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</si>
  <si>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</si>
  <si>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</si>
  <si>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</si>
  <si>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</si>
  <si>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</si>
  <si>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</si>
  <si>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</si>
  <si>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</si>
  <si>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</si>
  <si>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</si>
  <si>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</si>
  <si>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</si>
  <si>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</si>
  <si>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</si>
  <si>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</si>
  <si>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</si>
  <si>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</si>
  <si>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</si>
  <si>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</si>
  <si>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</si>
  <si>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</si>
  <si>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</si>
  <si>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</si>
  <si>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</si>
  <si>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</si>
  <si>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</si>
  <si>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</si>
  <si>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</si>
  <si>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</si>
  <si>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</si>
  <si>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</si>
  <si>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</si>
  <si>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</si>
  <si>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</si>
  <si>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</si>
  <si>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</si>
  <si>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</si>
  <si>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</si>
  <si>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</si>
  <si>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</si>
  <si>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</si>
  <si>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</si>
  <si>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</si>
  <si>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</si>
  <si>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</si>
  <si>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</si>
  <si>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</si>
  <si>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</si>
  <si>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</si>
  <si>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</si>
  <si>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</si>
  <si>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</si>
  <si>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</si>
  <si>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</si>
  <si>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</si>
  <si>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</si>
  <si>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</si>
  <si>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</si>
  <si>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</si>
  <si>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</si>
  <si>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</si>
  <si>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</si>
  <si>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</si>
  <si>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</si>
  <si>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</si>
  <si>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</si>
  <si>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</si>
  <si>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</si>
  <si>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</si>
  <si>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</si>
  <si>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</si>
  <si>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</si>
  <si>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</si>
  <si>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</si>
  <si>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</si>
  <si>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</si>
  <si>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</si>
  <si>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</si>
  <si>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</si>
  <si>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</si>
  <si>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</si>
  <si>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</si>
  <si>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</si>
  <si>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</si>
  <si>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</si>
  <si>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</si>
  <si>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</si>
  <si>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</si>
  <si>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</si>
  <si>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</si>
  <si>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</si>
  <si>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</si>
  <si>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</si>
  <si>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</si>
  <si>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</si>
  <si>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</si>
  <si>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</si>
  <si>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</si>
  <si>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</si>
  <si>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</si>
  <si>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</si>
  <si>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</si>
  <si>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</si>
  <si>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</si>
  <si>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</si>
  <si>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</si>
  <si>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</si>
  <si>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</si>
  <si>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</si>
  <si>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</si>
  <si>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</si>
  <si>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</si>
  <si>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</si>
  <si>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</si>
  <si>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</si>
  <si>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</si>
  <si>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</si>
  <si>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</si>
  <si>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</si>
  <si>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</si>
  <si>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</si>
  <si>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</si>
  <si>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</si>
  <si>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</si>
  <si>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</si>
  <si>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</si>
  <si>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</si>
  <si>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</si>
  <si>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</si>
  <si>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</si>
  <si>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</si>
  <si>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</si>
  <si>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</si>
  <si>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</si>
  <si>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</si>
  <si>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</si>
  <si>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</si>
  <si>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</si>
  <si>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</si>
  <si>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</si>
  <si>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</si>
  <si>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</si>
  <si>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</si>
  <si>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</si>
  <si>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</si>
  <si>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</si>
  <si>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</si>
  <si>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</si>
  <si>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</si>
  <si>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</si>
  <si>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</si>
  <si>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</si>
  <si>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</si>
  <si>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</si>
  <si>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</si>
  <si>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</si>
  <si>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</si>
  <si>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</si>
  <si>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</si>
  <si>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</si>
  <si>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</si>
  <si>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</si>
  <si>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</si>
  <si>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</si>
  <si>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</si>
  <si>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</si>
  <si>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</si>
  <si>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</si>
  <si>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</si>
  <si>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</si>
  <si>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</si>
  <si>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</si>
  <si>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</si>
  <si>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</si>
  <si>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</si>
  <si>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</si>
  <si>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</si>
  <si>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</si>
  <si>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</si>
  <si>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</si>
  <si>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</si>
  <si>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</si>
  <si>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</si>
  <si>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</si>
  <si>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</si>
  <si>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</si>
  <si>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</si>
  <si>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</si>
  <si>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</si>
  <si>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</si>
  <si>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</si>
  <si>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</si>
  <si>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</si>
  <si>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</si>
  <si>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</si>
  <si>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</si>
  <si>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</si>
  <si>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</si>
  <si>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</si>
  <si>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</si>
  <si>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</si>
  <si>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</si>
  <si>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</si>
  <si>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</si>
  <si>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</si>
  <si>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</si>
  <si>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</si>
  <si>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</si>
  <si>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</si>
  <si>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</si>
  <si>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</si>
  <si>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</si>
  <si>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</si>
  <si>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</si>
  <si>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</si>
  <si>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</si>
  <si>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</si>
  <si>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</si>
  <si>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</si>
  <si>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</si>
  <si>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</si>
  <si>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</si>
  <si>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</si>
  <si>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</si>
  <si>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</si>
  <si>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</si>
  <si>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</si>
  <si>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</si>
  <si>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</si>
  <si>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</si>
  <si>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</si>
  <si>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</si>
  <si>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</si>
  <si>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</si>
  <si>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</si>
  <si>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</si>
  <si>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</si>
  <si>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</si>
  <si>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</si>
  <si>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</si>
  <si>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</si>
  <si>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</si>
  <si>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</si>
  <si>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</si>
  <si>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</si>
  <si>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</si>
  <si>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</si>
  <si>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</si>
  <si>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</si>
  <si>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</si>
  <si>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</si>
  <si>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</si>
  <si>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</si>
  <si>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</si>
  <si>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</si>
  <si>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</si>
  <si>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</si>
  <si>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</si>
  <si>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</si>
  <si>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</si>
  <si>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</si>
  <si>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</si>
  <si>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</si>
  <si>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</si>
  <si>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</si>
  <si>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</si>
  <si>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</si>
  <si>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</si>
  <si>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</si>
  <si>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</si>
  <si>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</si>
  <si>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</si>
  <si>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</si>
  <si>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</si>
  <si>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</si>
  <si>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</si>
  <si>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</si>
  <si>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</si>
  <si>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</si>
  <si>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</si>
  <si>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</si>
  <si>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</si>
  <si>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</si>
  <si>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</si>
  <si>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</si>
  <si>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</si>
  <si>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</si>
  <si>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</si>
  <si>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</si>
  <si>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</si>
  <si>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</si>
  <si>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</si>
  <si>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</si>
  <si>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</si>
  <si>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</si>
  <si>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</si>
  <si>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</si>
  <si>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</si>
  <si>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</si>
  <si>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</si>
  <si>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</si>
  <si>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</si>
  <si>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</si>
  <si>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</si>
  <si>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</si>
  <si>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</si>
  <si>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</si>
  <si>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</si>
  <si>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</si>
  <si>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</si>
  <si>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</si>
  <si>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</si>
  <si>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</si>
  <si>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</si>
  <si>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</si>
  <si>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</si>
  <si>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</si>
  <si>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</si>
  <si>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</si>
  <si>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</si>
  <si>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</si>
  <si>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</si>
  <si>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</si>
  <si>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</si>
  <si>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</si>
  <si>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</si>
  <si>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</si>
  <si>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</si>
  <si>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</si>
  <si>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</si>
  <si>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</si>
  <si>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</si>
  <si>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</si>
  <si>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</si>
  <si>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</si>
  <si>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</si>
  <si>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</si>
  <si>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</si>
  <si>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</si>
  <si>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</si>
  <si>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</si>
  <si>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</si>
  <si>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</si>
  <si>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</si>
  <si>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</si>
  <si>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</si>
  <si>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</si>
  <si>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</si>
  <si>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</si>
  <si>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Suma de Suma de VIGENTE</t>
  </si>
  <si>
    <t>02-REMODELACIÓN DE LA OFICINA DEL COLEGIO DOMINICANO DE PERIODISTAS, DISTRITO NACIONAL</t>
  </si>
  <si>
    <t>59-CONSTRUCCIÓN CLUB DEPORTIVO Y CULTURAL NUESTRO ESFUERZO,SECTOR LA ZURZA, DISTRITO NACIONAL</t>
  </si>
  <si>
    <t>54-CONSTRUCCIÓN UNIDAD DE INTERVENCIÓN TERAPÉUTICA TERRITORIAL (UITT) MUNICIPIO DE NEIBA, PROVINCIA BAHORUCO</t>
  </si>
  <si>
    <t>53-CONSTRUCCIÓN UNIDAD DE INTERVENCIÓN TERAPÉUTICA TERRITORIAL (UITT) MUNICIPIO DAJABÓN, PROVINCIA DAJABÓN</t>
  </si>
  <si>
    <t>55-CONSTRUCCIÓN UNIDAD DE INTERVENCIÓN TERAPÉUTICA TERRITORIAL (UITT) VERÓN PUNTA CANA, PROVINCIA LA ALTAGRACIA.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</si>
  <si>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</si>
  <si>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</si>
  <si>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</si>
  <si>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</si>
  <si>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3. Ingresos y fuentes financieras: Dirección General de Política Tributaria, Ministerio de Hacienda y Economía</t>
  </si>
  <si>
    <t>4. El presupuesto vigente incorpora apropiaciones financiadas con la fuente específica 5011, Fondo de Calamidades y Emergencias Públicas, conforme al artículo 43 de la Ley núm. 99-25 de Presupuesto General del Estado 2026, que autoriza su inclusión y la identificación de las fuentes financieras correspondientes.</t>
  </si>
  <si>
    <t>5.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</si>
  <si>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t>*Cifras preliminares</t>
  </si>
  <si>
    <t>2.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</si>
  <si>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r>
      <rPr>
        <b/>
        <sz val="8"/>
        <color theme="1"/>
        <rFont val="Avenir Next LT Pro"/>
        <family val="2"/>
      </rPr>
      <t>Fuente:</t>
    </r>
    <r>
      <rPr>
        <sz val="8"/>
        <color theme="1"/>
        <rFont val="Avenir Next LT Pro"/>
        <family val="2"/>
      </rPr>
      <t xml:space="preserve"> Sistema de Información de la Gestión Financiera </t>
    </r>
  </si>
  <si>
    <t>10-FONDO GENERAL</t>
  </si>
  <si>
    <t>20-FONDOS CON DESTINO ESPECÍFICO</t>
  </si>
  <si>
    <t>60-CREDITO EXTERNO</t>
  </si>
  <si>
    <t>70-DONACION EXTERNA</t>
  </si>
  <si>
    <t>50-CRÉDITO INTERNO</t>
  </si>
  <si>
    <t>48-REPARACIÓN DE LA BIBLIOTECA NACIONAL PEDRO HENRÍQUEZ UREÑA (BNPHU), DISTRITO NACIONAL</t>
  </si>
  <si>
    <t>61-REMODELACIÓN DEL INSTITUTO TECNOLÓGICO DE LAS AMÉRICAS (ITLA) VILLA MONTELLANO, PUERTO PLATA</t>
  </si>
  <si>
    <t>63-CONSTRUCCIÓN DE EDIFICIOS DE APARTAMENTOS EN EL MUNICIPIO DE VILLA MONTELLANO, PROVINCIA PUERTO PLATA</t>
  </si>
  <si>
    <t>62-CONSTRUCCIÓN PABELLÓN MULTIUSOS DE LA UNIVERSIDAD TECNOLÓGICA DEL CIBAO ORIENTAL (UTECO), MUNICIPIO COTUÍ, PROVINCIA SÁNCHEZ RAMÍREZ.</t>
  </si>
  <si>
    <t>1. Se utilizó el PIB del Panorama Macroeconómico actualizado al 25 de agosto 2026, elaborado por el Ministerio de Hacienda y Economía</t>
  </si>
  <si>
    <t>3. Se utilizó el PIB del Panorama Macroeconómico actualizado al 25 de agosto 2026, elaborado por el Ministerio de Hacienda y Economía</t>
  </si>
  <si>
    <t>Ejecución 1ero de enero - 04 de septiembre de 2026*</t>
  </si>
  <si>
    <t>2. Fecha de imputación al 04 de septiembre de 2026 y fecha de registro al 07 de septiembre de 2026. La fecha de imputación representa los gastos o ingresos en el momento de su ejecución, mientras que la fecha de registro representa el momento de su registro en el sistema, en la medida que se van regularizando los pagos.</t>
  </si>
  <si>
    <t>1. Fecha de imputación al 04 de septiembre de 2026 y fecha de registro al 07 de septiembre de 2026. La fecha de imputación representa los gastos o ingresos en el momento de su ejecución, mientras que la fecha de registro representa el momento de su registro en el sistema, en la medida que se van regularizando los pagos.</t>
  </si>
  <si>
    <t>1.Fecha de imputación al 04 de septiembre de 2026 y fecha de registro al 07 de septiembre de 2026. La fecha de imputación representa los gastos o ingresos en el momento de su ejecución, mientras que la fecha de registro representa el momento de su registro en el sistema, en la medida que se van regularizando los pagos.</t>
  </si>
  <si>
    <t>04-CONSTRUCCIÓN CENTRO COMUNAL EL GUAYABO, MUNICIPIO VALLEJUELO, PROVINCIA SAN JUAN</t>
  </si>
  <si>
    <t xml:space="preserve">      Ejecución 1ro de enero -  04 de septiembre de 2026 (fecha de imputación)</t>
  </si>
  <si>
    <t>Ejecución 1ro de enero -  07 de septiembre de 2026 (fecha de 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</si>
</sst>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2">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0" fontId="48" fillId="3" borderId="27" xfId="0" applyFont="1" applyFill="1" applyBorder="1" applyAlignment="1">
      <alignment horizontal="center" vertical="center" wrapText="1"/>
    </xf>
    <xf numFmtId="176" fontId="58" fillId="3" borderId="0" xfId="436" applyNumberFormat="1" applyFont="1" applyFill="1" applyAlignment="1">
      <alignment horizontal="center" vertical="center"/>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49" fontId="57" fillId="0" borderId="0" xfId="0" applyNumberFormat="1" applyFont="1" applyAlignment="1">
      <alignment horizontal="center" vertical="center"/>
    </xf>
    <xf numFmtId="0" fontId="45" fillId="2" borderId="0" xfId="0" applyFont="1" applyFill="1" applyAlignment="1">
      <alignment horizontal="center"/>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0" fontId="61" fillId="3" borderId="0" xfId="0" applyFont="1" applyFill="1" applyAlignment="1">
      <alignment horizontal="center" vertical="center"/>
    </xf>
    <xf numFmtId="0" fontId="56" fillId="0" borderId="0" xfId="0" applyFont="1" applyAlignment="1">
      <alignment vertical="center" wrapText="1"/>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38068" y="726786"/>
          <a:ext cx="1749847" cy="965538"/>
        </a:xfrm>
        <a:prstGeom prst="rect">
          <a:avLst/>
        </a:prstGeom>
      </xdr:spPr>
    </xdr:pic>
    <xdr:clientData/>
  </xdr:oneCellAnchor>
  <xdr:twoCellAnchor editAs="oneCell">
    <xdr:from>
      <xdr:col>0</xdr:col>
      <xdr:colOff>358140</xdr:colOff>
      <xdr:row>2</xdr:row>
      <xdr:rowOff>78295</xdr:rowOff>
    </xdr:from>
    <xdr:to>
      <xdr:col>0</xdr:col>
      <xdr:colOff>2339340</xdr:colOff>
      <xdr:row>8</xdr:row>
      <xdr:rowOff>8411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81200" cy="1118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210009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817829</xdr:colOff>
      <xdr:row>6</xdr:row>
      <xdr:rowOff>97428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205740</xdr:colOff>
      <xdr:row>7</xdr:row>
      <xdr:rowOff>60628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397329</xdr:colOff>
      <xdr:row>7</xdr:row>
      <xdr:rowOff>98485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98857</xdr:colOff>
      <xdr:row>7</xdr:row>
      <xdr:rowOff>22224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73.351821180557" createdVersion="8" refreshedVersion="8" minRefreshableVersion="3" recordCount="10168" xr:uid="{DA8C69B7-B547-4A06-8C85-EA1EC3FE8B4D}">
  <cacheSource type="worksheet">
    <worksheetSource ref="A1:U10169" sheet="Hoja1"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51"/>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0" maxValue="99352620732.630005"/>
    </cacheField>
    <cacheField name="Suma de DEVENGADO" numFmtId="43">
      <sharedItems containsSemiMixedTypes="0" containsString="0" containsNumber="1" minValue="0" maxValue="69916956351.58999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8">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1360608528"/>
    <n v="10579562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122200000"/>
    <n v="91649997"/>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31226000"/>
    <n v="2341949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3000000"/>
    <n v="2250102"/>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410945786"/>
    <n v="30820932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38690000"/>
    <n v="28892508"/>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43000000"/>
    <n v="3475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34076000"/>
    <n v="25557003"/>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6700000"/>
    <n v="5024997"/>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49287374"/>
    <n v="36465519"/>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107650000"/>
    <n v="80737506"/>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43400000"/>
    <n v="31925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45945000"/>
    <n v="3001624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60000000"/>
    <n v="45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10600000"/>
    <n v="7949985"/>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2500000"/>
    <n v="1874997"/>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11000000"/>
    <n v="7750005"/>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600000"/>
    <n v="45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3850000"/>
    <n v="2781258"/>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3025000"/>
    <n v="2706239"/>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41005436"/>
    <n v="30171549"/>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12700000"/>
    <n v="9525015"/>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2183747876"/>
    <n v="1591063292.0999999"/>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125782662"/>
    <n v="95993114"/>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220723990"/>
    <n v="188299562"/>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496586000"/>
    <n v="356632120.22000009"/>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601854744"/>
    <n v="453412199.15000004"/>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75738636"/>
    <n v="56603491.039999984"/>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88000000"/>
    <n v="173043444.76000002"/>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212700000"/>
    <n v="192673885.27000001"/>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35120060"/>
    <n v="21310946.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51474660"/>
    <n v="44288567.0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333125468"/>
    <n v="190966127.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75354002"/>
    <n v="55590021.430000007"/>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89070246"/>
    <n v="171221457.05000001"/>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68600000"/>
    <n v="47190332.859999999"/>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2300000"/>
    <n v="1095286.01"/>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13523000"/>
    <n v="10206388.01"/>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10600000"/>
    <n v="7617000.3599999994"/>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730747"/>
    <n v="1684061.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118246750"/>
    <n v="87219144.010000005"/>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25680000"/>
    <n v="16933559.10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544690000"/>
    <n v="320204905.2799999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17900000"/>
    <n v="10105885.03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77000000"/>
    <n v="54802338.29999999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74893900"/>
    <n v="48549501.48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12525583"/>
    <n v="7239197.859999999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2000000"/>
    <n v="393490.9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4000000"/>
    <n v="1251206.0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37235000"/>
    <n v="23245220.7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6295000"/>
    <n v="10626774.8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16430000"/>
    <n v="7267072.979999999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40755000"/>
    <n v="28859463.59999999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36622500"/>
    <n v="911180.86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3870000"/>
    <n v="1437416.60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1860000"/>
    <n v="822402.8700000001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400000"/>
    <n v="18448.6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590000"/>
    <n v="43381.99999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4475000"/>
    <n v="2264740.7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36301863"/>
    <n v="8271037.54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2085568076.3099997"/>
    <n v="1077643754.44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463352258.32999998"/>
    <n v="150299893.77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20000000"/>
    <n v="14843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259287944.35999998"/>
    <n v="159369459.5700001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29913552"/>
    <n v="17003377.7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23635000"/>
    <n v="6536831.88000000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10000000"/>
    <n v="3214214.2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710000"/>
    <n v="606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37165079.88"/>
    <n v="28586833.76000000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29015300"/>
    <n v="20417884.85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13322000"/>
    <n v="5034085.88000000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42819561"/>
    <n v="24193077.1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52510000"/>
    <n v="30898449.6200000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4801000"/>
    <n v="2053111.150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2945521"/>
    <n v="1623501.04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290500"/>
    <n v="17755.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698000"/>
    <n v="331164.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31069442"/>
    <n v="19466376.03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8818018.1199999992"/>
    <n v="4640522.6999999993"/>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368994557"/>
    <n v="223497895.97000003"/>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87344778"/>
    <n v="43278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51095436"/>
    <n v="33444010.03999998"/>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16955980"/>
    <n v="10994267.32"/>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1963000"/>
    <n v="8993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5500000"/>
    <n v="142671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7524000"/>
    <n v="3806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13999900"/>
    <n v="6929984.5800000001"/>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5310403"/>
    <n v="22664147.129999999"/>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7489000"/>
    <n v="89513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1564254"/>
    <n v="603279.05000000005"/>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10958850"/>
    <n v="5236192.7700000005"/>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860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657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2406200"/>
    <n v="1127374.3"/>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5788150"/>
    <n v="1420016.08"/>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512901875"/>
    <n v="307607206.43000001"/>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69894442"/>
    <n v="45493325.770000026"/>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68707072.900000006"/>
    <n v="53490167.640000001"/>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7208850"/>
    <n v="2744699.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11816061"/>
    <n v="4566093"/>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26081943.539999999"/>
    <n v="621320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3606012"/>
    <n v="11828244.780000001"/>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3642435"/>
    <n v="1817110.63"/>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45720836"/>
    <n v="7104626.4900000002"/>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9539193.5600000005"/>
    <n v="1072128.4300000002"/>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2655170"/>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2555000"/>
    <n v="671912.68"/>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1597750"/>
    <n v="783076.26000000013"/>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16425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1599055"/>
    <n v="703870"/>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3395045"/>
    <n v="245275.83000000002"/>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21130832"/>
    <n v="4655082.0200000005"/>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20521935"/>
    <n v="4494175.21"/>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41917000"/>
    <n v="25596910.60999999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48521328"/>
    <n v="26528213.810000002"/>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10800000"/>
    <n v="7324681.1299999999"/>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5718828"/>
    <n v="3845089.4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6304680.5800000001"/>
    <n v="3999033.8"/>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1255350.42"/>
    <n v="1098026.24"/>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7914000"/>
    <n v="6252270.8999999994"/>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11356893"/>
    <n v="9309314.279999999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15060000"/>
    <n v="7906296.7400000002"/>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100000"/>
    <n v="5172.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200000"/>
    <n v="84297.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900000"/>
    <n v="29609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250000"/>
    <n v="83999.92"/>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1402598"/>
    <n v="90566"/>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27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136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314680"/>
    <n v="284250.83"/>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75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413200"/>
    <n v="5418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42000"/>
    <n v="3763.5"/>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782691"/>
    <n v="244407.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5357462"/>
    <n v="777845.4400000000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4321545"/>
    <n v="1182100.53"/>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610680824.26999998"/>
    <n v="358398694.51999998"/>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121434673"/>
    <n v="64159887.779999994"/>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49191000"/>
    <n v="600000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80968908.730000019"/>
    <n v="52659458.88999997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55470000"/>
    <n v="20496615.82999999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10969530.42"/>
    <n v="8461646.14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614995"/>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56460908"/>
    <n v="21888278.64999999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35400000"/>
    <n v="19599768.89000000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69981512.439999998"/>
    <n v="6012247.10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150740132.09999999"/>
    <n v="86724198.32999996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42719355"/>
    <n v="21248717.7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3285407.3700000038"/>
    <n v="1836019.2899999998"/>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4313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1182643.96"/>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5746162"/>
    <n v="1136877.9800000002"/>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7604"/>
    <n v="43032.41"/>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30949080"/>
    <n v="21026469.47000000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11613099.25"/>
    <n v="7593174.1300000008"/>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2244846"/>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600000"/>
    <n v="2000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1755154"/>
    <n v="1465653.13"/>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200000"/>
    <n v="20000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600000"/>
    <n v="30350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848355564.07000005"/>
    <n v="501589916.3100000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155164361.27000001"/>
    <n v="68502176.10999998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40127109.02000000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119737960.64"/>
    <n v="73418672.58999998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103679120"/>
    <n v="69508041.36999997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9251092.260000002"/>
    <n v="11625155.61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204095837.5"/>
    <n v="146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82516937.5"/>
    <n v="136975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103783499.18000001"/>
    <n v="70124470.26999999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73456131.620000005"/>
    <n v="62373352.75999999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27543898.169999994"/>
    <n v="13235755.1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507597953.50000006"/>
    <n v="160106693.9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83119999.589999974"/>
    <n v="48193510.28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8215084.829999998"/>
    <n v="14653284.0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2345201.12"/>
    <n v="1751624.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2956850"/>
    <n v="1357654.2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4321893.700000003"/>
    <n v="31916686.32999999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6313153.9500000002"/>
    <n v="5427362.72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6774439.2700000005"/>
    <n v="5902755.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88375365.399999991"/>
    <n v="59420786.52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1034005268.7900004"/>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40981653.16999996"/>
    <n v="114011285.02999999"/>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32544301"/>
    <n v="17417986.16"/>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4130700"/>
    <n v="2604574.92"/>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10016000"/>
    <n v="7082822.129999999"/>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900000"/>
    <n v="8987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1524000"/>
    <n v="883159.2"/>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180000"/>
    <n v="122188.9"/>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320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355331797"/>
    <n v="218021956.80000001"/>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49296598"/>
    <n v="23971933.919999998"/>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37871163"/>
    <n v="23907921.680000007"/>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10391004"/>
    <n v="5380516.9800000004"/>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2160000"/>
    <n v="42146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209999.99999999997"/>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25518710"/>
    <n v="16526537.520000003"/>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1765085"/>
    <n v="1391056.5099999998"/>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24281153.170000002"/>
    <n v="10555039.9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9636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0333532.579999998"/>
    <n v="140565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6490149.2800000003"/>
    <n v="2836276.3200000003"/>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2150543"/>
    <n v="1029797.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20305990.109999999"/>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22034515.16"/>
    <n v="7559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2000000"/>
    <n v="20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105695337.87"/>
    <n v="8297232.4000000004"/>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70000000"/>
    <n v="7000000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810017068.43999994"/>
    <n v="518037087.19999993"/>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19599648.16"/>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120377287.39999999"/>
    <n v="78452363.88999995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251961000"/>
    <n v="167381434.40000004"/>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12219000"/>
    <n v="6561655.4900000012"/>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15500000"/>
    <n v="6389099.2700000005"/>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4472634"/>
    <n v="2456952.6499999994"/>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72346480.390000001"/>
    <n v="58029976.359999992"/>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104891205.03"/>
    <n v="103993284.69999999"/>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21175817.969999999"/>
    <n v="16719149.640000001"/>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5214301"/>
    <n v="1881876.200000000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9890700"/>
    <n v="11314214.470000003"/>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11691392"/>
    <n v="4985525.6900000004"/>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25774433"/>
    <n v="16868216.649999995"/>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856"/>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231252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1448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503700"/>
    <n v="402959.52"/>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759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169800"/>
    <n v="81864.409999999989"/>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246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7013500"/>
    <n v="3298390.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59050670"/>
    <n v="32294182.170000006"/>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1552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44273294.5"/>
    <n v="7620428.2000000002"/>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808033"/>
    <n v="19451913.21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48722455"/>
    <n v="29585380.31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6433352"/>
    <n v="194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6658120"/>
    <n v="4399777.80999999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3506318.67"/>
    <n v="2092594.659999999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3203775.28"/>
    <n v="149526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11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3603269"/>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250000"/>
    <n v="12331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392125.60000000003"/>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5603460"/>
    <n v="17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433825.25"/>
    <n v="1300233.66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112571406"/>
    <n v="65653615.95999999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20779902"/>
    <n v="90356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16137163"/>
    <n v="9818603.950000001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10721469"/>
    <n v="7336731.669999999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2199694.02"/>
    <n v="1121637.200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1160000"/>
    <n v="310317.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11705565"/>
    <n v="6204731.2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2195300"/>
    <n v="898268.3200000000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7526678"/>
    <n v="11490483.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125593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1021675"/>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136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417600"/>
    <n v="191985.4099999999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6275000"/>
    <n v="34277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3446253.8000000007"/>
    <n v="2059737.589999999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50156805.109999999"/>
    <n v="29193020.930000007"/>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6404699"/>
    <n v="4399985.3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7842243.7699999996"/>
    <n v="5973707.6300000008"/>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9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9070329.25"/>
    <n v="4352817.3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3965000"/>
    <n v="232356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13777781"/>
    <n v="5451175.700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178727228"/>
    <n v="98533642.57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31601760"/>
    <n v="13891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28339697"/>
    <n v="14761157.10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12122000"/>
    <n v="5144864.210000000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4147160"/>
    <n v="344048.7200000000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8700369"/>
    <n v="4181890.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4920370"/>
    <n v="1503729.1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13364349"/>
    <n v="2904217.5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4991129"/>
    <n v="1397343.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3428000"/>
    <n v="1051805.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5766276"/>
    <n v="4019593.1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16875830"/>
    <n v="6948504.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736000"/>
    <n v="386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9000"/>
    <n v="21676.1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6204000"/>
    <n v="3015167.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0318420.880000003"/>
    <n v="251848.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349381523"/>
    <n v="2086096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49168236.479999997"/>
    <n v="31710423.899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7939154"/>
    <n v="6701038.7699999996"/>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800000"/>
    <n v="58233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15502937"/>
    <n v="5953357.1699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3560177"/>
    <n v="250396"/>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999200"/>
    <n v="462989.5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15000000"/>
    <n v="52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4805133.7299999995"/>
    <n v="1840714.1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760879348.98000002"/>
    <n v="467698017.9599999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115784967.01999998"/>
    <n v="52694770.00000000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828000"/>
    <n v="341912.920000000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104261108"/>
    <n v="68737803.55000001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3938480"/>
    <n v="13180864.26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6488577"/>
    <n v="4977267.769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54224972"/>
    <n v="41739604.95999998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914839"/>
    <n v="2641387.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45827186"/>
    <n v="31813265.45000000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9893600"/>
    <n v="17726582.9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15273274"/>
    <n v="10970112.40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117015829"/>
    <n v="76228149.31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33900000"/>
    <n v="26177869.03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92357531"/>
    <n v="30490407.16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23924000"/>
    <n v="16794213.11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4460200"/>
    <n v="2338740.71000000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887300"/>
    <n v="788223.1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3530000"/>
    <n v="1093059.659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4240000"/>
    <n v="3823357.550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41619701"/>
    <n v="25435286.48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46787674"/>
    <n v="31291166.03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66847660.619999997"/>
    <n v="30234268.71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17638278.360000003"/>
    <n v="10375627.75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12632058.99"/>
    <n v="6559851.370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15654698.23"/>
    <n v="9675672.42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19613964.030000001"/>
    <n v="11347751.83000000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7720454.4899999993"/>
    <n v="632605.920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22635367"/>
    <n v="14175159.96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22805877.98"/>
    <n v="2422467.81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13602305.32"/>
    <n v="8415478.080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553324.18"/>
    <n v="3006835.48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14064899.090000002"/>
    <n v="8131782.960000000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17402644.120000001"/>
    <n v="10529500.0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72457583.829999998"/>
    <n v="43857427.08999999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515302425.62"/>
    <n v="314807436.66999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6596073.54"/>
    <n v="3652120.559999999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2632151.4299999997"/>
    <n v="1403137.6999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2050553.3900000001"/>
    <n v="988481.6299999998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88500"/>
    <n v="188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38599462.990000002"/>
    <n v="5225667.330000001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91302987.370000005"/>
    <n v="43155781.319999993"/>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10972735.819999998"/>
    <n v="4622720.63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2774884.8"/>
    <n v="1586433.559999999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1686337.8800000001"/>
    <n v="989268.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2244852.73"/>
    <n v="1476830.3600000008"/>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2994809.8199999994"/>
    <n v="1722257.979999999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1705818.6800000002"/>
    <n v="96725.4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3225593.35"/>
    <n v="2167362.24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4421096"/>
    <n v="370395.3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935404.6099999999"/>
    <n v="1286706.88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797800"/>
    <n v="459745.14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857760.3499999999"/>
    <n v="1243309.98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2635870.46"/>
    <n v="1609960.6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10738761.49"/>
    <n v="6688276.93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71188771.710000008"/>
    <n v="47007561.170000017"/>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31285792"/>
    <n v="14095719.189999999"/>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5979654.4000000004"/>
    <n v="3365597.13"/>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7599999"/>
    <n v="4848897.0699999984"/>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21944621.399999999"/>
    <n v="10257736.280000001"/>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16750000"/>
    <n v="618435.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11927558"/>
    <n v="5026598.78"/>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59903947.59999999"/>
    <n v="36262283.289999999"/>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16000000"/>
    <n v="3786521.4299999997"/>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25554395"/>
    <n v="1870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12350000"/>
    <n v="277847.84999999998"/>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1600000"/>
    <n v="97645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5173600"/>
    <n v="1900258.69"/>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4290000"/>
    <n v="233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599769"/>
    <n v="353331.08999999997"/>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3510000"/>
    <n v="210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495396"/>
    <n v="330264"/>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3870000"/>
    <n v="218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544725"/>
    <n v="329988.3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54250256"/>
    <n v="32966997.49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8883604"/>
    <n v="4258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7572479"/>
    <n v="4936479.3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3600000"/>
    <n v="2173365.820000000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0"/>
    <n v="15750.52"/>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16800000"/>
    <n v="10551692.15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5302025"/>
    <n v="3777699.050000000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462855.9"/>
    <n v="153781.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821393.58"/>
    <n v="8214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8468591.620000001"/>
    <n v="3697417.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5970000"/>
    <n v="3974252.3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292398.09999999998"/>
    <n v="11487.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4205000"/>
    <n v="210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687360"/>
    <n v="362651.92000000004"/>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1336363.0199999996"/>
    <n v="46843.1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314341257.04000002"/>
    <n v="180538591.9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55579582.379999995"/>
    <n v="2657409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40873456.579999998"/>
    <n v="27381982.52000000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18450000"/>
    <n v="11057059.55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1445810"/>
    <n v="253799.21000000005"/>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4600000"/>
    <n v="21872037.23000001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39359769"/>
    <n v="11688054.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11700000"/>
    <n v="2487744.92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9323747"/>
    <n v="4023218.8800000004"/>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96816773.359999999"/>
    <n v="29823037.7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28859703.25"/>
    <n v="14930556.88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2292184.5"/>
    <n v="1623312.5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163503.73"/>
    <n v="2062875.99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15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75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2663986.029999999"/>
    <n v="10673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0303224.870000003"/>
    <n v="2790686.2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1425816"/>
    <n v="930279.0399999999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2970000"/>
    <n v="1879044.9999999998"/>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8305707"/>
    <n v="5659920.58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356773"/>
    <n v="1344320.6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7700000"/>
    <n v="476119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4087317"/>
    <n v="3163257.9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965825"/>
    <n v="784737.3099999999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131808043"/>
    <n v="77003705.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8404663"/>
    <n v="11609649.719999997"/>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18846400"/>
    <n v="7567744.57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500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4717583"/>
    <n v="13420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11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463164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2157683"/>
    <n v="139436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670501"/>
    <n v="295894.9600000000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522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509954"/>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118962"/>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176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5687800"/>
    <n v="368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2912504"/>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654326"/>
    <n v="321956.62000000005"/>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126376913"/>
    <n v="77603023.359999985"/>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30798788"/>
    <n v="13338990.869999999"/>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17302518"/>
    <n v="10873377.309999997"/>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9953917"/>
    <n v="5711321.1799999997"/>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3000000"/>
    <n v="1379404.03000000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6765419.04"/>
    <n v="3211923.92"/>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3340125"/>
    <n v="2141805.6799999997"/>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9220965"/>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1754400"/>
    <n v="147179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2826772.8"/>
    <n v="211735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4031999"/>
    <n v="1762508.98"/>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1310497"/>
    <n v="1121737.5"/>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2000000"/>
    <n v="1939206.1"/>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625798"/>
    <n v="505863"/>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1247428.76"/>
    <n v="508790.42000000004"/>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1132236"/>
    <n v="801218.6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5100000"/>
    <n v="3968181.9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12938050"/>
    <n v="8170319.980000000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1750000"/>
    <n v="1680996.4"/>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5174435.4000000013"/>
    <n v="2757289.5899999994"/>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780000"/>
    <n v="2473331.400000000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151487649"/>
    <n v="88288172.020000041"/>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22779338"/>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8649767"/>
    <n v="12247999.380000003"/>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8847696"/>
    <n v="7192281.7800000003"/>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3600000"/>
    <n v="2699125.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5945340"/>
    <n v="3267349.6999999997"/>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867596.0000000002"/>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6035862.8200000003"/>
    <n v="2286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1272399.1800000002"/>
    <n v="1054059.1800000002"/>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765520"/>
    <n v="199974.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598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214304.01"/>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328500"/>
    <n v="155707.91999999998"/>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103534"/>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13452574"/>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379264.9900000002"/>
    <n v="1044884.62"/>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2385686595"/>
    <n v="1436820984.1899996"/>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297006692"/>
    <n v="126250806.50999998"/>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330402968"/>
    <n v="211571074.3000001"/>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226355762"/>
    <n v="115127141.49000002"/>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40000000"/>
    <n v="10711832.85"/>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100000"/>
    <n v="578847.2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82296304"/>
    <n v="31618770.130000006"/>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67600000"/>
    <n v="26926507.52"/>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2430000"/>
    <n v="3551901.379999999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76411341.069999993"/>
    <n v="40777127.449999996"/>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27994394.93"/>
    <n v="8433546.3099999987"/>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77352932"/>
    <n v="9813652.620000001"/>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4023000"/>
    <n v="148946.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5271000"/>
    <n v="8546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300000"/>
    <n v="435193.51"/>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5650000"/>
    <n v="860508.22000000009"/>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66700000"/>
    <n v="2690894.3100000005"/>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62611659"/>
    <n v="4618428.0999999987"/>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45203000"/>
    <n v="114487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6295198"/>
    <n v="861121.75000000012"/>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17885792"/>
    <n v="9535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2821200"/>
    <n v="1204471.5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2212011"/>
    <n v="1327510.600000000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1491400"/>
    <n v="928212.960000000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9005081"/>
    <n v="11614486.47999999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8620545.3599999994"/>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1100000"/>
    <n v="725617.7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00000"/>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4381600"/>
    <n v="1957042.72"/>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2200000"/>
    <n v="1521021.15"/>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1342488.08"/>
    <n v="492187.630000000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2747852.88"/>
    <n v="188328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874605.64"/>
    <n v="222230.83000000002"/>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1136586027.1799998"/>
    <n v="574497256.4499999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186357019.81999999"/>
    <n v="91779073.829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127368963"/>
    <n v="82336003.60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60139000"/>
    <n v="44098671.41000000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462767.12"/>
    <n v="543960.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33100000"/>
    <n v="27389310.75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3718500"/>
    <n v="202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74140000"/>
    <n v="49616103.68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33475722.16"/>
    <n v="2059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7541000"/>
    <n v="15340542.89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35157098.689999998"/>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11909869.439999999"/>
    <n v="6137636.62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1733800"/>
    <n v="1284392.0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7569371072.8899994"/>
    <n v="2270021818.7800007"/>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216882067"/>
    <n v="138495396.90000001"/>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1055835022.7099999"/>
    <n v="608118837.56999993"/>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12581544.49"/>
    <n v="3099105.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131056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10749542.199999999"/>
    <n v="2658168.61"/>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5016671.68"/>
    <n v="340781.62000000005"/>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109031786.29000001"/>
    <n v="65654950.68"/>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141242970.89999998"/>
    <n v="36276403.990000002"/>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247592743.88000011"/>
    <n v="67105095.999999978"/>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12721000"/>
    <n v="200000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30977443"/>
    <n v="18840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10411836"/>
    <n v="56731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4287180"/>
    <n v="2838895.7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2439000"/>
    <n v="1438565.269999999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834666"/>
    <n v="475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1528287"/>
    <n v="68958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10472665"/>
    <n v="7085915.82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5850000"/>
    <n v="3376535.019999999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4400000"/>
    <n v="1558028.9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1539180"/>
    <n v="2717910.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143272333"/>
    <n v="78004608.070000008"/>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67279600"/>
    <n v="35167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8942818"/>
    <n v="11515412.969999995"/>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6773500"/>
    <n v="5347207.4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13786000"/>
    <n v="72295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3039000"/>
    <n v="10930831.45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12895000"/>
    <n v="3791352.599999999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9062000"/>
    <n v="3456870.53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19673490"/>
    <n v="9669360.230000002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3330000"/>
    <n v="1473992.6600000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760000"/>
    <n v="112186.599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646000"/>
    <n v="290166.8399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2650000"/>
    <n v="1092910.05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4512267"/>
    <n v="1991275.000000000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149405021.23000002"/>
    <n v="72121768.96000000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27590251.000000004"/>
    <n v="14530340.9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36676.0099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9517159.7699999996"/>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15625470.25"/>
    <n v="10773655.37999999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7186800"/>
    <n v="5282343.390000001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428851633.95999998"/>
    <n v="237203570.5599999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3500000"/>
    <n v="1658047.5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10077555.99"/>
    <n v="4411523.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7823391.6600000001"/>
    <n v="5470989.22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4236090"/>
    <n v="1208522.4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2003923"/>
    <n v="926404.12999999989"/>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14822721.140000001"/>
    <n v="3952853.97"/>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1496331.3399999999"/>
    <n v="58037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35484.65999999992"/>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322302"/>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7275"/>
    <n v="1359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2810"/>
    <n v="12236.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8265805"/>
    <n v="3897676.4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7065060.0000000009"/>
    <n v="3016125.1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278624024"/>
    <n v="167627127.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64510347"/>
    <n v="34399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38058182"/>
    <n v="24910809.929999996"/>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25288266"/>
    <n v="14026579.189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3374018408"/>
    <n v="19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9725283.879999999"/>
    <n v="2942765.7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8385000"/>
    <n v="12135005.19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4753710.93"/>
    <n v="269193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6907190.1900000013"/>
    <n v="3606578.5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6150900"/>
    <n v="2582119.110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898318.6"/>
    <n v="547876.4199999999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1131183"/>
    <n v="782411.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332784"/>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481868.62"/>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134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8897236.7100000009"/>
    <n v="3492231.9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6679235.0700000003"/>
    <n v="888017.17"/>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172039500"/>
    <n v="90605717.439999998"/>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56671083"/>
    <n v="3166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22603312"/>
    <n v="12764616.55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15592561"/>
    <n v="11417633.97000000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236000"/>
    <n v="1099795.39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3536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11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33263105"/>
    <n v="22841406.35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33870000"/>
    <n v="32611017.739999998"/>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43821909"/>
    <n v="33891040.04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8032860"/>
    <n v="7298903.1799999997"/>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29238669"/>
    <n v="1956874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1722660"/>
    <n v="559842.85000000009"/>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561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641217"/>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21689126"/>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89003420"/>
    <n v="55105090.48000000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9947974"/>
    <n v="2085108.3800000004"/>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44012817"/>
    <n v="34783173.310000002"/>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7341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6108596"/>
    <n v="5042994.2200000007"/>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99000"/>
    <n v="10336020.299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73674550.939999998"/>
    <n v="36837275.46000000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81117669"/>
    <n v="50763270.669999994"/>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1576000"/>
    <n v="5378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894141923"/>
    <n v="505968600.3099999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239617447"/>
    <n v="136083979.52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21853379"/>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106223217"/>
    <n v="63457559.84000002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99058283"/>
    <n v="72380291.47999998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27010056"/>
    <n v="1391379.61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25473200"/>
    <n v="18452475.6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17923793"/>
    <n v="8999696.569999998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2750000"/>
    <n v="27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170172400"/>
    <n v="93597485.47999998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28714980"/>
    <n v="106278691.65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89324174"/>
    <n v="55222066.78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20013235"/>
    <n v="4757124.600000000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8964730"/>
    <n v="12071064.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88559478"/>
    <n v="24138674.03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77312668.439999998"/>
    <n v="283840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109706483"/>
    <n v="65935194.35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2208616"/>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2359692.6"/>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294357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0"/>
    <n v="26491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2037354.6099999994"/>
    <n v="1121979.7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43900000"/>
    <n v="24850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11214720"/>
    <n v="2797571.4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22821213.829999998"/>
    <n v="1010655.35"/>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500000"/>
    <n v="852489.6"/>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323498"/>
    <n v="3234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9877600"/>
    <n v="5576457.22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7398500"/>
    <n v="355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8000000"/>
    <n v="4474309.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8469000"/>
    <n v="4695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9640100"/>
    <n v="48596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7695000"/>
    <n v="4145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7444000"/>
    <n v="39396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8120000"/>
    <n v="398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5700000"/>
    <n v="2996920.86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9144332"/>
    <n v="6045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8074500"/>
    <n v="4284820.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6966717"/>
    <n v="417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9370148"/>
    <n v="6163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6250000"/>
    <n v="3537699.7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8788000"/>
    <n v="484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8714886"/>
    <n v="4873325.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8146500"/>
    <n v="49633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9795470"/>
    <n v="5471532.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6121900"/>
    <n v="33836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7648500"/>
    <n v="4556336.87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10042000"/>
    <n v="6448205.03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9992400"/>
    <n v="5358639.03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8537000"/>
    <n v="4667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10550000"/>
    <n v="4490856.65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8650000"/>
    <n v="4737086.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7200000"/>
    <n v="4065465.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6420000"/>
    <n v="371408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8404500"/>
    <n v="49211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8136000"/>
    <n v="443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7168100"/>
    <n v="38702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36200000"/>
    <n v="15630361.31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909301529"/>
    <n v="494593672.950000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1142717"/>
    <n v="65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1593250"/>
    <n v="107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860000"/>
    <n v="66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746950"/>
    <n v="1192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710417"/>
    <n v="600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1035209"/>
    <n v="575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835834"/>
    <n v="55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923250"/>
    <n v="66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1224459"/>
    <n v="78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1080792"/>
    <n v="575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889345"/>
    <n v="50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1033472"/>
    <n v="82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844516"/>
    <n v="749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1800000"/>
    <n v="1017583.34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1000000"/>
    <n v="73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981167"/>
    <n v="72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1572167"/>
    <n v="98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1007209"/>
    <n v="723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2044095"/>
    <n v="1064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996167"/>
    <n v="55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873418"/>
    <n v="1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823345"/>
    <n v="46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640000"/>
    <n v="425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1142367"/>
    <n v="492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3000000"/>
    <n v="1902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106373845"/>
    <n v="62226367.060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41472718"/>
    <n v="19343831.35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1362460"/>
    <n v="825257.0499999998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1061788"/>
    <n v="541711.6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1400000"/>
    <n v="657598.38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1371000"/>
    <n v="706076.88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1300000"/>
    <n v="742335.7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1200000"/>
    <n v="618764.290000000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1400000"/>
    <n v="583264.6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1400000"/>
    <n v="607324.38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1400000"/>
    <n v="443831.29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1270668"/>
    <n v="870749.8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1200000"/>
    <n v="636360.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1033283"/>
    <n v="636514.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1179852"/>
    <n v="810985.3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1400000"/>
    <n v="514331.73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1128528"/>
    <n v="740242.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1200000"/>
    <n v="739654.1300000001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1400000"/>
    <n v="728392.38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1600000"/>
    <n v="830120.2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1028100"/>
    <n v="485445.84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1101500"/>
    <n v="686377.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1300000"/>
    <n v="904010.239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1300000"/>
    <n v="812021.650000000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1100000"/>
    <n v="711001.690000000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1800000"/>
    <n v="681005.4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1400000"/>
    <n v="678759.63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900000"/>
    <n v="620118.3999999997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1100000"/>
    <n v="566041.4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1400000"/>
    <n v="743936.2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1400000"/>
    <n v="676220.2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1072560"/>
    <n v="590067.06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5600000"/>
    <n v="2375122.38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137887885"/>
    <n v="74611774.3299999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400000"/>
    <n v="1370217.63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1450982"/>
    <n v="266927.3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950000"/>
    <n v="28252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332070"/>
    <n v="284253.21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50000"/>
    <n v="56158.009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800000"/>
    <n v="218609.96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2250000"/>
    <n v="426303.7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1000000"/>
    <n v="79279.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850000"/>
    <n v="353796.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1150000"/>
    <n v="356209.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1350000"/>
    <n v="903299.69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650000"/>
    <n v="433035.57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1150000"/>
    <n v="461524.39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1250000"/>
    <n v="377777.37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1000000"/>
    <n v="423094.76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0277"/>
    <n v="100667.70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850000"/>
    <n v="306872.3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600000"/>
    <n v="456258.92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1250000"/>
    <n v="821565.1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850000"/>
    <n v="403580.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850000"/>
    <n v="242266.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700000"/>
    <n v="135823.4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50000"/>
    <n v="417149.33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780000"/>
    <n v="35985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500000"/>
    <n v="345245.51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700000"/>
    <n v="248728.83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1100000"/>
    <n v="296421.25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700000"/>
    <n v="2675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720000"/>
    <n v="55494.98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450000"/>
    <n v="1236203.6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60154588.000000007"/>
    <n v="54189024.33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00000"/>
    <n v="20086.44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1 - LA ALTAGRACIA"/>
    <s v="(en blanco)"/>
    <n v="0"/>
    <n v="62299"/>
    <n v="6229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200000"/>
    <n v="391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110000"/>
    <n v="52538.6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7050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360000"/>
    <n v="158155.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107866070"/>
    <n v="2778728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300000"/>
    <n v="298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379000"/>
    <n v="300101.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0000"/>
    <n v="45266.02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300000"/>
    <n v="1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286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25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130000"/>
    <n v="4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221000"/>
    <n v="9208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12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13178935"/>
    <n v="8664303.99999999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300000"/>
    <n v="2046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1400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90000"/>
    <n v="894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1400000"/>
    <n v="59627.06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14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4170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334901"/>
    <n v="134900.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697782"/>
    <n v="424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6560033"/>
    <n v="4803555.27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33125572"/>
    <n v="9721236.44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60717276"/>
    <n v="57532746.70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100000"/>
    <n v="43978.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581500"/>
    <n v="28747.2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85000"/>
    <n v="82412.160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181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1050599"/>
    <n v="182854.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31554496"/>
    <n v="5857704.08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400000"/>
    <n v="2892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74000"/>
    <n v="20531.76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254500"/>
    <n v="32782.46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150000"/>
    <n v="36071.730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1000000"/>
    <n v="6270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350000"/>
    <n v="203025.06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343000"/>
    <n v="148910.77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400000"/>
    <n v="89838.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184000"/>
    <n v="101752.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100000"/>
    <n v="48776.4299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1200000"/>
    <n v="665495.32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2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57737087"/>
    <n v="31329632.32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04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13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96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245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23200000"/>
    <n v="14846088.68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300000"/>
    <n v="85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12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200000"/>
    <n v="98803.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2453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164800"/>
    <n v="14661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10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10700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610000"/>
    <n v="43335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9770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500000"/>
    <n v="161899.09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3394800"/>
    <n v="701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3 - BAHORUCO"/>
    <s v="(en blanco)"/>
    <n v="0"/>
    <n v="21000"/>
    <n v="20436.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15500"/>
    <n v="151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42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150000"/>
    <n v="3211.3199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5500"/>
    <n v="6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1100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300000"/>
    <n v="1614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100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4666592"/>
    <n v="215593.1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100000"/>
    <n v="18194.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50000"/>
    <n v="15074.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300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862288"/>
    <n v="2414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1500000"/>
    <n v="71065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1050000"/>
    <n v="1044633.3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959054"/>
    <n v="603031.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950000"/>
    <n v="878574.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1460000"/>
    <n v="1379923.3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1100000"/>
    <n v="98447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2300000"/>
    <n v="1351269.7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1443043"/>
    <n v="12428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289000"/>
    <n v="556914.2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500000"/>
    <n v="647314.0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1001000"/>
    <n v="837829.90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1200000"/>
    <n v="765760.5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1390000"/>
    <n v="1377892.33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000000"/>
    <n v="627827.8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50000"/>
    <n v="694150.5299999999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325000"/>
    <n v="42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1191676"/>
    <n v="91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9928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1108000"/>
    <n v="8924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1500004"/>
    <n v="998025.36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1269375"/>
    <n v="116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2000000"/>
    <n v="96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25690310"/>
    <n v="19600880.33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400000"/>
    <n v="2604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51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200000"/>
    <n v="63647.96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10635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393009"/>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500000"/>
    <n v="158418.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210000"/>
    <n v="4845.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15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000000"/>
    <n v="526915.4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186873"/>
    <n v="126883.2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89800"/>
    <n v="55154.85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1629996"/>
    <n v="19821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122536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39945084"/>
    <n v="13347149.939999999"/>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26646000"/>
    <n v="1913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4814538"/>
    <n v="2892476.7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1500000"/>
    <n v="58058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46060149"/>
    <n v="1568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7540022"/>
    <n v="5827982.04"/>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6542995"/>
    <n v="2391924.8299999996"/>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288841625"/>
    <n v="174355695.55999997"/>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23067618772.619999"/>
    <n v="13914235641.42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592891764"/>
    <n v="37419332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45341584"/>
    <n v="25432789.98999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3039341539"/>
    <n v="1934401712.4000013"/>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362558893"/>
    <n v="238770662.27000013"/>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25356358"/>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72417480"/>
    <n v="39712240.750000007"/>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4811120.129999999"/>
    <n v="3564623.73"/>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560826228.36000001"/>
    <n v="358005404.83999991"/>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1139656501.48"/>
    <n v="592039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35653002.609999999"/>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47568664.590000004"/>
    <n v="206362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7727345.6799999997"/>
    <n v="3506116.3"/>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205074730.00000003"/>
    <n v="134650025.41"/>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01 - DISTRITO NACIONAL"/>
    <s v="(en blanco)"/>
    <n v="0"/>
    <n v="19751829.64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833911393.75"/>
    <n v="6240595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27132560"/>
    <n v="4064750.33"/>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379145.03"/>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66601195.420000002"/>
    <n v="42701785.369999997"/>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2721419"/>
    <n v="1874377.93"/>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1680443095.8800001"/>
    <n v="1119034042.8799996"/>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01 - DISTRITO NACIONAL"/>
    <s v="(en blanco)"/>
    <n v="0"/>
    <n v="172377681.34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1584929006.2"/>
    <n v="944410450.67999995"/>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1680908630.74"/>
    <n v="856933176.14999974"/>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702905933"/>
    <n v="465552079.31999993"/>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318584525.06999999"/>
    <n v="236589989.53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294013200"/>
    <n v="204477536.8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94830013.18999997"/>
    <n v="128139054.76000004"/>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81683462"/>
    <n v="52298057.200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132403515"/>
    <n v="59427484.71000002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3861934.62"/>
    <n v="1757838.390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6581377.259999998"/>
    <n v="23511957.33000000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9316886.4499999993"/>
    <n v="5258516.2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343727052"/>
    <n v="3437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274647367.88999999"/>
    <n v="125240046.14"/>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7010892.320000011"/>
    <n v="26491793.250000007"/>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122567675.3"/>
    <n v="59356876.75999998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147333587.08999997"/>
    <n v="9957693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8080019.02"/>
    <n v="12594736.0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170000"/>
    <n v="169999.6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24974606.780000001"/>
    <n v="12923570.870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3302530.560000002"/>
    <n v="22717382.24999999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10099861.779999997"/>
    <n v="4703454.009999998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6698765.4299999997"/>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4358088.47"/>
    <n v="2628022.2600000007"/>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167762778.24000001"/>
    <n v="98882701.06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141469138.22999999"/>
    <n v="113207899.52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272682107.39999998"/>
    <n v="150027608.49000001"/>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19020382.600000001"/>
    <n v="10864520.9"/>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920000"/>
    <n v="455303.35"/>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444785.81"/>
    <n v="348089.62"/>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16188000"/>
    <n v="9924125"/>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7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20337658"/>
    <n v="7961718.6100000003"/>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24000000"/>
    <n v="12182715.899999997"/>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8441271"/>
    <n v="2098671.12"/>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13746820"/>
    <n v="829358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32996899.359999999"/>
    <n v="10986124.500000002"/>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48022100.289999999"/>
    <n v="28534860.940000001"/>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14680416.709999999"/>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6300000"/>
    <n v="4286512.8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6.329999999998"/>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4539464"/>
    <n v="2578001.81"/>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1470044"/>
    <n v="62192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2248435.12"/>
    <n v="2247774.70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746932.48"/>
    <n v="727627.4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8912647"/>
    <n v="6378006.300000000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346289.98000000004"/>
    <n v="34628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5798637"/>
    <n v="4033147.8800000004"/>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70 - DONACION EXTERNA"/>
    <s v="99 - MULTIPROVINCIAL"/>
    <s v="(en blanco)"/>
    <n v="0"/>
    <n v="83117.67"/>
    <n v="83117.6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7654895"/>
    <n v="2389764.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147387342.43000001"/>
    <n v="35254132.29000000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3183382"/>
    <n v="2229474.280000000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6649457.3200000003"/>
    <n v="6648551.2799999993"/>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371559"/>
    <n v="2482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625000"/>
    <n v="2875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1520000"/>
    <n v="108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407090.4"/>
    <n v="407090.4"/>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1865603.7100000002"/>
    <n v="1180389.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70 - DONACION EXTERNA"/>
    <s v="99 - MULTIPROVINCIAL"/>
    <s v="(en blanco)"/>
    <n v="0"/>
    <n v="1954027.19"/>
    <n v="1954027.1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97501949"/>
    <n v="57547610.30000000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13547988"/>
    <n v="8904526.909999998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2418412"/>
    <n v="1344412.4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14513915"/>
    <n v="11025431.34000000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4629000"/>
    <n v="1326022.8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401271"/>
    <n v="270153.2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2034261"/>
    <n v="546488.3199999999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1380000"/>
    <n v="582982.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12555792"/>
    <n v="7607892.03999999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2955662"/>
    <n v="1736108.3900000001"/>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26179514.399999999"/>
    <n v="15997846.08000000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28005529.759999998"/>
    <n v="13887730.3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690000"/>
    <n v="2440305.7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10550000"/>
    <n v="3177636.18999999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8462522"/>
    <n v="464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20804238.240000002"/>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128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58017229.43"/>
    <n v="20065318.319999997"/>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12450000"/>
    <n v="33264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67529646"/>
    <n v="46525094.119999997"/>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8397268.5700000003"/>
    <n v="3039561.7200000007"/>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22090278"/>
    <n v="12625703.439999996"/>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3128967"/>
    <n v="1955051.72"/>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525000"/>
    <n v="208824.439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2400000"/>
    <n v="21576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1425000"/>
    <n v="9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1091928402"/>
    <n v="658616757.26000011"/>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66987770"/>
    <n v="47153545.38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50568469"/>
    <n v="34861525.33000001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3995341"/>
    <n v="2062618.2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10500000"/>
    <n v="8457705"/>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23699628"/>
    <n v="5194848.699999999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30615434.989999998"/>
    <n v="30248802.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30368468"/>
    <n v="12588994.379999999"/>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2200000"/>
    <n v="73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63002826.350000001"/>
    <n v="8524002.370000001"/>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4084471.359999999"/>
    <n v="1449602.2699999998"/>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626418.8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6697828.4299999997"/>
    <n v="2674508.3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4386464.7499999991"/>
    <n v="4127687.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130985619.68000001"/>
    <n v="74372162.439999998"/>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40036216.159999996"/>
    <n v="27473724.599999998"/>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36641162"/>
    <n v="20359864.16"/>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4754328"/>
    <n v="3145615.470000000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848000"/>
    <n v="742033.55"/>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1417775.5899999999"/>
    <n v="849801.9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262592.89"/>
    <n v="224835.5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304631.52"/>
    <n v="303072.82999999996"/>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5470000"/>
    <n v="2347068.3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977827.98"/>
    <n v="1699607.9499999997"/>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133422.51999999999"/>
    <n v="127401.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833300"/>
    <n v="445926.13000000006"/>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4736874.0299999993"/>
    <n v="3194216.94000000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2464775.4699999997"/>
    <n v="1513858.280000000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13394866"/>
    <n v="8125262.560000001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900726"/>
    <n v="1258603.4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977200"/>
    <n v="805649.7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4 - TRANSPORTE Y ALMACENAJE"/>
    <s v="N"/>
    <s v="00 - N/A"/>
    <s v="10 - FONDO GENERAL"/>
    <s v="32 - SANTO DOMINGO"/>
    <s v="(en blanco)"/>
    <n v="0"/>
    <n v="6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9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750000"/>
    <n v="1202485.2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2033630"/>
    <n v="1147127.62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1134552"/>
    <n v="298413.2"/>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64356789.899999999"/>
    <n v="39422347.0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701781.8"/>
    <n v="1213792.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1047033"/>
    <n v="638936.82000000007"/>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600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886711.59999999986"/>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4232691.3100000005"/>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1298684.0399999998"/>
    <n v="968682.1"/>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1035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304501.25"/>
    <n v="149560.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121761.84"/>
    <n v="51990.799999999996"/>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21600353.27"/>
    <n v="12781390.699999999"/>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5718319.5"/>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1350429.55"/>
    <n v="700964.6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13312000"/>
    <n v="798619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897000"/>
    <n v="1194526.879999999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1000000"/>
    <n v="724304.0599999998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53900"/>
    <n v="53896.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951300"/>
    <n v="146796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103131.42"/>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819640577.50999999"/>
    <n v="453456751.51000005"/>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61345109.489999995"/>
    <n v="40235667.100000009"/>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4148167"/>
    <n v="2859626.3999999994"/>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2469228"/>
    <n v="17449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121000"/>
    <n v="120847.34"/>
  </r>
  <r>
    <s v="2026"/>
    <x v="0"/>
    <x v="0"/>
    <x v="0"/>
    <x v="0"/>
    <s v="2 - Poder Ejecutivo"/>
    <s v="0202 - MINISTERIO DE  INTERIOR Y POLICÍA"/>
    <s v="0008 - HOSPITAL GENERAL DOCENTE DE LA POLICIA NACIONAL"/>
    <s v="4 - SERVICIOS SOCIALES"/>
    <s v="4.2 - Salud"/>
    <s v="4.2.02 - Servicios hospitalarios"/>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11475009.779999999"/>
    <n v="6446793.2300000004"/>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1908444.73"/>
    <n v="7552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11776658"/>
    <n v="3266393.1500000004"/>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19751433"/>
    <n v="6298152.1799999997"/>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4461405.47"/>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1650624"/>
    <n v="47495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18300000"/>
    <n v="1111107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4786557.53"/>
    <n v="2572641.4"/>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740249.53"/>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58433172"/>
    <n v="30144655.4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4581206.84"/>
    <n v="14033882.84"/>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29140800.270000003"/>
    <n v="17394242.91"/>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40209482.710000016"/>
    <n v="16657981.859999999"/>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941600"/>
    <n v="1223461.7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6168400"/>
    <n v="45939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996700.5"/>
    <n v="1171266.36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12327274"/>
    <n v="59671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1586338.4300000002"/>
    <n v="924318.9199999998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1286987.57"/>
    <n v="736908.24999999988"/>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56000"/>
    <n v="54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388500"/>
    <n v="215908.49"/>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8765338"/>
    <n v="11363054.08"/>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2553602"/>
    <n v="1620654.8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719862"/>
    <n v="488136.17"/>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3575683"/>
    <n v="2180458.93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80000"/>
    <n v="43041.35"/>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2126913.2999999998"/>
    <n v="1503742.74"/>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367889.70000000007"/>
    <n v="199921.26"/>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6307974702.1999989"/>
    <n v="3775508200.9500003"/>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103925058.25"/>
    <n v="63339774.080000006"/>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443617483"/>
    <n v="295510072.1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100970547"/>
    <n v="67014404.979999997"/>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24600000"/>
    <n v="1807268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3000000"/>
    <n v="2829966.4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7823026"/>
    <n v="5834025.0199999996"/>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1700000"/>
    <n v="66744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247374"/>
    <n v="91557"/>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70707699"/>
    <n v="151405859.31999999"/>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196280298"/>
    <n v="45553056.400000006"/>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273865066"/>
    <n v="172448365.52999997"/>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33902378"/>
    <n v="27403545.66"/>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20700000"/>
    <n v="457899.58999999997"/>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4349800"/>
    <n v="2089423.3500000003"/>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25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55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2750000"/>
    <n v="1859435.8699999999"/>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5951005.5800000001"/>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360529307"/>
    <n v="193297239.76000002"/>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11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6366270"/>
    <n v="25712347.890000004"/>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17645325"/>
    <n v="8486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329318857"/>
    <n v="215420191.82999998"/>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8985285"/>
    <n v="5450275.900000000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1630738"/>
    <n v="852915.39999999991"/>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5999711"/>
    <n v="3208077.4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333358006.30000001"/>
    <n v="223555152.10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13012491.25"/>
    <n v="7623536.2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4264288"/>
    <n v="1600493"/>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5138912022.46"/>
    <n v="2645162764.2199998"/>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10562974681.130001"/>
    <n v="6880540205.300000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89410056"/>
    <n v="133808297.29999995"/>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628705697"/>
    <n v="427014640.05999994"/>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295068709"/>
    <n v="196443936.92000002"/>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738131434.68000007"/>
    <n v="491230033.94000006"/>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219222454.19999999"/>
    <n v="137452253.75"/>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47683255.799999997"/>
    <n v="34875565.399999999"/>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4423000"/>
    <n v="3501377.37"/>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402733782.64999998"/>
    <n v="23136985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8656466.3899999987"/>
    <n v="6178465.350000000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203633574.38"/>
    <n v="13116324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1084187.5"/>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121488688.88000001"/>
    <n v="91222761.150000021"/>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7980134.1600000001"/>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2370055"/>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589641.84"/>
    <n v="498194.23"/>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517966.57"/>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418454.41000000015"/>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888689"/>
    <n v="3216006.8099999996"/>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226766.5899999999"/>
    <n v="1076649.05"/>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44790399"/>
    <n v="28206385.3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120283198.83"/>
    <n v="93908751.61999999"/>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203115.12"/>
    <n v="4157952.8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31954319.559999999"/>
    <n v="21166772.03000000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12592532.380000001"/>
    <n v="12219644.439999999"/>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8428694075.8999996"/>
    <n v="5128612076.5500031"/>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389580222"/>
    <n v="293235970.76999992"/>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562378351.10000002"/>
    <n v="360906414.03000003"/>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216999434"/>
    <n v="152203605.47999996"/>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8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57088907"/>
    <n v="3678123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1352485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6977150"/>
    <n v="3873399.8200000003"/>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482648689"/>
    <n v="40526725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80143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487739900"/>
    <n v="126219037.15000001"/>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80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262899982"/>
    <n v="217144774.37000003"/>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257090300"/>
    <n v="162763838.06"/>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4660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2728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2748595"/>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321395.00000000023"/>
    <n v="169874.030000000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261981234"/>
    <n v="165514339.13000003"/>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21908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401947996"/>
    <n v="318803395.98999995"/>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1367867457"/>
    <n v="875690013.23000002"/>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9575866"/>
    <n v="11530778.300000004"/>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75450780"/>
    <n v="118904146.09000002"/>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5360300"/>
    <n v="4455343.9000000004"/>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202970800"/>
    <n v="111672096.29000001"/>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18954360"/>
    <n v="7956034.8700000001"/>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89020943"/>
    <n v="58831421.609999999"/>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345732785"/>
    <n v="198917524.08000001"/>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73520807"/>
    <n v="33240577.580000002"/>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75332594"/>
    <n v="63607649.609999992"/>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21325228"/>
    <n v="21228808.830000006"/>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218791398"/>
    <n v="133262357.23000003"/>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20 - FONDOS CON DESTINO ESPECÍFICO"/>
    <s v="99 - MULTIPROVINCIAL"/>
    <s v="(en blanco)"/>
    <n v="0"/>
    <n v="3000"/>
    <n v="0"/>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350884756"/>
    <n v="254043062.96000001"/>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118989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8814531"/>
    <n v="7499005.0200000005"/>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635000"/>
    <n v="6510065.370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90005"/>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907900"/>
    <n v="5731409.470000000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12410055"/>
    <n v="12101226.709999997"/>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006400"/>
    <n v="13593.6"/>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282187130"/>
    <n v="204986582.80000001"/>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51098554"/>
    <n v="121434603.88"/>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6307305"/>
    <n v="2175462.509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37782318"/>
    <n v="23249240.07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1093297"/>
    <n v="728692.56"/>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336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528653"/>
    <n v="528651.80000000005"/>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1343940"/>
    <n v="71042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854691.2400000007"/>
    <n v="3588906.9"/>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1713550.0899999999"/>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8295800"/>
    <n v="710103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4526294.74"/>
    <n v="1357109.7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2285439.21"/>
    <n v="1978808.91"/>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2400000"/>
    <n v="2099992.8599999994"/>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743489.72"/>
    <n v="615348.5699999999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2951666.779999999"/>
    <n v="1682520.2200000002"/>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8489324.5800000001"/>
    <n v="6669167.88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563938.04"/>
    <n v="2403252.0900000003"/>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1170095"/>
    <n v="768973.24"/>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2324499"/>
    <n v="1031611.2299999999"/>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944050"/>
    <n v="309525.8"/>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381400"/>
    <n v="2055169.34"/>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1311574"/>
    <n v="961100.56"/>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23465885.43"/>
    <n v="17281222.960000005"/>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536002.5700000003"/>
    <n v="2301204.0600000005"/>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385996398"/>
    <n v="238959643.35999995"/>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7601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8563500"/>
    <n v="12127609.35"/>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32901040"/>
    <n v="18018201.530000001"/>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694347"/>
    <n v="322634.67000000004"/>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3246000"/>
    <n v="1156659.57"/>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14731521"/>
    <n v="10292618.73"/>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4137934"/>
    <n v="2605902.4000000004"/>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107117601"/>
    <n v="71012224.679999977"/>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7241999"/>
    <n v="3465683.5500000003"/>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1424000"/>
    <n v="548353.87000000011"/>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6200333"/>
    <n v="452255.94"/>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36126136"/>
    <n v="22629589.07"/>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15468911"/>
    <n v="5707058.5699999994"/>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1067956"/>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237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2476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790717"/>
    <n v="1203452.000000000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10567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882184116"/>
    <n v="541338157.38"/>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29778403"/>
    <n v="19426775.530000001"/>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864000"/>
    <n v="352910.88000000006"/>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448990"/>
    <n v="448989.6"/>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1831995"/>
    <n v="809434.7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4137993"/>
    <n v="2576832"/>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1183737"/>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8962339"/>
    <n v="6096905.2499999991"/>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800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1146214"/>
    <n v="855144.08"/>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870310"/>
    <n v="1868574.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5518214"/>
    <n v="5378823.510000000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80129964"/>
    <n v="48811394.769999996"/>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538198"/>
    <n v="528327.7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56640"/>
    <n v="5664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3257985"/>
    <n v="3138803.79"/>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52668738"/>
    <n v="37852663.650000006"/>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14594379"/>
    <n v="6624600.3999999985"/>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103809302"/>
    <n v="48523199.019999996"/>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21386761"/>
    <n v="18956007.509999998"/>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16027200"/>
    <n v="9862885.8400000036"/>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240669"/>
    <n v="160445.51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120000"/>
    <n v="73998.760000000009"/>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888000"/>
    <n v="65868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384178.26"/>
    <n v="333528.63"/>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7870026"/>
    <n v="5906939.0899999999"/>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1750000"/>
    <n v="123214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49727.74"/>
    <n v="209677.73999999996"/>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5138280.84"/>
    <n v="359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3163282.14"/>
    <n v="1523172.839999999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460000"/>
    <n v="203904"/>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805443"/>
    <n v="3799688.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5190000"/>
    <n v="383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621779.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75798.48000000001"/>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122957.45"/>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3917214.79"/>
    <n v="82289.42"/>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2170000"/>
    <n v="138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1370000"/>
    <n v="664335.43999999994"/>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111727514"/>
    <n v="64913479.689999983"/>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7362841"/>
    <n v="4134030.8200000003"/>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512701.8"/>
    <n v="400197.00000000006"/>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863405.1499999994"/>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1211166.33"/>
    <n v="601223.1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5922873.71"/>
    <n v="4124991.8800000004"/>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6094284.030000001"/>
    <n v="2757940.2300000004"/>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1225000"/>
    <n v="733067.00999999989"/>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900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10485000"/>
    <n v="6877737.099999999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804175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22749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5940000"/>
    <n v="3913474.9899999998"/>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9120000"/>
    <n v="68290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12634.02"/>
    <n v="12634.02"/>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481828.44"/>
    <n v="308207.92000000004"/>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5559360.1200000001"/>
    <n v="3712751.2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1168650.4200000002"/>
    <n v="1048830.45"/>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236462063"/>
    <n v="148977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43800000"/>
    <n v="27967088.64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1160000"/>
    <n v="848228.76000000013"/>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1100000"/>
    <n v="520636.47999999992"/>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800000"/>
    <n v="202957.63999999998"/>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9925000"/>
    <n v="4284511.1399999997"/>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5661800"/>
    <n v="2694712.57"/>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700000"/>
    <n v="324565.15000000002"/>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8100000"/>
    <n v="135106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5936303"/>
    <n v="2059843.63"/>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2300000"/>
    <n v="361070.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750000"/>
    <n v="155988.71"/>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19000646"/>
    <n v="3207431.09"/>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11555784"/>
    <n v="3823348.7999999989"/>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817951618"/>
    <n v="495521826.79999995"/>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20061800"/>
    <n v="13279530.229999999"/>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40927110"/>
    <n v="28408803.719999999"/>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4719521"/>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9940780"/>
    <n v="6077979.7999999989"/>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794590"/>
    <n v="1273623.2000000002"/>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998210"/>
    <n v="3280057.42"/>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2225022"/>
    <n v="1861143.1500000001"/>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3196283"/>
    <n v="1628653.8499999999"/>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54500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28113421"/>
    <n v="208909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35085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116686"/>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798578.2"/>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6211318"/>
    <n v="5723867.0600000005"/>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32710019"/>
    <n v="20020372.940000001"/>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13445981"/>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141990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564865"/>
    <n v="2219391.800000000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35056720"/>
    <n v="22086266.66"/>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1426470"/>
    <n v="10655001.0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26679382.800000001"/>
    <n v="18429044.350000001"/>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9329739"/>
    <n v="23990774.82999999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32881868"/>
    <n v="20234995.12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793968"/>
    <n v="509794.5599999998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1095120"/>
    <n v="659040.630000000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2646000"/>
    <n v="18093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87600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2443000"/>
    <n v="1796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64704"/>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3117325"/>
    <n v="2069071.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984463"/>
    <n v="1453984.0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737034"/>
    <n v="438681.01999999996"/>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645419"/>
    <n v="26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2716221"/>
    <n v="1486734.2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460091"/>
    <n v="309063.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2336992"/>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937286"/>
    <n v="1467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2926886"/>
    <n v="165371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5496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3232060"/>
    <n v="226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1353634"/>
    <n v="808558.1099999997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330000"/>
    <n v="217257.3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35620"/>
    <n v="2713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4065000"/>
    <n v="3047480.5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168194"/>
    <n v="15867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2200000"/>
    <n v="16515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722799"/>
    <n v="708611.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27350168"/>
    <n v="16871297.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4200000"/>
    <n v="280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558588"/>
    <n v="372370.46999999986"/>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2340000"/>
    <n v="1446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3896589"/>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257960"/>
    <n v="8140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3307745"/>
    <n v="2613013.429999999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2198500"/>
    <n v="1550695.9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3326000"/>
    <n v="20556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230919"/>
    <n v="399303.2"/>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3000000"/>
    <n v="115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585552"/>
    <n v="371656.95999999996"/>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3080000"/>
    <n v="809294.1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92960"/>
    <n v="132660"/>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2960000"/>
    <n v="1655066.2400000002"/>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16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3000000"/>
    <n v="2165576.0700000003"/>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400226"/>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2175089"/>
    <n v="1650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1743892"/>
    <n v="1018110.6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56072"/>
    <n v="104045.760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412000"/>
    <n v="282827.92"/>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72360"/>
    <n v="5427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2280000"/>
    <n v="16344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93"/>
    <n v="346389.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3305681"/>
    <n v="2480612.059999999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957709"/>
    <n v="1240489.45"/>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224281137"/>
    <n v="14359302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10640472"/>
    <n v="6168269.6799999997"/>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4004800"/>
    <n v="25457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1777000"/>
    <n v="1394780.7999999998"/>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9751719"/>
    <n v="7775781.3599999985"/>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3661133"/>
    <n v="2786901.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1293406"/>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57796908"/>
    <n v="43740896.600000001"/>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4839900"/>
    <n v="11253552.619999999"/>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3138772"/>
    <n v="2867488.7800000003"/>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7615899"/>
    <n v="6082910.3899999987"/>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48470553"/>
    <n v="35967782.96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6534926"/>
    <n v="14569006.810000004"/>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44056022"/>
    <n v="25541189.979999997"/>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2719631"/>
    <n v="1678207.9899999998"/>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3354000"/>
    <n v="2127695.9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2806386"/>
    <n v="1817429.1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872006"/>
    <n v="703944.22000000009"/>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4541870"/>
    <n v="30982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1051900"/>
    <n v="732757.4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93133800"/>
    <n v="647077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4632000"/>
    <n v="3466849.5"/>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134304"/>
    <n v="100723.5"/>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2868000"/>
    <n v="1851826.99"/>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3600000"/>
    <n v="269770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1032000"/>
    <n v="244260"/>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721200"/>
    <n v="62485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2416857"/>
    <n v="2003057.77"/>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12497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1100000"/>
    <n v="735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9590000"/>
    <n v="7186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217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1455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3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565000"/>
    <n v="7623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1175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10620000"/>
    <n v="5957598.9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1850000"/>
    <n v="882215.25"/>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6367779"/>
    <n v="2295023.69"/>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317030.64"/>
    <n v="212842.3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1495904"/>
    <n v="969044.87"/>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4066799.25"/>
    <n v="2388857.7799999993"/>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6106824"/>
    <n v="4501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1200000"/>
    <n v="9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4400000"/>
    <n v="31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39579800"/>
    <n v="2475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490320"/>
    <n v="332857.98"/>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3150500"/>
    <n v="2019420.4200000002"/>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4135200"/>
    <n v="309935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4022500"/>
    <n v="265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648000"/>
    <n v="57675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1410000"/>
    <n v="10215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4012000"/>
    <n v="2977325.55"/>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84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20 - FONDOS CON DESTINO ESPECÍFICO"/>
    <s v="99 - MULTIPROVINCIAL"/>
    <s v="(en blanco)"/>
    <n v="0"/>
    <n v="200000"/>
    <n v="0"/>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4992000"/>
    <n v="3761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7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6040000"/>
    <n v="371205.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319277919.31"/>
    <n v="193989910.70999998"/>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3000000"/>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6875063"/>
    <n v="3234534.17"/>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7800000"/>
    <n v="4982805.41"/>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2400000"/>
    <n v="15912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437172.02"/>
    <n v="291441.12000000005"/>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2450909.79"/>
    <n v="174910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29"/>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3280300"/>
    <n v="2996373.51"/>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48750810"/>
    <n v="387054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853151.6899999995"/>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1277524"/>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15188441.689999999"/>
    <n v="9994450.0099999998"/>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170825.24"/>
    <n v="3071648.469999999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965062273"/>
    <n v="5788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24361005"/>
    <n v="15851873.55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29700000"/>
    <n v="16857256.8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7442072"/>
    <n v="860709.2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31144725"/>
    <n v="23941627.5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28562080"/>
    <n v="13499079.78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30645275.710000001"/>
    <n v="9451685.009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13620000"/>
    <n v="588332.0000000001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124700000"/>
    <n v="61044868.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86341349"/>
    <n v="81685112.64999999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11766597"/>
    <n v="7273484.069999999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10730000"/>
    <n v="5510105.219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84480000"/>
    <n v="36535022.91000001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139031604.28999999"/>
    <n v="88488973.809999987"/>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7400000"/>
    <n v="1195300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846012"/>
    <n v="572046.30000000005"/>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2400000"/>
    <n v="1803642"/>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3600000"/>
    <n v="27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3400000"/>
    <n v="1670973.1199999996"/>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550000"/>
    <n v="268906.72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1067540"/>
    <n v="772888.92"/>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574700"/>
    <n v="358600.4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7597750"/>
    <n v="5618246.08999999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1113280"/>
    <n v="67757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523550"/>
    <n v="52331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6327895"/>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99657"/>
    <n v="996583.36999999988"/>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116559000"/>
    <n v="72456632.84999999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3000000"/>
    <n v="19613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6759600"/>
    <n v="4633420.2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667786"/>
    <n v="561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5200000"/>
    <n v="324241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2003480"/>
    <n v="1142868.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915325"/>
    <n v="3842514.0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11970223"/>
    <n v="87332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675409"/>
    <n v="2364053.5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12863563"/>
    <n v="9252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5231829"/>
    <n v="3762824.4299999997"/>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495103600"/>
    <n v="328832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3127850"/>
    <n v="2079513.3399999996"/>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8473000"/>
    <n v="11516548.639999999"/>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46401744.669999994"/>
    <n v="2276397.0199999996"/>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7893428.52"/>
    <n v="1822608.31"/>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3097191.1399999997"/>
    <n v="2867189.3200000003"/>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8000000"/>
    <n v="13497622.870000001"/>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2270508.9600000004"/>
    <n v="2070097.6"/>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1554827.8900000001"/>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494097.51000000013"/>
    <n v="437443.82000000007"/>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1607964.24"/>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2010760.7200000007"/>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75613854.260000005"/>
    <n v="35047699.269999996"/>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25163660.759999998"/>
    <n v="6329112.5600000005"/>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2730000"/>
    <n v="168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377613"/>
    <n v="252218.36"/>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837607839.5"/>
    <n v="446394884.49999994"/>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253605400.49000001"/>
    <n v="143555592.94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07144419.51000001"/>
    <n v="1582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120229438.76000001"/>
    <n v="64564668.27000002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72536420"/>
    <n v="35494392.03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51632000"/>
    <n v="12436270.87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64410000"/>
    <n v="30272202.169999998"/>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86958000"/>
    <n v="46325540.27999999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187362603"/>
    <n v="83379480.83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33350000"/>
    <n v="29656928.52000000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44091143"/>
    <n v="15759037.529999997"/>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247411782.37"/>
    <n v="68549481.16000002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46200000"/>
    <n v="11977954.5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11257240"/>
    <n v="5171818.1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9024275"/>
    <n v="3380728.0499999993"/>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815890"/>
    <n v="242822.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500000"/>
    <n v="308041.0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4709744.0999999996"/>
    <n v="883982.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106795911"/>
    <n v="65698169.57"/>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22906171"/>
    <n v="8188927.8499999968"/>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2522236113.0500002"/>
    <n v="1318649248.27"/>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1759231621"/>
    <n v="1098729053.3"/>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2370000"/>
    <n v="748101.93000000017"/>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301531679.75999999"/>
    <n v="194375616.10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1109193700"/>
    <n v="710273228.47000015"/>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11415055.9"/>
    <n v="8591221.330000001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818247871"/>
    <n v="1203155674.64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435489012"/>
    <n v="252493129.970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7909411"/>
    <n v="16419067.879999995"/>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1352167530.5599999"/>
    <n v="854001657.16999984"/>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597090572"/>
    <n v="345162122.71999997"/>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144183364"/>
    <n v="74903635.73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468000"/>
    <n v="108320.16"/>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10334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84350254"/>
    <n v="51761808.92999999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129368882"/>
    <n v="63484971.00999998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10000"/>
    <n v="36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656697821"/>
    <n v="8283210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123200000"/>
    <n v="4308476.920000000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18128670"/>
    <n v="8545275.75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15000000"/>
    <n v="2207024.79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51700000"/>
    <n v="3029070.01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143460000"/>
    <n v="76873815.3199999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19124329.600000001"/>
    <n v="9886795.270000001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35464610"/>
    <n v="22474615.289999995"/>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27295390"/>
    <n v="11717042.44999999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27685870.399999999"/>
    <n v="10927813.77999999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41789800"/>
    <n v="9542325.929999999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90840000"/>
    <n v="53175473.71000000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5600000"/>
    <n v="1116286.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36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29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1315000"/>
    <n v="784402.8999999999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624000"/>
    <n v="83794.160000000018"/>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14000000"/>
    <n v="929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2355000"/>
    <n v="850422.12"/>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37896000"/>
    <n v="23673202.520000003"/>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100304142"/>
    <n v="56385658.460000001"/>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468000"/>
    <n v="243863.00999999998"/>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14974708"/>
    <n v="8388547.7399999965"/>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9310000"/>
    <n v="6069272.8600000013"/>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100380.02000000002"/>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347000"/>
    <n v="320376.84999999998"/>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1348209.98"/>
    <n v="1320906.1000000001"/>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151644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42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1833500"/>
    <n v="788280.3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3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2676640"/>
    <n v="355041.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369600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5999800"/>
    <n v="3921250.8899999997"/>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1207200"/>
    <n v="9934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2004477"/>
    <n v="10414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14900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87390"/>
    <n v="39124.6"/>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131292.94"/>
    <n v="81475.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132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534750"/>
    <n v="107915.24"/>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3530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709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7500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6696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912252.7"/>
    <n v="1299724.039999999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31547050"/>
    <n v="19448113.060000002"/>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6384800"/>
    <n v="43165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4203048"/>
    <n v="2763996.8600000003"/>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1260000"/>
    <n v="881769.08000000007"/>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3150000"/>
    <n v="1652642.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7200000"/>
    <n v="83287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70000"/>
    <n v="240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8650600"/>
    <n v="74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34367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3307101"/>
    <n v="1410916.6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2984628"/>
    <n v="1994212.440000000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1360000"/>
    <n v="817665.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1100000"/>
    <n v="176379.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386000"/>
    <n v="11039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410000"/>
    <n v="151854.3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1050000"/>
    <n v="217422.08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1075000"/>
    <n v="227538.999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1549115815.4099996"/>
    <n v="956538011.9199998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3309166.67"/>
    <n v="5612666.669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603577251.31999993"/>
    <n v="173654394.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71989200"/>
    <n v="48597142.60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3771666.67"/>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67885416.769999996"/>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209306190.50000003"/>
    <n v="138883471.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1949599"/>
    <n v="845709.0499999999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86686854"/>
    <n v="61586653.91000001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5318798"/>
    <n v="6503203.339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8764516"/>
    <n v="5398603.589999998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5000000"/>
    <n v="8546144.78000000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3282546.48"/>
    <n v="2132642.65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1620000"/>
    <n v="967561.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261033655"/>
    <n v="233154140.48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82457926"/>
    <n v="277179642.83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39576673"/>
    <n v="29697503.7699999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30000000"/>
    <n v="794719.1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19711498.52"/>
    <n v="4504160.1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106282586"/>
    <n v="86276752.3000000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57102008"/>
    <n v="16067984.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127347445"/>
    <n v="26385248.409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76835528.530000001"/>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117167599"/>
    <n v="35308724.64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4324050"/>
    <n v="45595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120000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6667000"/>
    <n v="2216922.42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4008874"/>
    <n v="108921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7989900"/>
    <n v="1687826.0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6560819"/>
    <n v="1013292.3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4402568"/>
    <n v="326605.75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7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43796444"/>
    <n v="27717288.95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2710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40585921"/>
    <n v="14163169.13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0514205"/>
    <n v="1755648.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2500000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126000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183340688"/>
    <n v="110304900.62"/>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75430122"/>
    <n v="186367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25230527"/>
    <n v="16676393.23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8500000"/>
    <n v="5781911.3899999987"/>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1190000"/>
    <n v="770782.1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1540000"/>
    <n v="508657.60999999993"/>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1530578"/>
    <n v="503954.2599999999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1328780"/>
    <n v="457765.1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295619"/>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88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182000"/>
    <n v="91146.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278876"/>
    <n v="149752.45000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2609941"/>
    <n v="1879079.0900000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359655"/>
    <n v="204136.7499999999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626172868"/>
    <n v="322997821.48999995"/>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350641113"/>
    <n v="99947509.09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12000000"/>
    <n v="103745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75635798"/>
    <n v="48914946.43999998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20600000"/>
    <n v="13480965.47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080915"/>
    <n v="358568.69999999995"/>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0000000"/>
    <n v="5744927.91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7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10000000"/>
    <n v="6427953.289999999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54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3774500"/>
    <n v="1799593.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14592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2025200"/>
    <n v="1216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2175650"/>
    <n v="1007730.7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1280326"/>
    <n v="45625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1197100"/>
    <n v="5094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2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125884.91"/>
    <n v="4987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17248990"/>
    <n v="80492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3306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6890590.0899999999"/>
    <n v="3829004.54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318544659.46000004"/>
    <n v="182136666.19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109280164.27000001"/>
    <n v="26184256.9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7689510.3500000006"/>
    <n v="7689510.35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40846264.95000001"/>
    <n v="26913136.71999999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15679869.050000001"/>
    <n v="10048742.1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1143703.06"/>
    <n v="533102.0499999999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506127"/>
    <n v="1378839.56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1145304.1000000001"/>
    <n v="1110304.10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25699558.050000001"/>
    <n v="4390111.689999998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13958015"/>
    <n v="7992734.9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3243291.4800000004"/>
    <n v="1638823.58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2594729.649999999"/>
    <n v="676307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5894404.0499999998"/>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16654861.549999997"/>
    <n v="8554848.469999998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1026474"/>
    <n v="602096.579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715240"/>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1250858"/>
    <n v="5673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82550"/>
    <n v="54263.9600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11368060"/>
    <n v="8044718.260000000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4096385"/>
    <n v="3184211.6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3060000"/>
    <n v="192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4 - GRATIFICACIONES Y BONIFICACIONES"/>
    <s v="N"/>
    <s v="00 - N/A"/>
    <s v="10 - FONDO GENERAL"/>
    <s v="99 - MULTIPROVINCIAL"/>
    <s v="(en blanco)"/>
    <n v="0"/>
    <n v="119019.06"/>
    <n v="119019.06"/>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462393.91000000003"/>
    <n v="290380.67"/>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1240770"/>
    <n v="927834"/>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2449546"/>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4000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217586854.45999998"/>
    <n v="118771822.53000008"/>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83870056.659999996"/>
    <n v="1619700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6000000"/>
    <n v="522975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27443312.879999999"/>
    <n v="17890363.94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17501313"/>
    <n v="11247845.33"/>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2746551.25"/>
    <n v="96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1109000"/>
    <n v="663499.82999999996"/>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5902360"/>
    <n v="3587795.0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6848958"/>
    <n v="11625884.95999999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6562347.9900000002"/>
    <n v="2709861.43"/>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7200541"/>
    <n v="3172157.8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21263584"/>
    <n v="9496648.240000002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2299000"/>
    <n v="974467.2"/>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33315808.810000002"/>
    <n v="11590062.36999999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1418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346297"/>
    <n v="1792.3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8081166.5099999998"/>
    <n v="4668937.539999999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14593558"/>
    <n v="5785185.410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336772806"/>
    <n v="197393336.97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1245193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6786000"/>
    <n v="472000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45387298"/>
    <n v="30166094.29999995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11545428"/>
    <n v="6281322.419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784818"/>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286533"/>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34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5477110"/>
    <n v="4728933.08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4111882"/>
    <n v="2431941.1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1740896"/>
    <n v="751494.6200000001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11650716"/>
    <n v="7333414.809999999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1144054"/>
    <n v="1073837.0899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90756"/>
    <n v="62919.21000000000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740209"/>
    <n v="683720.419999999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217720"/>
    <n v="21317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834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10531994"/>
    <n v="6069823.890000000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3127568"/>
    <n v="2496955.7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390948664"/>
    <n v="219111751.6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169355531"/>
    <n v="38486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52984081"/>
    <n v="32833370.83000001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15420200"/>
    <n v="7749532.009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750000"/>
    <n v="190097.43000000002"/>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850000"/>
    <n v="4805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681500"/>
    <n v="46543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4171000"/>
    <n v="1851018.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18925596"/>
    <n v="10139217.73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1350000"/>
    <n v="1834300.21999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11507500"/>
    <n v="42286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20760604.299999997"/>
    <n v="1874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21536239"/>
    <n v="9879487.20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1250000"/>
    <n v="651401.1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1250000"/>
    <n v="576803.1999999999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400000"/>
    <n v="207771.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12265000"/>
    <n v="8645214.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7674211"/>
    <n v="706488.090000000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53309676"/>
    <n v="31398600.34000000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24091334"/>
    <n v="818291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7266168"/>
    <n v="4647964.2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1400000"/>
    <n v="28183.69999999999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2400000"/>
    <n v="823048.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2000000"/>
    <n v="473002.5099999999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2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000000"/>
    <n v="228684.69999999998"/>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4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2088384"/>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3534280"/>
    <n v="21015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376100091.25999999"/>
    <n v="216233833.55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155663842"/>
    <n v="44415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48653337"/>
    <n v="32804603.14000001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14418643"/>
    <n v="9286470.990000002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380000"/>
    <n v="349492.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659129"/>
    <n v="1398254.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39512800"/>
    <n v="29623813.2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8340000"/>
    <n v="6807773.69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624798.25"/>
    <n v="6142109.78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7821153.8200000003"/>
    <n v="5486343.039999999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13920887.75"/>
    <n v="8681629.589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952000"/>
    <n v="65797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2100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929997"/>
    <n v="924968.3900000001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462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11477834"/>
    <n v="8870866.239999998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390641.8"/>
    <n v="1153017.19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398577714"/>
    <n v="225236620.8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66186958"/>
    <n v="266795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49319836.000000007"/>
    <n v="31742722.9399999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20362515"/>
    <n v="11954236.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52480100"/>
    <n v="21310354.6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8865983"/>
    <n v="56408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13600"/>
    <n v="10867613.4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9993000"/>
    <n v="5052949.749999999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3460000"/>
    <n v="1074414.11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6402230"/>
    <n v="1171828.820000000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1456565"/>
    <n v="583314.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1544450"/>
    <n v="5600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281000"/>
    <n v="20768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12100669"/>
    <n v="6584166.00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8027493.1299999999"/>
    <n v="2664772.26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95856262"/>
    <n v="114792005.07999998"/>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34249762"/>
    <n v="167032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27565179"/>
    <n v="16378139.450000007"/>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26752090"/>
    <n v="18384256.940000005"/>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44500"/>
    <n v="14348.8"/>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2036000"/>
    <n v="1201710.74"/>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21900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21902800"/>
    <n v="11891328.619999999"/>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17397117"/>
    <n v="9686826.3300000001"/>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6132220"/>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1871362"/>
    <n v="746014.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7821339.2599999998"/>
    <n v="1280862.420000000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3539000"/>
    <n v="1775872.8599999996"/>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862000"/>
    <n v="394683.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900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79800"/>
    <n v="12901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308907"/>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558000"/>
    <n v="11360.76"/>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10184000"/>
    <n v="4629842.29"/>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1844106"/>
    <n v="883719.30999999994"/>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72511"/>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959986629"/>
    <n v="611267928.24000001"/>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152027082"/>
    <n v="104036831.46000007"/>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36047149"/>
    <n v="1093274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8169450"/>
    <n v="717403.21000000008"/>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8156500"/>
    <n v="22267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39843887"/>
    <n v="6506825.0999999996"/>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1432625"/>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124168915"/>
    <n v="89566827.129999995"/>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80752362"/>
    <n v="32077823.829999998"/>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161601689"/>
    <n v="96220691.049999997"/>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97010968322.690002"/>
    <n v="60041414065.75"/>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15429649278.670002"/>
    <n v="10087540165.940006"/>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545787871"/>
    <n v="185615263.56999999"/>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17069590"/>
    <n v="6347721.4499999993"/>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1954487"/>
    <n v="117477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113925975"/>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45706925"/>
    <n v="19834554.73"/>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30779382.109999999"/>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16721925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8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729795514"/>
    <n v="482108039.92999995"/>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23625772503.68"/>
    <n v="14471017261.200001"/>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3724586062.9000001"/>
    <n v="2468561826.0899973"/>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675144939"/>
    <n v="461860415.48000002"/>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13895330"/>
    <n v="3291208.41"/>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14578950"/>
    <n v="544255"/>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34393912"/>
    <n v="43809030.579999998"/>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75416774"/>
    <n v="123680123.72999999"/>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3145338"/>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27238844.439999998"/>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16230396"/>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18061867"/>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259126986.72"/>
    <n v="174180545.91999999"/>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2930068459.5999999"/>
    <n v="1848446056.9100008"/>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475437502.61000001"/>
    <n v="314472335.75999999"/>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190714661"/>
    <n v="45582661.799999997"/>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1225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11279304"/>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41733884"/>
    <n v="243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4696565"/>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15995337"/>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4956787"/>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8399675"/>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10257769033.080002"/>
    <n v="6320911981.9099998"/>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1629798287.73"/>
    <n v="1079959011.5399995"/>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9870464"/>
    <n v="2652876.8200000003"/>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6838411"/>
    <n v="655170"/>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41992925"/>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40193927.340000004"/>
    <n v="11573436.859999999"/>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1182132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1993394.97"/>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3222717"/>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904805"/>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71681102"/>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392304319"/>
    <n v="247389786.09000006"/>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61272416"/>
    <n v="41642028.080000021"/>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242136"/>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6070340"/>
    <n v="1836559.0799999996"/>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0344399"/>
    <n v="2204297.36"/>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79740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20330000"/>
    <n v="4945299.1900000004"/>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10000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10211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54619145"/>
    <n v="42837258.339999996"/>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20753295"/>
    <n v="9806540.6099999994"/>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9217718"/>
    <n v="1483755.660000000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8374178"/>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3314597"/>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3768100"/>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42226907.600000001"/>
    <n v="3456373.2299999991"/>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1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6011095"/>
    <n v="11095"/>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382000"/>
    <n v="1078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252457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2946624"/>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17086224668.930002"/>
    <n v="10552122819.220005"/>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6272394866"/>
    <n v="1707552937.2100008"/>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1792000"/>
    <n v="264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2554068491.9799995"/>
    <n v="1701177994.1899984"/>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548952290.8800001"/>
    <n v="3509639726.9999981"/>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1307306949.8899999"/>
    <n v="559006900.72999978"/>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414407311.08000004"/>
    <n v="342866303.3999998"/>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2147858073"/>
    <n v="635667351.9200000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3785098396"/>
    <n v="1611380550.0800016"/>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1043866664"/>
    <n v="904089411.1500001"/>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238392827"/>
    <n v="51376627.239999995"/>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2047724515.2400002"/>
    <n v="1058903136.4300002"/>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400941573"/>
    <n v="178829049.25000006"/>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10024376"/>
    <n v="3755534.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81157445.409999996"/>
    <n v="4233224.4000000004"/>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46047760.359999999"/>
    <n v="8573085.410000002"/>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87358649.61999999"/>
    <n v="3181931.65"/>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14022894.42"/>
    <n v="2905757.34"/>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1574378"/>
    <n v="37963928.350000001"/>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212829499"/>
    <n v="57036555.809999965"/>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25229156.920000002"/>
    <n v="15051398.28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3851943.2099999995"/>
    <n v="2472715.2099999995"/>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798300"/>
    <n v="529634.4"/>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7162840"/>
    <n v="2509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25596499.999999996"/>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4639250"/>
    <n v="645223.2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500000"/>
    <n v="312044.58"/>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28070474.850000001"/>
    <n v="14725313.040000003"/>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444174615"/>
    <n v="246432946.09000009"/>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59504540"/>
    <n v="31018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66350214"/>
    <n v="38264449.89000001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7008000"/>
    <n v="6993087.940000000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31387333.329999998"/>
    <n v="7609320.0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7417000"/>
    <n v="6279233.39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23620396"/>
    <n v="17816292.45000000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6120000"/>
    <n v="5196675.900000000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53903615"/>
    <n v="49961189.64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32119297"/>
    <n v="27701524.7200000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29276620"/>
    <n v="15615440.2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2441000"/>
    <n v="903475.4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17796260"/>
    <n v="7250317.9800000004"/>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252760"/>
    <n v="189303.9600000000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3888350"/>
    <n v="1770410.7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25885846"/>
    <n v="18077118.87000000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33156578"/>
    <n v="26266648.08000000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160329079"/>
    <n v="89566894.319999993"/>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104402745.99999999"/>
    <n v="62575966.57"/>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35130588"/>
    <n v="12761344.4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21664531"/>
    <n v="13349391.520000003"/>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10106376"/>
    <n v="6540670.149999998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6342250"/>
    <n v="2433695.4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11297768"/>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7239562"/>
    <n v="2927695.73"/>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5292729.58"/>
    <n v="2365077.46"/>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195892186"/>
    <n v="86532216.789999977"/>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11919480"/>
    <n v="6693582.940000000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1365020"/>
    <n v="1028123.5"/>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3941880"/>
    <n v="787654.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9300000"/>
    <n v="65420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8568170"/>
    <n v="2729798.43"/>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11187848"/>
    <n v="3907049.97"/>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1098534397"/>
    <n v="799919837.5899999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1777190.02"/>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58219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265019.9800000004"/>
    <n v="1294834.79"/>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200506455"/>
    <n v="115630487.45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48003085"/>
    <n v="14149068.45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29708207"/>
    <n v="16999396.2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7151000"/>
    <n v="3310574.139999999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11472470"/>
    <n v="4199527.939999999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7170110"/>
    <n v="5101946.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2328200"/>
    <n v="279270.290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12043140"/>
    <n v="6831721.549999999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4081440"/>
    <n v="2730283.4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456050"/>
    <n v="672043.979999999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54691186.969999999"/>
    <n v="17630475.22999999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30343454"/>
    <n v="16050163.05000000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752000"/>
    <n v="347633.1600000000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035558.64"/>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923760"/>
    <n v="547244.2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98000"/>
    <n v="1834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323502"/>
    <n v="16373.74000000000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623532.0300000003"/>
    <n v="5131892.569999999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4407722.3600000003"/>
    <n v="2523325.7599999998"/>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1728128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709341197.45000005"/>
    <n v="675216225.1500001"/>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328892392"/>
    <n v="178894240.0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72209104"/>
    <n v="26237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650500"/>
    <n v="185914.83000000002"/>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43746049"/>
    <n v="27462748.73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8460000"/>
    <n v="5812090.649999999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27274410.600000001"/>
    <n v="2128400.320000000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12883920.58"/>
    <n v="452264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8749760"/>
    <n v="358956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57680000"/>
    <n v="36145818.3099999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19124000"/>
    <n v="3905138.0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731060159.6399999"/>
    <n v="1462112461.440000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37686552.730000004"/>
    <n v="23150662.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1987026"/>
    <n v="776305.45"/>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301796"/>
    <n v="1025336.6799999999"/>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3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655000"/>
    <n v="484378.93"/>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15069040"/>
    <n v="72971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13639695"/>
    <n v="8186338.7999999989"/>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1918000"/>
    <n v="414384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1383860670.97"/>
    <n v="864061330.13999987"/>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249950722"/>
    <n v="104575423.90000001"/>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98000257.03000003"/>
    <n v="133905267.02"/>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34900000"/>
    <n v="21796125.009999994"/>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24268281.620000001"/>
    <n v="3843788.809999999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6571782"/>
    <n v="5171137"/>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16127828"/>
    <n v="3263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71687108.969999999"/>
    <n v="21532977.750000004"/>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46669617.100000001"/>
    <n v="22762850.899999995"/>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77176443"/>
    <n v="12782755.029999999"/>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77390.58"/>
    <n v="883749.27"/>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241755111.92000002"/>
    <n v="62752636.329999998"/>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1510556.43"/>
    <n v="65018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84486969.390000015"/>
    <n v="45522242.28000000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2565512.8999999994"/>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120463568.73"/>
    <n v="55780762.570000008"/>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11751181.790000001"/>
    <n v="4352204.18"/>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1045359.280000001"/>
    <n v="3449319.97"/>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1273380"/>
    <n v="112358.8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1592947"/>
    <n v="72112.319999999992"/>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045195.9999999999"/>
    <n v="316969.78999999998"/>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32780186"/>
    <n v="13757898.270000001"/>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54515331.200000003"/>
    <n v="20342042.98999999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2747857.59"/>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140700786"/>
    <n v="40533002.06000000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25731354"/>
    <n v="6214704.4299999997"/>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1799639.3"/>
    <n v="1299605.0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3118310"/>
    <n v="109740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8657858.6999999993"/>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11335391"/>
    <n v="3507278.6"/>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209846"/>
    <n v="406498.2"/>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180224175"/>
    <n v="34831312.849999994"/>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1303188903.4000001"/>
    <n v="763722929.35000002"/>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313346357.63"/>
    <n v="123122732.02"/>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84786405"/>
    <n v="115229443.82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62978967"/>
    <n v="44481150.49999998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114867772"/>
    <n v="39492738"/>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126486715"/>
    <n v="29818925.299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45358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179495500"/>
    <n v="70535144.67000001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66934601"/>
    <n v="30456873.12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79785178"/>
    <n v="11345626.260000004"/>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434070500"/>
    <n v="159180243.3700000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25031566116"/>
    <n v="21096978403.850018"/>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54215400"/>
    <n v="26394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3819893213.9899998"/>
    <n v="2147815282.859999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180801832"/>
    <n v="6629291.460000000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3926157.8899999997"/>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6166960"/>
    <n v="234916.1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72973234"/>
    <n v="36830320.55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1437626215.3199999"/>
    <n v="592792081.46999991"/>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77518072"/>
    <n v="43525031.549999997"/>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9812747"/>
    <n v="6644426.6000000015"/>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650000"/>
    <n v="119647.84"/>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3000000"/>
    <n v="2206320.23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2500000"/>
    <n v="472977.5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439020148.58000004"/>
    <n v="243813713.09000003"/>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78445252.890000001"/>
    <n v="40240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61940309"/>
    <n v="36922600.66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35504864"/>
    <n v="24525547.53999999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2366000"/>
    <n v="828383.5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1400000"/>
    <n v="209657.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500000"/>
    <n v="218175.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5500000"/>
    <n v="3094038.000000000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10150000"/>
    <n v="4835821.89000000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27550000"/>
    <n v="8558707.419999999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57229916.729999989"/>
    <n v="2773484.630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4000000"/>
    <n v="5981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15408209"/>
    <n v="2074952.7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6000000"/>
    <n v="5422639.940000000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6200000"/>
    <n v="2346468.450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5110000"/>
    <n v="192791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6600000"/>
    <n v="2910107.53"/>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7794000"/>
    <n v="10898821.34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32008209"/>
    <n v="15472318.079999998"/>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114077953.8"/>
    <n v="62475816.749999993"/>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14921455"/>
    <n v="9520508.1699999981"/>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1000000"/>
    <n v="269375.44"/>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2000000"/>
    <n v="251418"/>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1000000"/>
    <n v="76111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981052838.09000003"/>
    <n v="592235961.7799998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102316545"/>
    <n v="39660284.79999999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120996634"/>
    <n v="80204900.8699999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39537500"/>
    <n v="5249507.840000000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23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35029700"/>
    <n v="11620488.32"/>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177094535"/>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4050000"/>
    <n v="2546970.2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142079154.91"/>
    <n v="8431980.219999998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93290183"/>
    <n v="22309814.950000003"/>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238632896"/>
    <n v="6595496.9100000001"/>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7037600"/>
    <n v="593377.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10857900"/>
    <n v="1819569.05"/>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194410362.38"/>
    <n v="39757712.28999999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8060913.1600000001"/>
    <n v="7946434.160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156665596.12"/>
    <n v="24250997.68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3118000"/>
    <n v="363764.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23908879"/>
    <n v="15045627.8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5004762.8"/>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413754"/>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508522000.19999999"/>
    <n v="167474050.86999997"/>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57895034.539999999"/>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155754669.80000001"/>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4683385750.2799997"/>
    <n v="2786930789.400001"/>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970829371.72000003"/>
    <n v="366773784.5"/>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678218824"/>
    <n v="423862416.67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345704160.29999995"/>
    <n v="242924127.29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4000000"/>
    <n v="1195241.61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162933319.49000001"/>
    <n v="55230638.58999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14547545.999999998"/>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97849463"/>
    <n v="40055445.1499999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73639333.539999992"/>
    <n v="35181381.83999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127946204.69000001"/>
    <n v="17289687.38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33313750"/>
    <n v="9912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90750004"/>
    <n v="1748299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63390534.880000003"/>
    <n v="17152311.24999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5470000"/>
    <n v="216343.3499999999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267148374.57999998"/>
    <n v="49320957.98999998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74972644"/>
    <n v="3447639.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110904542.93000001"/>
    <n v="28211067.3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81453620"/>
    <n v="23449826.94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54995230.349999994"/>
    <n v="16619418.54000000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51916356.069999993"/>
    <n v="13422382.1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9138947.7599999998"/>
    <n v="1300236.10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14276270.51"/>
    <n v="3550808.510000000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1317207215.05"/>
    <n v="363309359.25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25917614.620000001"/>
    <n v="5226396.2300000004"/>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48000000"/>
    <n v="357186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11377833.08"/>
    <n v="3737122.54"/>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522470349"/>
    <n v="161294915.2999999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2730426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3378260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127524943.86"/>
    <n v="69672155.79999998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7458786"/>
    <n v="2222376.429999999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24141160"/>
    <n v="509996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117824686.68000001"/>
    <n v="68824252.939999998"/>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19045114.52"/>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5797253.07"/>
    <n v="10183394.389999999"/>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8633000"/>
    <n v="4632669"/>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500000"/>
    <n v="400123.32"/>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450000"/>
    <n v="245269.22"/>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3570000"/>
    <n v="818046.5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22071140.859999999"/>
    <n v="1735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70 - DONACION EXTERNA"/>
    <s v="99 - MULTIPROVINCIAL"/>
    <s v="(en blanco)"/>
    <n v="0"/>
    <n v="12991425"/>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277353.7"/>
    <n v="159781.29999999999"/>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511510"/>
    <n v="255951.4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2834630.3600000003"/>
    <n v="1943094.63"/>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973810173.33000004"/>
    <n v="570741675.90999997"/>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187074190.67000002"/>
    <n v="91533977.549999997"/>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137583730"/>
    <n v="82613299.3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106830000"/>
    <n v="55631316.51000000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3850000"/>
    <n v="2068836.7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206132750.06999999"/>
    <n v="70139571.209999993"/>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52950460"/>
    <n v="37729219.910000004"/>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65435667.43"/>
    <n v="12763136.57999999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66381951.450000003"/>
    <n v="23350077.620000001"/>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77418808.549999997"/>
    <n v="33869321.6500000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3829284"/>
    <n v="13110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36503041"/>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4301823.63"/>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12526753906.040001"/>
    <n v="7711112425.36000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118721375"/>
    <n v="3350000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7038254.9500000002"/>
    <n v="2650504.0700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470199705.54999995"/>
    <n v="234725963.60000002"/>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2017749043.4400001"/>
    <n v="613165735.4199999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248674888"/>
    <n v="146563203.2599999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20000000"/>
    <n v="1707916.6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40802339"/>
    <n v="23103091.610000003"/>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34979606"/>
    <n v="22429116.850000035"/>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13950000"/>
    <n v="8358157.4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9500000"/>
    <n v="4851966.9899999993"/>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2400000"/>
    <n v="1298304.4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5700000"/>
    <n v="2825582.309999999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81899100"/>
    <n v="16203598.81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41875900"/>
    <n v="13166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12375000"/>
    <n v="3360473.4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4894900"/>
    <n v="440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12006000"/>
    <n v="811336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24510910"/>
    <n v="6638057.0600000005"/>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65039407"/>
    <n v="40860844.170000002"/>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9800000"/>
    <n v="6255243.840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10000000"/>
    <n v="6623823.919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150000000"/>
    <n v="111770403.23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7215000"/>
    <n v="4477145.9499999983"/>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9000000"/>
    <n v="3485524.940000000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5210000"/>
    <n v="2170642.6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550000"/>
    <n v="1688410.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10346300"/>
    <n v="7448718.140000000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672264.8"/>
    <n v="320529.3"/>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6896462.5999999996"/>
    <n v="3206278.51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750985593"/>
    <n v="471864915.2900002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201400000"/>
    <n v="92874985.06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106670000"/>
    <n v="70036608.54000002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244200000"/>
    <n v="175859898.86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41481099"/>
    <n v="11174619.05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1196031"/>
    <n v="2656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44493583"/>
    <n v="27694337.53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21000000"/>
    <n v="13271205.61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23700000"/>
    <n v="6502643.899999999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35432518"/>
    <n v="16825652.79999999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7465775.3300000001"/>
    <n v="4587125.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3945730"/>
    <n v="2037163.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2135397.67"/>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2690856"/>
    <n v="61993.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7005574"/>
    <n v="1655639.2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40278168"/>
    <n v="18003590.589999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28723301.490000002"/>
    <n v="8890055.490000002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75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6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68923967"/>
    <n v="38256249.210000001"/>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8914894"/>
    <n v="5816376.8900000006"/>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11568788"/>
    <n v="7447254.4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60984423"/>
    <n v="37145814.87000000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10844573"/>
    <n v="466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8400608"/>
    <n v="5530941.7799999993"/>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2239095"/>
    <n v="1262857"/>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1292125"/>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980001"/>
    <n v="50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408260"/>
    <n v="117051.8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346153"/>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1070380"/>
    <n v="579411.6999999999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52800"/>
    <n v="1277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3250000"/>
    <n v="17705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15503298"/>
    <n v="3412675.8000000003"/>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4737523"/>
    <n v="28075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704777.19000000006"/>
    <n v="428719.42"/>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17943.270000000019"/>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251788.46999999997"/>
    <n v="185607.62"/>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783516779.69000006"/>
    <n v="470695557.00999999"/>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20740927"/>
    <n v="14872197.27"/>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159385896.76999998"/>
    <n v="77009395.49999998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821074"/>
    <n v="328440.49"/>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112125288.35000001"/>
    <n v="71624168.070000067"/>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23300000"/>
    <n v="17917142.39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5978832"/>
    <n v="3706770.85"/>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938887.8"/>
    <n v="882340"/>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70 - DONACION EXTERNA"/>
    <s v="99 - MULTIPROVINCIAL"/>
    <s v="(en blanco)"/>
    <n v="0"/>
    <n v="2745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7832056.73"/>
    <n v="25553008.690000001"/>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70 - DONACION EXTERNA"/>
    <s v="99 - MULTIPROVINCIAL"/>
    <s v="(en blanco)"/>
    <n v="0"/>
    <n v="7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4630000"/>
    <n v="3713467.48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56947546.970000006"/>
    <n v="23699371.490000002"/>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n v="2644945.8200000003"/>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87174.03"/>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8338982.530000001"/>
    <n v="18159504.209999997"/>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12354957.93"/>
    <n v="5919836.2800000003"/>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27124066.440000001"/>
    <n v="12161699.700000001"/>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70 - DONACION EXTERNA"/>
    <s v="99 - MULTIPROVINCIAL"/>
    <s v="(en blanco)"/>
    <n v="0"/>
    <n v="2026085.4"/>
    <n v="0"/>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24314283.019999996"/>
    <n v="10585818.18"/>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8090930.0199999996"/>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70 - DONACION EXTERNA"/>
    <s v="99 - MULTIPROVINCIAL"/>
    <s v="(en blanco)"/>
    <n v="0"/>
    <n v="7040563.0999999996"/>
    <n v="0"/>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29644361.949999999"/>
    <n v="16719465.330000002"/>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9389723.6000000015"/>
    <n v="5186135.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2293846.09"/>
    <n v="571559.72"/>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29576.91"/>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6294965.4299999997"/>
    <n v="5236211.34"/>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407969"/>
    <n v="385094.739999999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86372.84"/>
    <n v="1534392.9300000002"/>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215942.03000000003"/>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70 - DONACION EXTERNA"/>
    <s v="99 - MULTIPROVINCIAL"/>
    <s v="(en blanco)"/>
    <n v="0"/>
    <n v="6400.01"/>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862000"/>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70 - DONACION EXTERNA"/>
    <s v="99 - MULTIPROVINCIAL"/>
    <s v="(en blanco)"/>
    <n v="0"/>
    <n v="900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3260807.6"/>
    <n v="1264881.4400000004"/>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52216.99"/>
    <n v="5015"/>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70 - DONACION EXTERNA"/>
    <s v="99 - MULTIPROVINCIAL"/>
    <s v="(en blanco)"/>
    <n v="0"/>
    <n v="92000"/>
    <n v="0"/>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319137.43"/>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70 - DONACION EXTERNA"/>
    <s v="99 - MULTIPROVINCIAL"/>
    <s v="(en blanco)"/>
    <n v="0"/>
    <n v="760786.64"/>
    <n v="0"/>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50435509.399999999"/>
    <n v="31193316.69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677499.77999999991"/>
    <n v="422342.89000000007"/>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70 - DONACION EXTERNA"/>
    <s v="99 - MULTIPROVINCIAL"/>
    <s v="(en blanco)"/>
    <n v="0"/>
    <n v="487497.39"/>
    <n v="0"/>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9656451.7799999993"/>
    <n v="7739076.3700000001"/>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6930756.8399999989"/>
    <n v="4352882.16"/>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70 - DONACION EXTERNA"/>
    <s v="99 - MULTIPROVINCIAL"/>
    <s v="(en blanco)"/>
    <n v="0"/>
    <n v="520376"/>
    <n v="0"/>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1695601"/>
    <n v="1545182"/>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18950000"/>
    <n v="12066253.73"/>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27400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176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590000"/>
    <n v="235952.8"/>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475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177967.999999999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40446500"/>
    <n v="1931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5955809"/>
    <n v="2962962.65"/>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242849999.80000001"/>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4645400"/>
    <n v="3841183.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9453280"/>
    <n v="3338480.05"/>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56686720"/>
    <n v="4975070.09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65336408"/>
    <n v="5979106.290000001"/>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5500000"/>
    <n v="201788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3060393"/>
    <n v="1412138.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16440418"/>
    <n v="565776.72"/>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70556250"/>
    <n v="17194471.619999997"/>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0885312"/>
    <n v="4343615.7000000011"/>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3740396279"/>
    <n v="2115068211.559999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490379440"/>
    <n v="2665502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489172871"/>
    <n v="323674640.87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313107039"/>
    <n v="262652373.65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11298746"/>
    <n v="2946170.4999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33300494"/>
    <n v="15524139.29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454837234"/>
    <n v="193210821.51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85650000"/>
    <n v="37883940.04000000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96000000"/>
    <n v="74857556.45000000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17339000"/>
    <n v="1189020.4500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8127421"/>
    <n v="4184212.090000000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73400000"/>
    <n v="43863158.9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13580000"/>
    <n v="680435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47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4174394"/>
    <n v="74015.10000000000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857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358130458"/>
    <n v="89518426.38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22526531"/>
    <n v="3229301.3600000003"/>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2000000"/>
    <n v="1776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3050000"/>
    <n v="101630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s v="4 - SERVICIOS SOCIALES"/>
    <s v="4.4 - Educación"/>
    <s v="4.4.06 - Educación técnica"/>
    <s v="2.3 - MATERIALES Y SUMINISTROS"/>
    <s v="2.3.6 - PRODUCTOS DE MINERALES, METÁLICOS Y NO METÁLICOS"/>
    <s v="N"/>
    <s v="00 - N/A"/>
    <s v="10 - FONDO GENERAL"/>
    <s v="99 - MULTIPROVINCIAL"/>
    <s v="(en blanco)"/>
    <n v="0"/>
    <n v="3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525671245"/>
    <n v="321344170.34000009"/>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93597818"/>
    <n v="43032259.530000001"/>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72007231"/>
    <n v="48662854.760000005"/>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7680756"/>
    <n v="5099344.75"/>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17028977"/>
    <n v="11069787.960000003"/>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2461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1572121"/>
    <n v="1104339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5008195"/>
    <n v="4003881.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10300033"/>
    <n v="3644605.2099999986"/>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221974"/>
    <n v="1057446.67"/>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2568000"/>
    <n v="638106.24"/>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2891542"/>
    <n v="1019016.5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758828"/>
    <n v="572222.95000000007"/>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1678536"/>
    <n v="1435058.18"/>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009719"/>
    <n v="189685.5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55843482"/>
    <n v="31346761.030000001"/>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11588308"/>
    <n v="4139703.1600000006"/>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12194400"/>
    <n v="7144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1737644"/>
    <n v="1080303.0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760092"/>
    <n v="448931.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40170.619999999995"/>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818080.11"/>
    <n v="734597.9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819829.38"/>
    <n v="633548.0500000000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88146"/>
    <n v="6472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615035.23"/>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2011202.77"/>
    <n v="878942.139999999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179998"/>
    <n v="108666.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5000"/>
    <n v="7522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1977402"/>
    <n v="11136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206200"/>
    <n v="17995"/>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114526848.66"/>
    <n v="68497373.340000004"/>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21980082.000000004"/>
    <n v="1119179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16387919.34"/>
    <n v="9402151.669999998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4600000"/>
    <n v="2155736.1"/>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806363.12"/>
    <n v="445913.5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2608893"/>
    <n v="1165178.5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3419704"/>
    <n v="1455174.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3467474"/>
    <n v="146036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880539.07"/>
    <n v="126251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1561125"/>
    <n v="639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1011418"/>
    <n v="348924.96"/>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648081.43000000005"/>
    <n v="346393.47"/>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9017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244395.65"/>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397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64942.96"/>
    <n v="15126.21000000000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4882210"/>
    <n v="2840717.82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517355.71"/>
    <n v="1052336.01"/>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40150000"/>
    <n v="24164968.620000001"/>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1452000"/>
    <n v="968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5606110"/>
    <n v="3641460.3200000008"/>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1892184"/>
    <n v="1024733.170000000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47866858.799999997"/>
    <n v="22375944.560000002"/>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5623000"/>
    <n v="26083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8326282.2000000002"/>
    <n v="3204786.0999999996"/>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318550.77"/>
    <n v="285324.27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200000"/>
    <n v="4385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879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5790336.1899999995"/>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1744762.44"/>
    <n v="496128.45999999996"/>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1271247.4400000013"/>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5804590"/>
    <n v="1558214.6"/>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9732873.7800000012"/>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9653169.0299999993"/>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1690378.75"/>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2725600000"/>
    <n v="1610980408.6099999"/>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270000000"/>
    <n v="163739847.11999997"/>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284000000"/>
    <n v="171644359.6099999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10000000"/>
    <n v="6440332.62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11000000"/>
    <n v="6265711.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6000000"/>
    <n v="263046.5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2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2700000"/>
    <n v="10532253.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18535201"/>
    <n v="18535200.5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73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216386221.47999999"/>
    <n v="1876359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457934500"/>
    <n v="299357313.0000000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93330000"/>
    <n v="17866264.29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200000"/>
    <n v="15851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60470000"/>
    <n v="2066626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820400000"/>
    <n v="456812486.61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390000000"/>
    <n v="188727380.70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240200000"/>
    <n v="139370605.7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151000000"/>
    <n v="62377142.06999999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208800000"/>
    <n v="137509452.66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263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113947486.8"/>
    <n v="60856936.83999999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80500000"/>
    <n v="165598769.75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100500000"/>
    <n v="94975925.83000001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125457466"/>
    <n v="117703788.80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44614974"/>
    <n v="327572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76400000"/>
    <n v="59561667.10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54004142.43"/>
    <n v="30429601.11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22253000"/>
    <n v="17901960.64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498900"/>
    <n v="2109741.1"/>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22000000"/>
    <n v="9948233.060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226051355"/>
    <n v="137682892.78"/>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43903822"/>
    <n v="20313540.2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29090485"/>
    <n v="19129835.51999999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9694794"/>
    <n v="5534084.2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3310502"/>
    <n v="1555230.0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2100000"/>
    <n v="1399670.39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20036381"/>
    <n v="12608664.85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3480636"/>
    <n v="2664470.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3423940"/>
    <n v="2192073.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7798675"/>
    <n v="5342870.3499999996"/>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5925632"/>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36599384"/>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2424430"/>
    <n v="21653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2207869"/>
    <n v="1908275.3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62629.52"/>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786730"/>
    <n v="443375.24"/>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4938274.48"/>
    <n v="12043862.08999999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25622970"/>
    <n v="13029363.09"/>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7230629.9999999991"/>
    <n v="5106034.1199999992"/>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1512806045"/>
    <n v="680870219.76000011"/>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84009279.46000001"/>
    <n v="106872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155585649.53999999"/>
    <n v="102618773.86999992"/>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789271071"/>
    <n v="629686176.10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142680.93"/>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77520"/>
    <n v="19367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12000000"/>
    <n v="5723339.349999999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95100000"/>
    <n v="283892697.63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554174002.4799999"/>
    <n v="502900813.0799998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1961066051"/>
    <n v="700415722.85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76053127.359999999"/>
    <n v="59687888.58000000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240000000"/>
    <n v="41675094.85000000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1802516.46"/>
    <n v="1302516.4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5250000"/>
    <n v="3880486.420000000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5800000"/>
    <n v="1696055.29999999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3305236.61"/>
    <n v="210457.5800000000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12218080.84"/>
    <n v="7192605.350000000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31813404.390000001"/>
    <n v="11293420.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157300294.75"/>
    <n v="78568313.56999999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60000000"/>
    <n v="53912977.469999999"/>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09588107.95999998"/>
    <n v="209588107.25999999"/>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96690000"/>
    <n v="116931997.2999999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34820000"/>
    <n v="15150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27378780"/>
    <n v="17557328.48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5961372"/>
    <n v="3653491.8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39300"/>
    <n v="128187.8700000000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9865279.5199999996"/>
    <n v="4098992.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10222.48"/>
    <n v="3009750.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2608885.31"/>
    <n v="1238960.2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1575483.689999999"/>
    <n v="2113928.989999999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601944.99"/>
    <n v="436946.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1574"/>
    <n v="300498.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405117.12"/>
    <n v="366218.4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287829.83999999997"/>
    <n v="153974.8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6877898.25"/>
    <n v="5186567.69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6211879.7599999998"/>
    <n v="1626970.4100000001"/>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254107839"/>
    <n v="127654516.7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117886582"/>
    <n v="52087456.879999995"/>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28800000"/>
    <n v="174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102545988"/>
    <n v="62042069.530000001"/>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35453621"/>
    <n v="19231030.73"/>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9694231"/>
    <n v="6544811.2999999989"/>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7006000"/>
    <n v="2745822.7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9260000"/>
    <n v="4168569.1599999997"/>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21502398"/>
    <n v="6543328.1999999993"/>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38494600"/>
    <n v="29589760.869999997"/>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9744000"/>
    <n v="4628393.2700000005"/>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74793160"/>
    <n v="62694715.680000007"/>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25390400"/>
    <n v="14491965.690000001"/>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1479000"/>
    <n v="1069820.5"/>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541500"/>
    <n v="50086.99"/>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1606000"/>
    <n v="742095.48"/>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187000"/>
    <n v="39465.50999999999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283100"/>
    <n v="63527.579999999994"/>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20326000"/>
    <n v="9435211.4900000021"/>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3613600"/>
    <n v="1178988.46"/>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2916755"/>
    <n v="146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1524099"/>
    <n v="32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419370"/>
    <n v="222618.5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215112"/>
    <n v="48928"/>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844573810"/>
    <n v="462632096.3499999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764300643"/>
    <n v="474356184.21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132563709.07000001"/>
    <n v="65155370.0899999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309356824.49000001"/>
    <n v="90824011.87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1800000"/>
    <n v="367284.1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3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3829662.93"/>
    <n v="1334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32764339.509999998"/>
    <n v="1968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118647176"/>
    <n v="67731887.33000002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106723720"/>
    <n v="67137741.88999998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18411418"/>
    <n v="8370189.889999998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50210905"/>
    <n v="27373125.21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189000000"/>
    <n v="37783085.9699999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4278112"/>
    <n v="2523504.81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30610000"/>
    <n v="12304117.55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45928575"/>
    <n v="14895190.04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1900000"/>
    <n v="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325114305"/>
    <n v="190814332.62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121500000"/>
    <n v="68300324.12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79145000"/>
    <n v="16751615.93999999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37258091.359999999"/>
    <n v="21090230.2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67331089.62"/>
    <n v="44903594.10999998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35589844.280000001"/>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201118722.38"/>
    <n v="37393336.05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500000"/>
    <n v="903285.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4905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28350000"/>
    <n v="16632760.81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3000000"/>
    <n v="1338713.2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6930000"/>
    <n v="163264.7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78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69858200"/>
    <n v="15319984.88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7460777"/>
    <n v="863835.5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19376400"/>
    <n v="6099766.4899999984"/>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75813644.07999998"/>
    <n v="11422629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49572918"/>
    <n v="3095592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39829965.920000002"/>
    <n v="24594339.28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4 - GRATIFICACIONES Y BONIFICACIONES"/>
    <s v="N"/>
    <s v="00 - N/A"/>
    <s v="10 - FONDO GENERAL"/>
    <s v="99 - MULTIPROVINCIAL"/>
    <s v="(en blanco)"/>
    <n v="0"/>
    <n v="3500000"/>
    <n v="350000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6155514"/>
    <n v="3684936.019999999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7227469"/>
    <n v="4720375.3100000015"/>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6080000"/>
    <n v="4477766.5100000007"/>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900000"/>
    <n v="545118.69999999995"/>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23796000"/>
    <n v="153441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4000000"/>
    <n v="1051053.24"/>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1229047"/>
    <n v="218974.96000000002"/>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1620953"/>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111482623"/>
    <n v="59262493.96999999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1050000"/>
    <n v="348874.79"/>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13717000"/>
    <n v="9181208.5799999982"/>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93014000"/>
    <n v="55543992.14000000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200000"/>
    <n v="24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13978550"/>
    <n v="6068454.64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12595000"/>
    <n v="8333715.5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6440000"/>
    <n v="4204808.69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1400000"/>
    <n v="499999.660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1500000"/>
    <n v="1124682.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5756000"/>
    <n v="2337100.51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1120000"/>
    <n v="486729.6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800000"/>
    <n v="776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1370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2200000"/>
    <n v="1188399.569999999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220000"/>
    <n v="149145.33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4905000"/>
    <n v="37780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565000"/>
    <n v="434846.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86516600"/>
    <n v="50925463.27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17325800"/>
    <n v="9038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406000"/>
    <n v="121366.84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847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11640000"/>
    <n v="7650726.819999998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4260000"/>
    <n v="3262071.40000000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610000"/>
    <n v="333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1050000"/>
    <n v="451726.5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14792000"/>
    <n v="9665861.87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595000"/>
    <n v="548813.7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2228000"/>
    <n v="138478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1180000"/>
    <n v="88216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5187000"/>
    <n v="1670018.3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496000"/>
    <n v="353416.6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325000"/>
    <n v="319369.8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6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1841450"/>
    <n v="1162127.5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54199350"/>
    <n v="3191646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10080850"/>
    <n v="5401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7521523"/>
    <n v="4795991.5599999996"/>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2223000"/>
    <n v="1517418.230000000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1800000"/>
    <n v="1227562.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25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1170000"/>
    <n v="779016.05999999994"/>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943302110"/>
    <n v="531615545.37999976"/>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294930002"/>
    <n v="72582490.599999994"/>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119500000"/>
    <n v="76344207.210000053"/>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99442000"/>
    <n v="70487767.980000049"/>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685114271"/>
    <n v="478423420.74000001"/>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1967387418"/>
    <n v="814886853.99000013"/>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24800000"/>
    <n v="9263147.870000001"/>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11700000"/>
    <n v="1651666.5"/>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183646829"/>
    <n v="93780327.000000045"/>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78350000"/>
    <n v="53022123.140000001"/>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34902000"/>
    <n v="29742595.07"/>
  </r>
  <r>
    <s v="2026"/>
    <x v="0"/>
    <x v="0"/>
    <x v="0"/>
    <x v="0"/>
    <s v="2 - Poder Ejecutivo"/>
    <s v="0213 - MINISTERIO DE TURISMO"/>
    <s v="0001 - MINISTERIO DE TURISMO"/>
    <s v="2 - SERVICIOS ECONÓMICOS"/>
    <s v="2.9 - Otros servicios económicos"/>
    <s v="2.9.03 - Turismo"/>
    <s v="2.2 - CONTRATACIÓN DE SERVICIOS"/>
    <s v="2.2.6 - SEGUROS"/>
    <s v="N"/>
    <s v="00 - N/A"/>
    <s v="20 - FONDOS CON DESTINO ESPECÍFICO"/>
    <s v="99 - MULTIPROVINCIAL"/>
    <s v="(en blanco)"/>
    <n v="0"/>
    <n v="300000"/>
    <n v="0"/>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22265605"/>
    <n v="7211248.5600000005"/>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1355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58802499"/>
    <n v="20234513.869999997"/>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30400000"/>
    <n v="20394138.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2210000"/>
    <n v="1512689.7200000002"/>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1600000"/>
    <n v="5801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3900000"/>
    <n v="2500051.9000000004"/>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4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4100000"/>
    <n v="795230.01"/>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820000"/>
    <n v="81797.600000000006"/>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20 - FONDOS CON DESTINO ESPECÍFICO"/>
    <s v="99 - MULTIPROVINCIAL"/>
    <s v="(en blanco)"/>
    <n v="0"/>
    <n v="1450000"/>
    <n v="0"/>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42160000"/>
    <n v="22801803.879999999"/>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20 - FONDOS CON DESTINO ESPECÍFICO"/>
    <s v="99 - MULTIPROVINCIAL"/>
    <s v="(en blanco)"/>
    <n v="0"/>
    <n v="2025000"/>
    <n v="0"/>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18198689"/>
    <n v="6724956.3999999976"/>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20 - FONDOS CON DESTINO ESPECÍFICO"/>
    <s v="99 - MULTIPROVINCIAL"/>
    <s v="(en blanco)"/>
    <n v="0"/>
    <n v="612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369500000"/>
    <n v="201848889.5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51600000"/>
    <n v="13514042.780000001"/>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23000000"/>
    <n v="12433968.61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4900000"/>
    <n v="2193643.319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3500000"/>
    <n v="1086897.400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15500000"/>
    <n v="10990517.140000002"/>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1750000"/>
    <n v="478215.71"/>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12600000"/>
    <n v="6973388.8000000007"/>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45000000"/>
    <n v="19191742.459999997"/>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46400000"/>
    <n v="22499655.41"/>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25200000"/>
    <n v="8301316.160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17450000"/>
    <n v="9461084.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3100000"/>
    <n v="1547695.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3300000"/>
    <n v="14521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400000"/>
    <n v="325001.03000000003"/>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3550000"/>
    <n v="818065.64"/>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4900000"/>
    <n v="1904603.3299999998"/>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17300000"/>
    <n v="7756837.8500000006"/>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13850000"/>
    <n v="4522106.2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5294015425"/>
    <n v="397051157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9593626"/>
    <n v="595936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980063139"/>
    <n v="873283671"/>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318245504"/>
    <n v="318245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50540250"/>
    <n v="379051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770442500"/>
    <n v="57783186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91761526"/>
    <n v="1917615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6345116"/>
    <n v="63451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7480169"/>
    <n v="3748016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2400000"/>
    <n v="2240000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40100000"/>
    <n v="14009999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14991375"/>
    <n v="114991374.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30367550"/>
    <n v="30367541"/>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92540074"/>
    <n v="14440505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77617353"/>
    <n v="77617349.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21270000"/>
    <n v="2126999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3706443"/>
    <n v="337064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3394342"/>
    <n v="133943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2744150"/>
    <n v="1274415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321329540"/>
    <n v="316333122.7899999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5110828"/>
    <n v="25110826.960000001"/>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68949757"/>
    <n v="51712317"/>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261922390"/>
    <n v="19644178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359369629"/>
    <n v="209715619.58000004"/>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63106400"/>
    <n v="32088414.120000001"/>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47960301"/>
    <n v="30310428.5499999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7063524"/>
    <n v="5622139.569999999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2482003"/>
    <n v="1439988.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7250000"/>
    <n v="6588551.79"/>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799377"/>
    <n v="1417108.99"/>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47680239"/>
    <n v="20223915.22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11659765.58"/>
    <n v="9748948.8100000005"/>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8074998.5"/>
    <n v="4622393.7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14404146.629999999"/>
    <n v="9935477.739999998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8357847"/>
    <n v="2655772.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14185.789999999979"/>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1069893"/>
    <n v="581575.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644000"/>
    <n v="89103"/>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4052"/>
    <n v="79493.4699999999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8930972"/>
    <n v="6966574.7399999993"/>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5030398"/>
    <n v="2592668.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7454186.2199999997"/>
    <n v="3406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128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3414221"/>
    <n v="315441.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173346"/>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14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5073403.1399999997"/>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11490365"/>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1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50000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900000"/>
    <n v="20000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10500000"/>
    <n v="5387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3006300"/>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25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1225000"/>
    <n v="82500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8564776"/>
    <n v="40000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3334330"/>
    <n v="2531062.6"/>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5948826"/>
    <n v="1496474.85"/>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4348650"/>
    <n v="157351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471168"/>
    <n v="808649.87"/>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568943"/>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3493569.5"/>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3206366"/>
    <n v="331088.04000000004"/>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34173346.369999997"/>
    <n v="23490884.859999988"/>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1900000"/>
    <n v="1284444.4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850000"/>
    <n v="194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23527310"/>
    <n v="10295781.96999999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10843246.629999999"/>
    <n v="3496617.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5271251"/>
    <n v="183647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1962613"/>
    <n v="57466.479999999996"/>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6720619"/>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5715568"/>
    <n v="2636439.500000000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35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439036"/>
    <n v="12252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110000"/>
    <n v="29928.67000000000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1338000"/>
    <n v="1027000"/>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327085"/>
    <n v="42662.86000000000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5017634"/>
    <n v="4128634.71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4261577"/>
    <n v="2949669.9600000004"/>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781554709"/>
    <n v="488887989.54000002"/>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173061447"/>
    <n v="89270020.719999999"/>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111045644"/>
    <n v="73023588.420000032"/>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115848249"/>
    <n v="70193289.890000015"/>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31256517"/>
    <n v="11520265.540000003"/>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15545020"/>
    <n v="3388971.960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14309761.140000001"/>
    <n v="9542721.87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48042436"/>
    <n v="20752270.31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8213975"/>
    <n v="11707164.93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15108043"/>
    <n v="5802080.1899999995"/>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180901650"/>
    <n v="57991518.99000001"/>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49532008"/>
    <n v="27201792.119999997"/>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4515102"/>
    <n v="227219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233367"/>
    <n v="304870.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2430183"/>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399707"/>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518063"/>
    <n v="12099.53999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30851889"/>
    <n v="180960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13978428.999999998"/>
    <n v="4806282.33"/>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87553412"/>
    <n v="54647275.200000003"/>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11439052"/>
    <n v="7333680.820000000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390000"/>
    <n v="23388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1226800"/>
    <n v="541125.3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2455523"/>
    <n v="88736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410001"/>
    <n v="303075.38"/>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274499"/>
    <n v="99270.43"/>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725000"/>
    <n v="218577.7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108140076.55999999"/>
    <n v="57926103.209999993"/>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18906126"/>
    <n v="9658926.16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13948319.439999999"/>
    <n v="8688930.8199999966"/>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34745100"/>
    <n v="19156039.479999986"/>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900500"/>
    <n v="270522.07999999996"/>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2917000"/>
    <n v="10266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41728741"/>
    <n v="1354696.15"/>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832836"/>
    <n v="2193407.819999999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2900000"/>
    <n v="1771014.30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261000"/>
    <n v="6239.84"/>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009000"/>
    <n v="520042.52"/>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75000"/>
    <n v="5663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90300"/>
    <n v="5673.4400000000005"/>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5010000"/>
    <n v="2881920.9299999997"/>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4867000"/>
    <n v="1967286.2299999995"/>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516957760.42000002"/>
    <n v="315917828.40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72674097.579999998"/>
    <n v="48144636.78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29753688"/>
    <n v="16849283.379999995"/>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8323"/>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204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2500000"/>
    <n v="920884.29999999993"/>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645079.31000000006"/>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11546797.549999997"/>
    <n v="48121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4975000"/>
    <n v="3266244.039999999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4179982"/>
    <n v="1631669.25"/>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7922552.9900000002"/>
    <n v="317340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5626920.6899999995"/>
    <n v="1212397.690000000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4448400.01"/>
    <n v="1304938.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733932"/>
    <n v="38688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39157"/>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541616"/>
    <n v="363223.17999999993"/>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28249"/>
    <n v="117061.59"/>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351768"/>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12866167.1"/>
    <n v="6510065.160000001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2244142.9"/>
    <n v="1318490.8999999999"/>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1925874.7999999998"/>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217185387.16"/>
    <n v="131724516.75000003"/>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50495317.32"/>
    <n v="20411329.060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30408914.52"/>
    <n v="20148707.4500000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9535115.280000001"/>
    <n v="28577596.15000000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4055732"/>
    <n v="1239045.5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637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59000"/>
    <n v="159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4070031"/>
    <n v="651986.230000000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10 - FONDO GENERAL"/>
    <s v="99 - MULTIPROVINCIAL"/>
    <s v="(en blanco)"/>
    <n v="0"/>
    <n v="104400"/>
    <n v="1044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10836581.98"/>
    <n v="5998656.309999999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27839"/>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726298.60000000009"/>
    <n v="2937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2563204.8100000005"/>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3896983.19"/>
    <n v="272013.61"/>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956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5458831.4199999999"/>
    <n v="2986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1455344.8500000003"/>
    <n v="379888.80000000005"/>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268222086.90000001"/>
    <n v="160861201.13999996"/>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55483516.100000001"/>
    <n v="2847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36723769.920000002"/>
    <n v="23275848.109999999"/>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20636116"/>
    <n v="13918068.470000003"/>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12471030"/>
    <n v="3804338.3999999994"/>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9195678"/>
    <n v="4100175.33"/>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3050000"/>
    <n v="1876773.2199999997"/>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20198859.789999999"/>
    <n v="9383055.5700000003"/>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6320000"/>
    <n v="1660218.3"/>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24251159.960000001"/>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11596007.539999999"/>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1112315.6000000001"/>
    <n v="774002.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952195"/>
    <n v="665062.99"/>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12075846"/>
    <n v="6477179.5099999998"/>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60228163.810000002"/>
    <n v="2914427.0900000003"/>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83313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105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2000000"/>
    <n v="856850.03"/>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391766973"/>
    <n v="233028567.5200000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24128110"/>
    <n v="9541530.430000001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11458344"/>
    <n v="6913256.420000000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5300000"/>
    <n v="50402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2180000"/>
    <n v="1961561.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2594474"/>
    <n v="1409106.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42200000"/>
    <n v="16983656.55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24732"/>
    <n v="4911911.710000000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16020000"/>
    <n v="5070069.9800000004"/>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338225956"/>
    <n v="188890291.0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2152197"/>
    <n v="1381560.45"/>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553649"/>
    <n v="315391.04000000004"/>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23944727"/>
    <n v="10413147.21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35906717"/>
    <n v="21473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5061407"/>
    <n v="1464366.8600000006"/>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5455338"/>
    <n v="3267201.9000000008"/>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8235582"/>
    <n v="36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3564167"/>
    <n v="209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961948"/>
    <n v="547491.9000000001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556000"/>
    <n v="32137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4395000"/>
    <n v="327706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49741662"/>
    <n v="27024527.5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8681875"/>
    <n v="1162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8707171"/>
    <n v="411395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3010683"/>
    <n v="1780549.6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484000"/>
    <n v="457889.2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96400"/>
    <n v="2130426.6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275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6477000"/>
    <n v="5942290.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2483400"/>
    <n v="532557.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2200000"/>
    <n v="1823076.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36732685"/>
    <n v="20282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12155000"/>
    <n v="82866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5906949"/>
    <n v="2678231.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811812"/>
    <n v="1257485.91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1627724"/>
    <n v="75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1123000"/>
    <n v="521621.800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650000"/>
    <n v="23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331000"/>
    <n v="8668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4957800"/>
    <n v="1007363.88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469821364"/>
    <n v="263970414.189999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56402998"/>
    <n v="3565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144967185"/>
    <n v="56990577.0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45673295"/>
    <n v="25277760.7299999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8431651"/>
    <n v="5104094.77999999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7717700"/>
    <n v="2436037.2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1200000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45900000"/>
    <n v="21956196.46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7100000"/>
    <n v="4975745.9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32500000"/>
    <n v="1808423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9104000"/>
    <n v="5706219.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9950979"/>
    <n v="7745001.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186000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300000"/>
    <n v="5746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1584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1328305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3125000"/>
    <n v="866633.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163660437"/>
    <n v="91779194.05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28134827"/>
    <n v="13892624.21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2021972"/>
    <n v="10379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237006"/>
    <n v="3110630.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7764767"/>
    <n v="454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2143011"/>
    <n v="521522.0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1256868"/>
    <n v="694739.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3320000"/>
    <n v="4658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5900000"/>
    <n v="42362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4140000"/>
    <n v="194454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771073031"/>
    <n v="439105858.37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451151849"/>
    <n v="261451900.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204572950"/>
    <n v="134606406.4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5650000"/>
    <n v="487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119290924"/>
    <n v="65281779.37000006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64567107"/>
    <n v="39777971.83999998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84660000"/>
    <n v="68260253.31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6200000"/>
    <n v="3821895.7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53500000"/>
    <n v="34471893.75000000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4750000"/>
    <n v="2644459.28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6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61760000"/>
    <n v="44718628.65999998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12000000"/>
    <n v="105810006.35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5113600"/>
    <n v="2370518.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5164500"/>
    <n v="1513519.9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14589900"/>
    <n v="9792438.4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5000"/>
    <n v="53614.47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72433700"/>
    <n v="52571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1645000"/>
    <n v="1007160.2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3705790"/>
    <n v="2769449.51999999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2768500"/>
    <n v="2115758.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6775099"/>
    <n v="403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1219656"/>
    <n v="604363.48000000021"/>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1374500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3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500000"/>
    <n v="136931.21"/>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44217667"/>
    <n v="25820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6262273"/>
    <n v="3915926.599999998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21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12900000"/>
    <n v="755998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110000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18729048"/>
    <n v="10281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22635000"/>
    <n v="13162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3669326"/>
    <n v="1528614.74"/>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3074136"/>
    <n v="1990752.150000000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10411853.75"/>
    <n v="3418017.7499999995"/>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10037717.629999999"/>
    <n v="6052126.009999998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14634371.779999999"/>
    <n v="9019630.82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2090000"/>
    <n v="1272280.57"/>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15090793.600000001"/>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40000000"/>
    <n v="20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731018531"/>
    <n v="422616818.19000006"/>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173172421"/>
    <n v="59764246.469999999"/>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97633069"/>
    <n v="62944609.29000000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28250000"/>
    <n v="17021411.88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9738000"/>
    <n v="413333.3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6443915"/>
    <n v="1537758.94"/>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1300000"/>
    <n v="11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97228551.00999999"/>
    <n v="17983806.160000004"/>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18265303"/>
    <n v="14935037.06000000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2093125"/>
    <n v="24072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13450000"/>
    <n v="2132194.8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285650802.99000001"/>
    <n v="84195447.62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175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4750000"/>
    <n v="205597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375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5650000"/>
    <n v="2926481.4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500000"/>
    <n v="112697.74"/>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10 - FONDO GENERAL"/>
    <s v="99 - MULTIPROVINCIAL"/>
    <s v="(en blanco)"/>
    <n v="0"/>
    <n v="1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3350000"/>
    <n v="777643.730000000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14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1700000"/>
    <n v="129042.1800000000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2942757"/>
    <n v="163380.09"/>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5000000"/>
    <n v="3740370.8299999996"/>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672738166.25999999"/>
    <n v="406363580.90000004"/>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58824335.74000001"/>
    <n v="42817292.18"/>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99091436"/>
    <n v="61083867.56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99800000"/>
    <n v="66135812.720000014"/>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0400000"/>
    <n v="1560102.7799999998"/>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4350000.58"/>
    <n v="133365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97048500"/>
    <n v="49481668.40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3353721"/>
    <n v="11418164.73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1899999.42"/>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11387500"/>
    <n v="4111134.26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6449484.1600000001"/>
    <n v="840515.9700000000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13300000"/>
    <n v="62219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6696794.8399999999"/>
    <n v="376670.5"/>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2085000"/>
    <n v="1087497.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10 - FONDO GENERAL"/>
    <s v="99 - MULTIPROVINCIAL"/>
    <s v="(en blanco)"/>
    <n v="0"/>
    <n v="2087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3485000"/>
    <n v="1604617.0999999999"/>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1538009.5"/>
    <n v="259999.9"/>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3504062"/>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22294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10 - FONDO GENERAL"/>
    <s v="99 - MULTIPROVINCIAL"/>
    <s v="(en blanco)"/>
    <n v="0"/>
    <n v="3135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151837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18537685.399999999"/>
    <n v="9881185.0199999977"/>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491227960"/>
    <n v="295293586.36000001"/>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73071447"/>
    <n v="35312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72700000"/>
    <n v="43351125.379999995"/>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32592728"/>
    <n v="21590191.26999999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2445202.2000000002"/>
    <n v="547049.6699999998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5"/>
    <n v="1951504.9899999998"/>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5452977.7999999998"/>
    <n v="1295559.599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49500000"/>
    <n v="30461583.21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8850000"/>
    <n v="2388743.1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13614421.4"/>
    <n v="5784715.8699999992"/>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4373837.0999999996"/>
    <n v="3941225.67"/>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964110.81"/>
    <n v="1923108.23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611941.6"/>
    <n v="607348.66"/>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11080750.09"/>
    <n v="6448930.96"/>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9552860.4000000004"/>
    <n v="7461272.029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305185350"/>
    <n v="175937256.5000000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157451500"/>
    <n v="93643273.04000000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97098592.5"/>
    <n v="51362586.9900000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49594042"/>
    <n v="20282597.24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39025669.5"/>
    <n v="26291360.67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21478241"/>
    <n v="14055821.90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22760000"/>
    <n v="16205021.91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2780000"/>
    <n v="661657.6699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256581"/>
    <n v="4065395.9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2350000"/>
    <n v="1428551.42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635000"/>
    <n v="1471422.0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16151487"/>
    <n v="4697586.65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36400000"/>
    <n v="25929101.37999999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10100000"/>
    <n v="5332245.030000001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68505866"/>
    <n v="8188359.330000000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30175000"/>
    <n v="19440001.20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8462500"/>
    <n v="5865068.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3509800"/>
    <n v="2696925.239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1059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13493000"/>
    <n v="978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906000"/>
    <n v="2536601.1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10920000"/>
    <n v="7265150.4300000006"/>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682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1878000"/>
    <n v="677552.7300000001"/>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83211850"/>
    <n v="4603198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69698157.049999997"/>
    <n v="301680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32496900"/>
    <n v="1324500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10658528"/>
    <n v="6888611.58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11676576.950000001"/>
    <n v="4599717.110000001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14002937"/>
    <n v="7312321.869999995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453765.74"/>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1453862.399999999"/>
    <n v="1903174.3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2525000"/>
    <n v="1494998.08"/>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7630477.7699999996"/>
    <n v="3410219.38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7562242.7000000002"/>
    <n v="3325284.1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3037804.64"/>
    <n v="1236477.6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709562.9"/>
    <n v="426991.55999999994"/>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181880"/>
    <n v="134496.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4471740"/>
    <n v="2081217.4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4274294.2699999996"/>
    <n v="3504363.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369770328.63"/>
    <n v="229292074.9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142846953.44"/>
    <n v="66908130.37000000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58244857.699999988"/>
    <n v="28139741.039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49382720.230000004"/>
    <n v="2695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57338292.57"/>
    <n v="34044452.719999984"/>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17029695.43"/>
    <n v="10102664.35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9400000"/>
    <n v="5545305.3099999996"/>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90200000"/>
    <n v="80852284.209999993"/>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604960.44999999995"/>
    <n v="239646.2"/>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360445772"/>
    <n v="115949887.6899999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288356150"/>
    <n v="164360656.64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11500000"/>
    <n v="10049434.56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8705146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160149877"/>
    <n v="36870953.2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1673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1530720"/>
    <n v="36654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568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1200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6 - PRODUCTOS DE MINERALES, METÁLICOS Y NO METÁLICOS"/>
    <s v="N"/>
    <s v="00 - N/A"/>
    <s v="10 - FONDO GENERAL"/>
    <s v="01 - DISTRITO NACIONAL"/>
    <s v="(en blanco)"/>
    <n v="0"/>
    <n v="2707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2168500"/>
    <n v="12148622.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8162067.5499999998"/>
    <n v="6250324.819999998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n v="60000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090000000084"/>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12427280"/>
    <n v="6730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1773060"/>
    <n v="972911.71"/>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717609499"/>
    <n v="433241540.4999999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167007226"/>
    <n v="88788058.35999998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68844600"/>
    <n v="80280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98600250"/>
    <n v="63584050.01000000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47546500"/>
    <n v="27116581.34999998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56634265.969999999"/>
    <n v="47355204.3700000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21559980"/>
    <n v="17432055.079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963472"/>
    <n v="2909560.09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77044903.360000014"/>
    <n v="66437955.73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3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38858632"/>
    <n v="26982496.29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10915958"/>
    <n v="5405599.930000000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20 - FONDOS CON DESTINO ESPECÍFICO"/>
    <s v="99 - MULTIPROVINCIAL"/>
    <s v="(en blanco)"/>
    <n v="0"/>
    <n v="99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154379529"/>
    <n v="62563115.09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11005414"/>
    <n v="12243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55550898.629999995"/>
    <n v="32114276.34999999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13094206.140000001"/>
    <n v="7252923.670000000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6086830.6500000004"/>
    <n v="159502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709865.2199999997"/>
    <n v="2690194.2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2160804.02"/>
    <n v="648713.2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499.999999999884"/>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223860"/>
    <n v="165112.67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649583"/>
    <n v="1649358.859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34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3913511.2299999995"/>
    <n v="890418.5899999998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6921545.4100000001"/>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54095780.859999999"/>
    <n v="36342821.79000000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547370.43000000005"/>
    <n v="271438.469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54241959.500000015"/>
    <n v="47845847.54000002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2563629.580000002"/>
    <n v="12903234.17999999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55848000"/>
    <n v="30782666.670000002"/>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8450460"/>
    <n v="4644704.2799999993"/>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35000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2125000"/>
    <n v="1540981.5999999999"/>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2127658.5"/>
    <n v="1535968.4999999998"/>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2700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1136673"/>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2032106.5"/>
    <n v="121547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123185540"/>
    <n v="73470408.1299999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17106000"/>
    <n v="11095445.14999998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3202040"/>
    <n v="2133425.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3500000"/>
    <n v="3245856.5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682530"/>
    <n v="2339928.0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1250200"/>
    <n v="823914.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20 - FONDOS CON DESTINO ESPECÍFICO"/>
    <s v="99 - MULTIPROVINCIAL"/>
    <s v="(en blanco)"/>
    <n v="0"/>
    <n v="60000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23585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6574807"/>
    <n v="3998201.07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584340"/>
    <n v="14744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530000"/>
    <n v="390094.07999999996"/>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365000"/>
    <n v="183546.63999999998"/>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150000"/>
    <n v="53191.6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514085"/>
    <n v="1269166.6600000004"/>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1472146589"/>
    <n v="861565925.10000002"/>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204586460"/>
    <n v="150788182.2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205190410"/>
    <n v="131269781.0999999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59735000"/>
    <n v="35588638.49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48305000"/>
    <n v="29068539.27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101800000"/>
    <n v="3066947.5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6000000"/>
    <n v="24784277.01999999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9000000"/>
    <n v="4698216.109999999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8000000"/>
    <n v="1268454.7900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3000000"/>
    <n v="10551432.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89870000"/>
    <n v="51040773.94000000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53926764.12"/>
    <n v="110368487.58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71350000"/>
    <n v="35668164.06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8760000"/>
    <n v="928114.4400000000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76177824"/>
    <n v="26529809.1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37837924"/>
    <n v="6850443.700000001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05490943.22999999"/>
    <n v="16765713.520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14805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92000000"/>
    <n v="23346652.00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3810000"/>
    <n v="1553068.7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125000000"/>
    <n v="15900332.3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2049490"/>
    <n v="153481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2920537"/>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93551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6644400"/>
    <n v="1535538.299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08000000"/>
    <n v="178750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47580000"/>
    <n v="12437859.07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46000000"/>
    <n v="10030957.6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6020000"/>
    <n v="4371141.94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3953406.109999998"/>
    <n v="1210226.9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23200000"/>
    <n v="4587072.8"/>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187807772"/>
    <n v="72644500.020000011"/>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42342500"/>
    <n v="494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27673195"/>
    <n v="10677356.759999998"/>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3017000"/>
    <n v="445531.49999999994"/>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5000000"/>
    <n v="2043526.0000000002"/>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4300000"/>
    <n v="855978.06"/>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65125176"/>
    <n v="10699428.85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42672052.859999999"/>
    <n v="4628838.95"/>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432000"/>
    <n v="2022.84"/>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15606587.140000001"/>
    <n v="47735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11568000"/>
    <n v="880807.17"/>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3550000"/>
    <n v="422614.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185000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30000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360000"/>
    <n v="6268"/>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2684708"/>
    <n v="4414369.9899999993"/>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140710348.42000002"/>
    <n v="686638.38"/>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0"/>
    <n v="244732151.58000001"/>
    <n v="232682151.58000001"/>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3701712"/>
    <n v="2662291.7600000002"/>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84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5865626737"/>
    <n v="4641023712"/>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282449300"/>
    <n v="214568919"/>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10012700"/>
    <n v="7509519"/>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1065165600"/>
    <n v="798986457"/>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5475400"/>
    <n v="1160654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102024900"/>
    <n v="76518675"/>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5985600"/>
    <n v="4743385"/>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229660000"/>
    <n v="17517898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91279200"/>
    <n v="684594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8033900"/>
    <n v="6061761"/>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136562300"/>
    <n v="102870297"/>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65465700"/>
    <n v="12533243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4726000"/>
    <n v="354447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2650200"/>
    <n v="200575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4262500"/>
    <n v="3225813"/>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8619000"/>
    <n v="140679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86709900"/>
    <n v="65032833"/>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4933000"/>
    <n v="11372708"/>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7155300"/>
    <n v="5366475"/>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658200"/>
    <n v="49365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4153900"/>
    <n v="3115422"/>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67600"/>
    <n v="1256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370903880"/>
    <n v="246425570.55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356157210"/>
    <n v="240876217.15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143219700"/>
    <n v="77594688.11000001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153127921"/>
    <n v="97762892.39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8245832"/>
    <n v="5635560.8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58800000"/>
    <n v="58799999.9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49894376"/>
    <n v="33590323.28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41981150"/>
    <n v="27685836.5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3501256"/>
    <n v="2293783.94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11194055"/>
    <n v="7674105.699999997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11189177"/>
    <n v="7091041.45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6672975"/>
    <n v="5246893.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394800"/>
    <n v="264587.259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4281535"/>
    <n v="2986144.59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9525400"/>
    <n v="14680545.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17236999"/>
    <n v="10934328.09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31635141"/>
    <n v="22136458.03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2939160"/>
    <n v="1895878.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8136497"/>
    <n v="11936647.21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7510172"/>
    <n v="4858109.23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38980317"/>
    <n v="22214322.35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6667727"/>
    <n v="4309529.3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5160279"/>
    <n v="3282306.86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2834953"/>
    <n v="1888971.32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1356866"/>
    <n v="927768.3300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1702996"/>
    <n v="1103181.359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1226117"/>
    <n v="807915.6699999991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4430653"/>
    <n v="2966329.38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145600"/>
    <n v="97091.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725669"/>
    <n v="461789.3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4070402"/>
    <n v="2590591.48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2888976"/>
    <n v="2139722.5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8767955"/>
    <n v="13054616.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3303783"/>
    <n v="2188949.22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12803475"/>
    <n v="7986743.90000000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924559124"/>
    <n v="708939401"/>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124375682"/>
    <n v="92107178"/>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7404000"/>
    <n v="5643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142701372"/>
    <n v="8424573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102102984"/>
    <n v="84922029"/>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27215000"/>
    <n v="2293027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13500000"/>
    <n v="10015007"/>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11045000"/>
    <n v="8845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6740000"/>
    <n v="2264532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142000000"/>
    <n v="90369130"/>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40791085"/>
    <n v="33536139"/>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81130000"/>
    <n v="6819430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50190000"/>
    <n v="37810575"/>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3955773"/>
    <n v="32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32401740"/>
    <n v="25613395"/>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20165000"/>
    <n v="1276309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86346.5"/>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246374058.75"/>
    <n v="142596645.63999999"/>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7930400"/>
    <n v="23305424.999999996"/>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840000"/>
    <n v="63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9428134"/>
    <n v="19428134"/>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31168622.789999999"/>
    <n v="19530685.48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10846800"/>
    <n v="7555542.0699999984"/>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7000000"/>
    <n v="3032979.2"/>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9300000"/>
    <n v="5391708.79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700000"/>
    <n v="32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8641927.4000000004"/>
    <n v="5484586.5"/>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6846485.4800000004"/>
    <n v="3082982.62"/>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2075000"/>
    <n v="1602719.89"/>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17445969.850000001"/>
    <n v="12762509.700000003"/>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4494724.8599999994"/>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1120000"/>
    <n v="699602.37"/>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700000"/>
    <n v="195233.50999999998"/>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1602040.8"/>
    <n v="1221290.7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20000"/>
    <n v="10475"/>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14400000"/>
    <n v="9030822.1899999976"/>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34307030.959999993"/>
    <n v="2222663.6400000006"/>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6222000"/>
    <n v="4692330.4799999995"/>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716900"/>
    <n v="480882.22000000009"/>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375000"/>
    <n v="375000.00000000006"/>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300000"/>
    <n v="299999.99999999988"/>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583747153"/>
    <n v="447193560.93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48750000"/>
    <n v="35547602.03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9900000"/>
    <n v="9253955.20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45498500"/>
    <n v="21068300.00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86945353"/>
    <n v="64157637.13000003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22124807"/>
    <n v="16178559.84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4725000"/>
    <n v="2725000"/>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5500000"/>
    <n v="4301983.34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1250000"/>
    <n v="607268.8300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13350000"/>
    <n v="9907579.349999997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76200000"/>
    <n v="56561191.4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17500000"/>
    <n v="10791083.93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22539061"/>
    <n v="17819360.239999995"/>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10330000"/>
    <n v="816170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2300000"/>
    <n v="2300000"/>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1100000"/>
    <n v="810000.00000000012"/>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1900000"/>
    <n v="900474.34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200000"/>
    <n v="86806.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1800000"/>
    <n v="1028332.27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2550000"/>
    <n v="1352577.8599999994"/>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8526263"/>
    <n v="8182625.9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7750000"/>
    <n v="5649449.6900000023"/>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17500000"/>
    <n v="140429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10002410291"/>
    <n v="6072478036.2199993"/>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26975671380"/>
    <n v="16605398659.199997"/>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59311723623"/>
    <n v="34728890675.809998"/>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139000000"/>
    <n v="104250000"/>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53532380721"/>
    <n v="38770639677.17999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44980000000"/>
    <n v="38986704050.9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53674866227"/>
    <n v="47508912979.33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55000000000"/>
    <n v="45545304177.460007"/>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72246420183"/>
    <n v="28842442539.45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76042266"/>
    <n v="23003519.98999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35000000"/>
    <n v="21762119.250000004"/>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1621928049"/>
    <n v="984683511.72000003"/>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4069024665"/>
    <n v="2023210751.27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900000000"/>
    <n v="3445571769.49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4000000000"/>
    <n v="1988589843.4799995"/>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8000000000"/>
    <n v="7929357375.2900009"/>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50 - CRÉDITO INTERNO"/>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60 - CREDITO EXTERNO"/>
    <s v="99 - MULTIPROVINCIAL"/>
    <s v="(en blanco)"/>
    <n v="0"/>
    <n v="0"/>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16096959783"/>
    <n v="6944851901.5500002"/>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7000000"/>
    <n v="12749328"/>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2200000"/>
    <n v="1649997"/>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2000000"/>
    <n v="1500003"/>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350500000"/>
    <n v="300375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23000000"/>
    <n v="17152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118878000"/>
    <n v="90466283.570000008"/>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32800490"/>
    <n v="2502689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481540000"/>
    <n v="328885666"/>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127125000"/>
    <n v="45930161"/>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1217605997"/>
    <n v="731789399.7299999"/>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2517699851"/>
    <n v="1813241222.77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73361802"/>
    <n v="55021349"/>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8400000"/>
    <n v="3280807.49"/>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47282700"/>
    <n v="400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658169006.94000006"/>
    <n v="451060128.00000006"/>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23185375"/>
    <n v="86157379.2800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90000000"/>
    <n v="57051952.000000007"/>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132922959.06"/>
    <n v="89773643.760000005"/>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21278736"/>
    <n v="15000000"/>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60 - CREDITO EXTERNO"/>
    <s v="99 - MULTIPROVINCIAL"/>
    <s v="(en blanco)"/>
    <n v="0"/>
    <n v="17000000"/>
    <n v="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00000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n v="144780139.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1 - TRANSFERENCIAS CORRIENTES AL SECTOR PRIVADO"/>
    <s v="N"/>
    <s v="00 - N/A"/>
    <s v="10 - FONDO GENERAL"/>
    <s v="99 - MULTIPROVINCIAL"/>
    <s v="(en blanco)"/>
    <n v="0"/>
    <n v="14400000"/>
    <n v="12000000"/>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544123.780000001"/>
    <n v="575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2050328150"/>
    <n v="1528797535.2900004"/>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3700000"/>
    <n v="37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260268083"/>
    <n v="151629507.30000004"/>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15200000"/>
    <n v="1106883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336503139.44"/>
    <n v="254568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651519191.49000001"/>
    <n v="582749381.32000065"/>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3200000"/>
    <n v="1655926.22"/>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2322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49600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22265000"/>
    <n v="15786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55110397"/>
    <n v="35592565.03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9265829"/>
    <n v="6177219.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30923392"/>
    <n v="19841884.87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9234979"/>
    <n v="6156652.639999999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7494137"/>
    <n v="4696091.34999999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29074733"/>
    <n v="18666992.8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6727560"/>
    <n v="4118373.60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329753370.60000002"/>
    <n v="214247641.08999997"/>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21800000"/>
    <n v="17046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7660030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31339496596"/>
    <n v="28873029642.390003"/>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13905000000"/>
    <n v="31408405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14141700"/>
    <n v="1141200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2 - DIRECCION DE ESTRATEGIA Y COMUNICACION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4928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163067.280000000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6616275.25"/>
    <n v="14398790.98"/>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20 - FONDOS CON DESTINO ESPECÍFICO"/>
    <s v="99 - MULTIPROVINCIAL"/>
    <s v="(en blanco)"/>
    <n v="0"/>
    <n v="678000"/>
    <n v="678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269786"/>
    <n v="11711967.36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1274947745"/>
    <n v="956210805"/>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1152434748.23"/>
    <n v="623619363.32999992"/>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8971484488"/>
    <n v="13585036212"/>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6850000"/>
    <n v="578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2700000"/>
    <n v="202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5400000"/>
    <n v="40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42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11806250"/>
    <n v="83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3000000"/>
    <n v="22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3000000"/>
    <n v="22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10200000"/>
    <n v="76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3600000"/>
    <n v="27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5400000"/>
    <n v="40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48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6600000"/>
    <n v="49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5400000"/>
    <n v="40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3300000"/>
    <n v="24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6300000"/>
    <n v="472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6600000"/>
    <n v="49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8800000"/>
    <n v="47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940000"/>
    <n v="226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7500000"/>
    <n v="562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6600000"/>
    <n v="49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9658581"/>
    <n v="724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3600000"/>
    <n v="27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6515000"/>
    <n v="53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4601227.960000001"/>
    <n v="119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2940000"/>
    <n v="220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3600000"/>
    <n v="27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3600000"/>
    <n v="27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5400000"/>
    <n v="40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3600000"/>
    <n v="27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42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4800000"/>
    <n v="36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698399645.72000003"/>
    <n v="404608549.15999985"/>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343261131.94"/>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15700000"/>
    <n v="48412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26261600"/>
    <n v="1920737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48100000"/>
    <n v="3103775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29889646"/>
    <n v="2394481.9700000002"/>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53717748"/>
    <n v="30288305"/>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200116116"/>
    <n v="13816772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48269488"/>
    <n v="32422229.499999996"/>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67400000"/>
    <n v="125516556"/>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13000000"/>
    <n v="9156548.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4994261"/>
    <n v="3072177.0700000003"/>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1028190000"/>
    <n v="687838496.83999991"/>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345000"/>
    <n v="126478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633267000"/>
    <n v="2200277.3499999996"/>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8000000"/>
    <n v="4235096.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12186440413"/>
    <n v="8423344685.339995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3388308604"/>
    <n v="12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50758895"/>
    <n v="35140775.75999999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613275.47"/>
    <n v="373356.81"/>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000"/>
    <n v="7587.29"/>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1000000"/>
    <n v="5021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11914764731"/>
    <n v="8116950526.0300007"/>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41862196"/>
    <n v="1125638035.7900004"/>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2913328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15243842"/>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528070530"/>
    <n v="1493100410.0799999"/>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098011268.51"/>
    <n v="1054439119.0199996"/>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13142602"/>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150012234"/>
    <n v="120772405.47999999"/>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576181736"/>
    <n v="379296301.91000003"/>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169364945"/>
    <n v="130380461.47"/>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2314784866.6700001"/>
    <n v="1448569844.5"/>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3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820335360"/>
    <n v="748143029.78000021"/>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450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496"/>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169588399"/>
    <n v="100812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77600000"/>
    <n v="113026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18140000"/>
    <n v="6626481.4400000013"/>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80000000"/>
    <n v="401176728.79999995"/>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8376990754"/>
    <n v="5779810037.29"/>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636293294.43000007"/>
    <n v="501551328.53000009"/>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284169222"/>
    <n v="198055872.53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6168092950.8299999"/>
    <n v="4183853504.6299996"/>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4751194939.5400009"/>
    <n v="3146710659.4799991"/>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10010952756"/>
    <n v="6695743278.170001"/>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5130920"/>
    <n v="382524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1577210211"/>
    <n v="849925451.03999972"/>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99352620732.630005"/>
    <n v="69916956351.589996"/>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200531022.63999999"/>
    <n v="95411553.5"/>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631225530"/>
    <n v="1296348875.2800004"/>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71889219"/>
    <n v="21595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6011383.4600000009"/>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716048489"/>
    <n v="400554101.28000015"/>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88781000"/>
    <n v="145200162"/>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2739478152"/>
    <n v="1728882883.9900022"/>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250002253"/>
    <n v="173078482.85999995"/>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49000000"/>
    <n v="48618700.450000003"/>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714271489.3099999"/>
    <n v="1303875684.1999998"/>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143925000"/>
    <n v="105946944.57000002"/>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50000000"/>
    <n v="0"/>
  </r>
  <r>
    <s v="2026"/>
    <x v="0"/>
    <x v="0"/>
    <x v="0"/>
    <x v="4"/>
    <s v="2 - Poder Ejecutivo"/>
    <s v="0210 - MINISTERIO DE AGRICULTURA"/>
    <s v="0007 - CONSEJO NACIONAL PARA LA REGLAMENTACIÓN Y FOMENTO DE LA INDUSTRIA LECHERA"/>
    <s v="2 - SERVICIOS ECONÓMICOS"/>
    <s v="2.2 - Agropecuaria, caza, pesca y silvicultura"/>
    <s v="2.2.01 - Agropecuaria"/>
    <s v="2.4 - TRANSFERENCIAS CORRIENTES"/>
    <s v="2.4.1 - TRANSFERENCIAS CORRIENTES AL SECTOR PRIVADO"/>
    <s v="N"/>
    <s v="00 - N/A"/>
    <s v="10 - FONDO GENERAL"/>
    <s v="99 - MULTIPROVINCIAL"/>
    <s v="(en blanco)"/>
    <n v="0"/>
    <n v="2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819943180"/>
    <n v="508870979.92000002"/>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2222755080"/>
    <n v="140603672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405038460"/>
    <n v="281661857.99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2450000"/>
    <n v="35000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285346590"/>
    <n v="175597901.52000001"/>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9600000"/>
    <n v="59774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143040000"/>
    <n v="98204526.74000003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115483566"/>
    <n v="9671808.8100000005"/>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3000000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1591954267"/>
    <n v="1028979716.9999994"/>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7741593"/>
    <n v="31361098.65999999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298874606"/>
    <n v="206463585.73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35500000"/>
    <n v="24334548.82"/>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22400000"/>
    <n v="13618182.950000001"/>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4000000"/>
    <n v="13999999.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58020475"/>
    <n v="158020474.56"/>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98256888"/>
    <n v="66148610.259999998"/>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299458082"/>
    <n v="200786479"/>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255468776"/>
    <n v="134089558.66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584356474"/>
    <n v="377961525.60000002"/>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234683132"/>
    <n v="156022948"/>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69657636"/>
    <n v="119450344.5"/>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195025000"/>
    <n v="108864343.94999994"/>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306985449"/>
    <n v="214962658.19999999"/>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78885000"/>
    <n v="117359999.67999995"/>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50000000"/>
    <n v="31206333.349999998"/>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87900000"/>
    <n v="130038125.0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159100000"/>
    <n v="108562499.96999998"/>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121500000"/>
    <n v="82958741.26999999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340931723"/>
    <n v="256700034"/>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2888995002"/>
    <n v="1230824633.3900001"/>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15625966539"/>
    <n v="9667227586.399999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7 - TRANSFERENCIAS CORRIENTES AL SECTOR EXTERNO"/>
    <s v="N"/>
    <s v="00 - N/A"/>
    <s v="10 - FONDO GENERAL"/>
    <s v="99 - MULTIPROVINCIAL"/>
    <s v="(en blanco)"/>
    <n v="0"/>
    <n v="1500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710727278"/>
    <n v="449505447.25999987"/>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3329775.05"/>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2000000"/>
    <n v="829029.07000000007"/>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10750000"/>
    <n v="591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3200000"/>
    <n v="2824327.1599999997"/>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2827500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59500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55000000"/>
    <n v="5500000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0"/>
    <n v="876000000"/>
    <n v="400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20173000"/>
    <n v="14382141.02"/>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817621"/>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80000000"/>
    <n v="55384615.350000001"/>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500000000"/>
    <n v="333333333.27999997"/>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8228444696.059998"/>
    <n v="64071025923.829994"/>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50 - CRÉDITO INTERNO"/>
    <s v="99 - MULTIPROVINCIAL"/>
    <s v="(en blanco)"/>
    <n v="0"/>
    <n v="2899971127"/>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16779571803.940001"/>
    <n v="13849702941.17"/>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621350200"/>
    <n v="1216012644"/>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2869200"/>
    <n v="21519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4400000"/>
    <n v="3299985"/>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590000"/>
    <n v="442506"/>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110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6500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99963"/>
    <n v="399963"/>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800000"/>
    <n v="800000"/>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400000"/>
    <n v="399999.9999999999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300000"/>
    <n v="300000"/>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300000"/>
    <n v="299999.75"/>
  </r>
  <r>
    <s v="2026"/>
    <x v="0"/>
    <x v="0"/>
    <x v="0"/>
    <x v="5"/>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200000"/>
    <n v="983561.89"/>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199600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2335500"/>
    <n v="2135472.6799999997"/>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61655891.719999999"/>
    <n v="61655891.719999999"/>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73270580"/>
    <n v="31968195.969999999"/>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220549311"/>
    <n v="11403356.83"/>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272678.83"/>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86803462.92999999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737459.71"/>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7999999"/>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83239314.079999998"/>
    <n v="40559471.509999998"/>
  </r>
  <r>
    <s v="2026"/>
    <x v="0"/>
    <x v="0"/>
    <x v="1"/>
    <x v="6"/>
    <s v="2 - Poder Ejecutivo"/>
    <s v="0201 - PRESIDENCIA DE LA REPÚBLICA"/>
    <s v="0004 - SERVICIO INTEGRAL DE EMERGENCIAS"/>
    <s v="1 - SERVICIOS  GENERALES"/>
    <s v="1.3 - Defensa nacional"/>
    <s v="1.3.03 - Defensa civil"/>
    <s v="2.2 - CONTRATACIÓN DE SERVICIOS"/>
    <s v="2.2.9 - OTRAS CONTRATACIONES DE SERVICIOS"/>
    <s v="S"/>
    <s v="03 - AMPLIACIÓN DEL SISTEMA NACIONAL DE ATENCION A EMERGENCIAS Y SEGURIDAD 9-1-1, FASE II"/>
    <s v="10 - FONDO GENERAL"/>
    <s v="15 - MONTE CRISTI"/>
    <n v="14624"/>
    <n v="0"/>
    <n v="1932000"/>
    <n v="0"/>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9363100"/>
    <n v="6743539.5199999996"/>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500884.49"/>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59500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7977338.71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110720631.58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258389005.80000001"/>
    <n v="107581241.39"/>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50000001"/>
    <n v="136430408.23000002"/>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142978708.03"/>
    <n v="59588193.25"/>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161449858.04999998"/>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479396.4299999988"/>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33614951.969999999"/>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51556725.689999998"/>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33032953.699999999"/>
    <n v="21668257.99999999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9"/>
    <n v="32505871.37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9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9351548.399999999"/>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23416833"/>
    <n v="23107826.89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8785315.370000001"/>
    <n v="28785315.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30116819"/>
    <n v="27156266.25"/>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525000"/>
    <n v="52500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113280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5119311.939999999"/>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4366335.1100000003"/>
    <n v="1347525.96"/>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259391489.75999999"/>
    <n v="45643465.63000001"/>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033281.4"/>
    <n v="911974.20000000007"/>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5019857.72"/>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127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4564326.57"/>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1821216.1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1091780.53"/>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12000000"/>
    <n v="69412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95000000"/>
    <n v="47944402.199999996"/>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344765000"/>
    <n v="106601999.91999999"/>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87562738.770000011"/>
    <n v="21051068.900000002"/>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13850554.470000001"/>
    <n v="546240.91999999993"/>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1331336.79"/>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63595809.180000007"/>
    <n v="7764512.1800000006"/>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107552888"/>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2316296"/>
    <n v="5286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
    <n v="1034383.8400000001"/>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32352.589999999997"/>
    <n v="30167.6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890953.33"/>
    <n v="178593.33"/>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3224540.700000003"/>
    <n v="8192778.6799999997"/>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16534016.16000001"/>
    <n v="17434329.010000005"/>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2947039.14"/>
    <n v="2049214.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38220760.399999999"/>
    <n v="2199370.5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21383.64"/>
    <n v="17611.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32036447.05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8957492.9499999993"/>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n v="18250983.90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8639249.7200000007"/>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6797952.9699999997"/>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12005614.4"/>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6522549.5700000003"/>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70047602.859999999"/>
    <n v="16527577.10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7377649.879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16493816.279999999"/>
    <n v="5561986.41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15364017.6"/>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18260227.100000001"/>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6623689.5300000003"/>
    <n v="3804199.9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15710359.59"/>
    <n v="8231923.37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3913313.0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12553921.390000001"/>
    <n v="11298529.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15311557.260000002"/>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7686027.8700000001"/>
    <n v="7686027.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4 - RECONSTRUCCIÓN CANCHA MUNICIPAL DE TAMBORIL, PROVINCIA SANTIAGO."/>
    <s v="10 - FONDO GENERAL"/>
    <s v="25 - SANTIAGO"/>
    <n v="1751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3 - RECONSTRUCCIÓN CANCHA EN EL SECTOR SAN FRANCISCO, MUNICIPIO HIGUEY, PROVINCIA LA ALTAGRACIA."/>
    <s v="10 - FONDO GENERAL"/>
    <s v="11 - LA ALTAGRACIA"/>
    <n v="17514"/>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LA ESPAÑOLA, MUNICIPIO MOCA, PROVINCIA ESPAILLAT"/>
    <s v="10 - FONDO GENERAL"/>
    <s v="09 - ESPAILLAT"/>
    <n v="17521"/>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PARACIÓN DE POLIDEPORTIVO MUNICIPAL CAYETANO GERMOSÉN, PROVINCIA ESPAILLAT."/>
    <s v="10 - FONDO GENERAL"/>
    <s v="09 - ESPAILLAT"/>
    <n v="17528"/>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2 - RECONSTRUCCIÓN CANCHA SECTOR SAN JOSÉ, MUNICIPIO HIGÜEY, PROVINCIA LA ALTAGRACIA"/>
    <s v="10 - FONDO GENERAL"/>
    <s v="11 - LA ALTAGRACIA"/>
    <n v="17513"/>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7 - REPARACIÓN POLIDEPORTIVO DISTRITO MUNICIPAL LA VICTORIA, PROVINCIA SANTO DOMINGO"/>
    <s v="10 - FONDO GENERAL"/>
    <s v="32 - SANTO DOMINGO"/>
    <n v="17518"/>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PARACIÓN POLIDEPORTIVO MUNICIPIO RANCHO ARRIBA, PROVINCIA SAN JOSÉ DE OCOA"/>
    <s v="10 - FONDO GENERAL"/>
    <s v="31 - SAN JOSE DE OCOA"/>
    <n v="1752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8 - REPARACIÓN DE LA PISCINA OLÍMPICA DEL MUNICIPIO CONCEPCION DE LA VEGA, PROVINCIA LA VEGA"/>
    <s v="10 - FONDO GENERAL"/>
    <s v="13 - LA VEGA"/>
    <n v="17481"/>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5 - RECONSTRUCCIÓN CANCHA CLUB EL CENTRO, MUNICIPIO HIGÜEY, PROVINCIA LA ALTAGRACIA."/>
    <s v="10 - FONDO GENERAL"/>
    <s v="11 - LA ALTAGRACIA"/>
    <n v="17524"/>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9 - RECONSTRUCCIÓN POLIDEPORTIVO MUNICIPAL DE CASTAÑUELAS, PROVINCIA MONTE CRISTI"/>
    <s v="10 - FONDO GENERAL"/>
    <s v="15 - MONTE CRISTI"/>
    <n v="17520"/>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MULTIUSO ANDRÉS DILONEX, MUNICIPIO JARABACOA, PROVINCIA LA VEGA"/>
    <s v="10 - FONDO GENERAL"/>
    <s v="13 - LA VEGA"/>
    <n v="17526"/>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CONSTRUCCIÓN PABELLÓN DE COMBATE DEL POLIDEPORTIVO LUCIOLA PIÓN, MUNICIPIO HIGÜEY, PROVINCIA LA ALTAGRACIA"/>
    <s v="10 - FONDO GENERAL"/>
    <s v="11 - LA ALTAGRACIA"/>
    <n v="1752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 MUNICIPAL DE HATO MAYOR, PROVINCIA HATO MAYOR."/>
    <s v="10 - FONDO GENERAL"/>
    <s v="30 - HATO MAYOR"/>
    <n v="17522"/>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9 - RECONSTRUCCIÓN DE TECHADO CLUB SAN ANTONIO DE PADUA MUNICIPIO DE HIGÜEY, PROVINCIA LA ALTAGRACIA"/>
    <s v="10 - FONDO GENERAL"/>
    <s v="11 - LA ALTAGRACIA"/>
    <n v="17510"/>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_x000a_CANCHA SECTOR CAMBELEN, MUNICIPIO HIGÜEY, PROVINCIA LA ALTAGRACIA."/>
    <s v="10 - FONDO GENERAL"/>
    <s v="11 - LA ALTAGRACIA"/>
    <n v="17525"/>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0 - REPARACIÓN PABELLÓN DE COMBATE EN EL COMPLEJO DEPORTIVO DEL MUNICIPIO SANTA CRUZ DE MAO, PROVINCIA VALVERDE"/>
    <s v="10 - FONDO GENERAL"/>
    <s v="27 - VALVERDE"/>
    <n v="17511"/>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1 - REPARACIÓN POLIDEPORTIVO SECTOR LOS PEPINES MUNICIPIO SANTIAGO DE LOS CABALLEROS, PROVINCIA SANTIAGO."/>
    <s v="10 - FONDO GENERAL"/>
    <s v="25 - SANTIAGO"/>
    <n v="17512"/>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8 - RECONSTRUCCIÓN CANCHA SECTOR ALTOS DE CHAVON, MUNICIPIO BOCA CHICA, PROVINCIA SANTO DOMINGO"/>
    <s v="10 - FONDO GENERAL"/>
    <s v="32 - SANTO DOMINGO"/>
    <n v="1751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96 - REPARACIÓN ESTADIO DE BEISBOL BERTO POLONIO SECTOR LA BARRANQUITA, MUNICIPIO SANTIAGO DE LOS CABALLEROS, PROVINCIA SANTIAGO"/>
    <s v="10 - FONDO GENERAL"/>
    <s v="25 - SANTIAGO"/>
    <n v="17531"/>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PARACIÓN ESTADIO DE BEISBOL SECTOR LA UREÑA, MUNICIPIO SANTO DOMINGO ESTE, PROVINCIA SANTO DOMINGO"/>
    <s v="10 - FONDO GENERAL"/>
    <s v="32 - SANTO DOMINGO"/>
    <n v="17533"/>
    <n v="0"/>
    <n v="0"/>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503661132.81"/>
    <n v="191528441.91999999"/>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11200000"/>
    <n v="590095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20356000"/>
    <n v="1273305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1350000"/>
    <n v="929709.89999999991"/>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10300000"/>
    <n v="200720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1236800000.2"/>
    <n v="414754747.09000009"/>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3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200000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220385"/>
    <n v="132046.19999999998"/>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250000"/>
    <n v="188152.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547000"/>
    <n v="331708.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7751893"/>
    <n v="319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873400"/>
    <n v="488515.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2975500"/>
    <n v="699054.7"/>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150000"/>
    <n v="77292"/>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7669000"/>
    <n v="1991598.31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0"/>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240775243.57999998"/>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15000000"/>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10000002"/>
    <n v="499346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6000000"/>
    <n v="587466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15000187"/>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1527411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2973036.1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30029233"/>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1294650000"/>
    <n v="703512088.2499998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67633033"/>
    <n v="361900232.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37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449431505"/>
    <n v="440166775.76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4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12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200000"/>
    <n v="85199757.89999999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110396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71926763"/>
    <n v="462577527.50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784306513"/>
    <n v="784306512.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236852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27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2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12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625898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415699000"/>
    <n v="15156262.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512873880"/>
    <n v="423204019.85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5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86000000"/>
    <n v="85997659.09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80095956"/>
    <n v="461744874.97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3190904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1361272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49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90000000"/>
    <n v="87288082.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340861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94125190"/>
    <n v="193882681.8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26000000"/>
    <n v="24694511.87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30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8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178000000"/>
    <n v="84076101.0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166530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19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795191703"/>
    <n v="763402467.94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785221050"/>
    <n v="1651664502.05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19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97000763"/>
    <n v="69855764.59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2311306207"/>
    <n v="1468225917.68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170006640"/>
    <n v="162126170.2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56359651.799999997"/>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2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1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51000000"/>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70009959"/>
    <n v="66519364.27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2866596236"/>
    <n v="2513888126.34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187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3600000"/>
    <n v="2048023.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64000029"/>
    <n v="63911890.70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70727328"/>
    <n v="462960573.759999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78000000"/>
    <n v="75048696.4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60000367"/>
    <n v="591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40027947"/>
    <n v="239818037.9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9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8000005"/>
    <n v="47972036.44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77500000"/>
    <n v="63592735.5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1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50695"/>
    <n v="48849512.87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207693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117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23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77000000"/>
    <n v="376395580.8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308880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1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74852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7046"/>
    <n v="45865145.30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137000000"/>
    <n v="136294228.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72000000"/>
    <n v="7174618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60000000"/>
    <n v="59999211.66000001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35984981"/>
    <n v="17140792.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83000000"/>
    <n v="136242655.1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4000000"/>
    <n v="2334917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60000000"/>
    <n v="58310688.8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372000000"/>
    <n v="350986168.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93000000"/>
    <n v="77965661.9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90000000"/>
    <n v="89999533.460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6571414"/>
    <n v="114498925.64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360500000"/>
    <n v="359587706.57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213000000"/>
    <n v="159765585.6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119999997"/>
    <n v="118474658.4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60000000"/>
    <n v="359198281.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60000000"/>
    <n v="59209624.52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9000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4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35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33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205000000"/>
    <n v="200827909.71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00006919"/>
    <n v="100006165.47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30032573"/>
    <n v="28233078.75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418000000"/>
    <n v="417135280.6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400000000"/>
    <n v="342387488.17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230000000"/>
    <n v="168824914.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242910348.19999999"/>
    <n v="199420458.3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52000031"/>
    <n v="31049369.3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2653288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290420651"/>
    <n v="290022284.8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242802342"/>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74000000"/>
    <n v="273807476.84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24000002"/>
    <n v="23952162.9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1158159550"/>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250000000"/>
    <n v="249626445.76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296000000"/>
    <n v="267932837.0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209816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164000000"/>
    <n v="109379472.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14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1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6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280000000"/>
    <n v="276645075.41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6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210000000"/>
    <n v="169930248.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104174810"/>
    <n v="103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55000000"/>
    <n v="242419564.72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413000000"/>
    <n v="400917898.4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151311264"/>
    <n v="148693043.9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680000000"/>
    <n v="371690833.05999994"/>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460083126"/>
    <n v="143379049.23999998"/>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19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7796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266092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52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20000000"/>
    <n v="19862931.4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8803201.92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6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18983183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41635288"/>
    <n v="41634922.67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4764782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77784880"/>
    <n v="30808531.3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199691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427834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4791353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3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551684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277297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5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2138341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4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4156534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46610228.37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61249160"/>
    <n v="23761812.5"/>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25000000"/>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79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8998560"/>
    <n v="70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54358598"/>
    <n v="3235328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14247930"/>
    <n v="10717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7394912"/>
    <n v="4997613.130000000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386350000"/>
    <n v="110799541.75999999"/>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6000001"/>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23900000"/>
    <n v="19390366.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40000000"/>
    <n v="39668442.840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576753510"/>
    <n v="526691461.58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1554684310.4400001"/>
    <n v="1086319822.97"/>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765000000"/>
    <n v="407968644.9299999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70755083.66999999"/>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853920905"/>
    <n v="340939032.60000002"/>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2.32"/>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4709133.08"/>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301788.4200000000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30812137.7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23004899.620000001"/>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87245982.1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59106919.6399999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201254.7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112635662.66"/>
    <n v="30754323.64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37590704.519999996"/>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8935623.550000001"/>
    <n v="16576822.57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16370930.22000000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11230983.48"/>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37980761"/>
    <n v="27204880.2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17681079"/>
    <n v="6422574.650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28050481.170000002"/>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27000000.000000004"/>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60091288.359999992"/>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30325522.899999999"/>
    <n v="6238218.980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10000001"/>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81552854.849999994"/>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12447051.56000002"/>
    <n v="107858188.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61182954.43999999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4884726.48000000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10398676.7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4811762.529999999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5784201.089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6879107.1199999992"/>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5150781.039999999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108969515"/>
    <n v="58117344.77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6794748.2400000002"/>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6982058.6799999997"/>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4566223.0399999991"/>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1837471.41"/>
    <n v="1696822.62"/>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29621539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218836872"/>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10000000"/>
    <n v="660550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339928465.01000011"/>
    <n v="229519354.0100000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28313658"/>
    <n v="154770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25891806.989999995"/>
    <n v="18979000.75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3070935.24"/>
    <n v="1519617.430000000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10000000.01"/>
    <n v="500451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29792802.989999995"/>
    <n v="795731.0599999998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86780.0000000023"/>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4276993.2800000012"/>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59999998"/>
    <n v="16976999.33999999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16590692.270000018"/>
    <n v="6556471.13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9395888.4900000002"/>
    <n v="5692751.469999996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112224.4900000007"/>
    <n v="383377.6599999999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1364173.8599999999"/>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662463.25000000012"/>
    <n v="478058.9200000000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n v="4394.3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2400002.000000004"/>
    <n v="1897578.8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1083743.95"/>
    <n v="992523.0499999999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287034056.57999986"/>
    <n v="31909707.84000000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9035484.820000011"/>
    <n v="14845172.77999999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255442208.43000001"/>
    <n v="1335948.7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4381154.5"/>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265681336.06999999"/>
    <n v="172551574.6500000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2896202"/>
    <n v="270173.28999999998"/>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50929798"/>
    <n v="14740260.950000001"/>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500000"/>
    <n v="589233"/>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6389497"/>
    <n v="5013356.9899999993"/>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166388514.75999999"/>
    <n v="79756278.870000005"/>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86000000034"/>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2106564.46"/>
    <n v="1830901.9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24094308.789999999"/>
    <n v="1817347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97964274.519999996"/>
    <n v="68049992.489999995"/>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40000"/>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97098.2"/>
    <n v="294619.8"/>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191081070.16"/>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46583550.649999999"/>
    <n v="267071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7215805.8399999999"/>
    <n v="4070060.1999999997"/>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321765205.42000002"/>
    <n v="214296789.84"/>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147168000"/>
    <n v="87427469.67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23650000"/>
    <n v="13254852.8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71407603.039999992"/>
    <n v="61540536.620000005"/>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136894498"/>
    <n v="71536540.32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203381839.96000001"/>
    <n v="53432618.37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101223393.33"/>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8000000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24665000"/>
    <n v="11864942"/>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3850100"/>
    <n v="1786950.0799999998"/>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97273476"/>
    <n v="413614406.65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917381614.73000002"/>
    <n v="745381214.73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444999600"/>
    <n v="391480262.3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209217756.81"/>
    <n v="172127758.25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35751736"/>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99 - Planificación, gestión y supervisión de las actividades deportivas, recreativas, culturales y religiosas"/>
    <s v="2.7 - OBRAS"/>
    <s v="2.7.2 - INFRAESTRUCTURA"/>
    <s v="S"/>
    <s v="62 - CONSTRUCCIÓN PABELLÓN MULTIUSOS DE LA UNIVERSIDAD TECNOLÓGICA DEL CIBAO ORIENTAL (UTECO), MUNICIPIO COTUÍ, PROVINCIA SÁNCHEZ RAMÍREZ."/>
    <s v="10 - FONDO GENERAL"/>
    <s v="24 - SANCHEZ RAMIREZ"/>
    <n v="17551"/>
    <n v="0"/>
    <n v="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2500000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12300000"/>
    <n v="48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250000"/>
    <n v="187497"/>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13500000"/>
    <n v="833333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85200000"/>
    <n v="78726397"/>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500000"/>
    <n v="1125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55320000"/>
    <n v="54584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26191921"/>
    <n v="123581311.17"/>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5455200"/>
    <n v="431919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5125001"/>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1415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188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25350000"/>
    <n v="2580298.63"/>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1235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25176750"/>
    <n v="4081321.4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1730000"/>
    <n v="29336.2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5352804"/>
    <n v="359932.58"/>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477500"/>
    <n v="447958.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3717866"/>
    <n v="3617866"/>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16478900"/>
    <n v="5501367.089999999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400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31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5062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18658692"/>
    <n v="1143344.5699999998"/>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1664920"/>
    <n v="38733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103200"/>
    <n v="16413.8"/>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9349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10318749"/>
    <n v="324599.99"/>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s v="4 - SERVICIOS SOCIALES"/>
    <s v="4.5 - Protección social"/>
    <s v="4.5.10 - Asistencia social"/>
    <s v="2.6 - BIENES MUEBLES, INMUEBLES E INTANGIBLES"/>
    <s v="2.6.7 - ACTIVOS BIOLÓGICOS"/>
    <s v="N"/>
    <s v="00 - N/A"/>
    <s v="10 - FONDO GENERAL"/>
    <s v="99 - MULTIPROVINCIAL"/>
    <s v="(en blanco)"/>
    <n v="0"/>
    <n v="1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60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623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176400"/>
    <n v="58435.03"/>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46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233000"/>
    <n v="18030.400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1004822"/>
    <n v="126308.43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149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570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252186"/>
    <n v="90568.54"/>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99 - MULTIPROVINCIAL"/>
    <s v="(en blanco)"/>
    <n v="0"/>
    <n v="10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30854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12305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112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6949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15000"/>
    <n v="0"/>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57734256.560000002"/>
    <n v="24735940.23"/>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29051376.640000001"/>
    <n v="21318523.709999997"/>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7427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274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3277384"/>
    <n v="662141384.0700000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12134368.98"/>
    <n v="396411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14221646.699999999"/>
    <n v="5950535.3099999996"/>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33534877.309999999"/>
    <n v="14754064.600000001"/>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7403903"/>
    <n v="1408742.41"/>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1559000"/>
    <n v="898886.179999999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4237990.1399999997"/>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3627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99785386"/>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40186463"/>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73076663.629999995"/>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1792608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1084467500"/>
    <n v="70961485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36347000"/>
    <n v="12918362.020000001"/>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4600000"/>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156737648.52999997"/>
    <n v="78984349.839999989"/>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1907129"/>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778000"/>
    <n v="1511100.59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89643600.609999999"/>
    <n v="42295095.82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23757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439800"/>
    <n v="377.6"/>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11457026.08"/>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3785938.62"/>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26759883.350000001"/>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5318464.68"/>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7987082.939999998"/>
    <n v="12823471.4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EL GUAYABO, MUNICIPIO VALLEJUELO, PROVINCIA SAN JUAN"/>
    <s v="10 - FONDO GENERAL"/>
    <s v="22 - SAN JUAN"/>
    <n v="14785"/>
    <n v="0"/>
    <n v="6354312.309999999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15746106.74"/>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4175602.49"/>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713283.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871850.45"/>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142482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1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30148835"/>
    <n v="15229920.249999998"/>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19000000"/>
    <n v="6921415.19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3894060"/>
    <n v="2080389.4700000002"/>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10625111"/>
    <n v="5559868.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6097100"/>
    <n v="5811807.199999999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38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25534346"/>
    <n v="23839227.009999998"/>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147000000"/>
    <n v="55072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2653955"/>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16127638"/>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37186832"/>
    <n v="30215773.559999999"/>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31900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11306055.35"/>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154970"/>
    <n v="106889.12"/>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7167710.9500000002"/>
    <n v="2910065.46"/>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176610"/>
    <n v="468612.79"/>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710096.05"/>
    <n v="698454.7"/>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100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45133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9756391.5999999996"/>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47574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7690607.4000000004"/>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47696561.280000001"/>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1834064.739999998"/>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1173675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30298"/>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820965886"/>
    <n v="170042540.90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26475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617921433"/>
    <n v="229548140.46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66010108"/>
    <n v="37787700.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31966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61138685"/>
    <n v="4895873.69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15865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14637220.790000001"/>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7830000"/>
    <n v="1866254.4000000004"/>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3000000"/>
    <n v="684864.22"/>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2500000"/>
    <n v="1568339.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1581301"/>
    <n v="963316.29"/>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2619299.6399999997"/>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4021836.6"/>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2292346.7599999998"/>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37000"/>
    <n v="3333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9568872"/>
    <n v="5076385.1900000004"/>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46100"/>
    <n v="37632"/>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98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1073195"/>
    <n v="10544519.339999998"/>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45864902.22000000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52000000"/>
    <n v="520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6973713"/>
    <n v="393657.58"/>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21699235"/>
    <n v="12477061.299999997"/>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14383769"/>
    <n v="6398792.46"/>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4538230"/>
    <n v="432787.670000000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10491096"/>
    <n v="333484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3111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69571537.659999996"/>
    <n v="16772012.93"/>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272540807.60000002"/>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5830406"/>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148409927.5"/>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25990790.18"/>
    <n v="5616453.4300000006"/>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1073209327.8200002"/>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5202010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96184922.22"/>
    <n v="156029734.13"/>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1554240.14"/>
    <n v="199824.979999999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197616.41999999998"/>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31186232.819999997"/>
    <n v="2485285.3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20453788.659999996"/>
    <n v="19881873.1699999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24832597"/>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101635294.59999999"/>
    <n v="55746833.240000002"/>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624345"/>
    <n v="484617.2"/>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7045770.4199999999"/>
    <n v="7045770.419999999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21841.089999999997"/>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1937250.94"/>
    <n v="1937250.94"/>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4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264987"/>
    <n v="1189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3088000"/>
    <n v="542794.36"/>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287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6601371.3300000001"/>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22787.8"/>
    <n v="583686.9"/>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231170891.13999999"/>
    <n v="1138897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555230.8499999996"/>
    <n v="3555131.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810099.99"/>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756431.66999999993"/>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9856648.6699999999"/>
    <n v="3792707.3700000006"/>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405081"/>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23685132"/>
    <n v="5335447.68"/>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20445411.399999999"/>
    <n v="503774.929999999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463438"/>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14120394.25"/>
    <n v="0"/>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20 - FONDOS CON DESTINO ESPECÍFICO"/>
    <s v="99 - MULTIPROVINCIAL"/>
    <s v="(en blanco)"/>
    <n v="0"/>
    <n v="5367290"/>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11693769"/>
    <n v="3186243.4999999991"/>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3232806"/>
    <n v="2602593.8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1965441"/>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11132773"/>
    <n v="4229648.5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2105000"/>
    <n v="1869800.01"/>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2500000"/>
    <n v="1014306.76"/>
  </r>
  <r>
    <s v="2026"/>
    <x v="0"/>
    <x v="0"/>
    <x v="1"/>
    <x v="7"/>
    <s v="2 - Poder Ejecutivo"/>
    <s v="0203 - MINISTERIO DE DEFENSA"/>
    <s v="0001 - ARMADA DE LA REPUBLICA DOMINICANA"/>
    <s v="1 - SERVICIOS  GENERALES"/>
    <s v="1.3 - Defensa nacional"/>
    <s v="1.3.01 - Defensa militar"/>
    <s v="2.7 - OBRAS"/>
    <s v="2.7.1 - OBRAS EN EDIFICACIONES"/>
    <s v="N"/>
    <s v="00 - N/A"/>
    <s v="20 - FONDOS CON DESTINO ESPECÍFICO"/>
    <s v="99 - MULTIPROVINCIAL"/>
    <s v="(en blanco)"/>
    <n v="0"/>
    <n v="4623994.42"/>
    <n v="0"/>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70729961"/>
    <n v="40489840.89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25708299.93"/>
    <n v="22103957.530000005"/>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722214"/>
    <n v="721682.10000000009"/>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41450381"/>
    <n v="37229001.840000004"/>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10916309.74"/>
    <n v="7924607.259999998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3313548.3999999994"/>
    <n v="2684734.8400000003"/>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7300000.010000005"/>
    <n v="26836765.110000003"/>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628021.7200000002"/>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2017505.62"/>
    <n v="1847695.5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782722.9"/>
    <n v="2666803.48"/>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903512.59"/>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3699610.45"/>
    <n v="3260018.05"/>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2395016.62"/>
    <n v="2054307.1"/>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21114906"/>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46320714"/>
    <n v="28890834.980000004"/>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240000"/>
    <n v="409401"/>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6343028"/>
    <n v="6182489.2599999998"/>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804000"/>
    <n v="2800117.51"/>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93635710"/>
    <n v="465139912.45999998"/>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315211850"/>
    <n v="216359862.00999999"/>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104101419"/>
    <n v="80273987.59999999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51938977"/>
    <n v="619462378.71000004"/>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53248526"/>
    <n v="37598731.630000003"/>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560093028"/>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1291107433"/>
    <n v="568882999.67000008"/>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26332165.810000002"/>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52042699.969999999"/>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27097740.969999999"/>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146383017"/>
    <n v="137078866.71000001"/>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447234.6"/>
    <n v="1380197.6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468460.94"/>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27780.40000000002"/>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433927.6"/>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5.9999999997671694E-2"/>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40919.15"/>
    <n v="611273.2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3155221"/>
    <n v="1164502.3600000001"/>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4265620"/>
    <n v="1943145.1400000004"/>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96077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10000000"/>
    <n v="8070784.2000000002"/>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246974"/>
    <n v="214931.68"/>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5420811"/>
    <n v="5209039.4099999992"/>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102331883"/>
    <n v="50617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41536854"/>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14750"/>
    <n v="13409.09"/>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2722170"/>
    <n v="2547264.94"/>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313998"/>
    <n v="313998"/>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6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7063400"/>
    <n v="529968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2036600"/>
    <n v="244266.1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517255"/>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5370"/>
    <n v="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894575"/>
    <n v="172173.8"/>
  </r>
  <r>
    <s v="2026"/>
    <x v="0"/>
    <x v="0"/>
    <x v="1"/>
    <x v="7"/>
    <s v="2 - Poder Ejecutivo"/>
    <s v="0203 - MINISTERIO DE DEFENSA"/>
    <s v="0005 - HOSPITAL CENTRAL FUERZAS  ARMADAS"/>
    <s v="4 - SERVICIOS SOCIALES"/>
    <s v="4.2 - Salud"/>
    <s v="4.2.02 - Servicios hospitalarios"/>
    <s v="2.6 - BIENES MUEBLES, INMUEBLES E INTANGIBLES"/>
    <s v="2.6.8 - BIENES INTANGIBLES"/>
    <s v="N"/>
    <s v="00 - N/A"/>
    <s v="20 - FONDOS CON DESTINO ESPECÍFICO"/>
    <s v="99 - MULTIPROVINCIAL"/>
    <s v="(en blanco)"/>
    <n v="0"/>
    <n v="104430"/>
    <n v="0"/>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27026956"/>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6679000"/>
    <n v="2807104.2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936582.56"/>
    <n v="2672957.75"/>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284417.43999999994"/>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2225000"/>
    <n v="1755197.2500000002"/>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35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875664"/>
    <n v="526993.9"/>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724150"/>
    <n v="298810.22000000003"/>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936948"/>
    <n v="1273426.07"/>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021505.5"/>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48204741"/>
    <n v="14538771.880000001"/>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68935789"/>
    <n v="5254638.359999999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65000000"/>
    <n v="38772291.520000003"/>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2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20587467.950000003"/>
    <n v="5805620.96"/>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10609074.390000001"/>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39993.220000000205"/>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85458600.129999995"/>
    <n v="31491314.57"/>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98773373.299999997"/>
    <n v="89897467.74000001"/>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15388917"/>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101624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21650000"/>
    <n v="2055509.1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11800000"/>
    <n v="6647562.799999999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35750000"/>
    <n v="19991232.98"/>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465198"/>
    <n v="247484.81999999998"/>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1095358"/>
    <n v="568125.22"/>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741332.29"/>
    <n v="294091.14"/>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268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8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31350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1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1860642"/>
    <n v="318871.83"/>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4317791.42"/>
    <n v="1795299.2"/>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37973051"/>
    <n v="1294073.2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26543900"/>
    <n v="561581.65999999992"/>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11997133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000000"/>
    <n v="393198.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123820726"/>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12065050"/>
    <n v="1118687.95"/>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277600"/>
    <n v="91825.70999999999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789350"/>
    <n v="632574.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1029516006.4300001"/>
    <n v="212832678.97"/>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110578152.56999993"/>
    <n v="70571753.209999993"/>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2894330.3699999973"/>
    <n v="809102.26000000013"/>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560642.52"/>
    <n v="234339.83"/>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468729.94999999995"/>
    <n v="239241.4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1295500"/>
    <n v="682701.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1001706"/>
    <n v="206611"/>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1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3322000"/>
    <n v="2115863.9300000002"/>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4662675"/>
    <n v="4662675"/>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4862675"/>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8565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4600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66600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938300"/>
    <n v="435665.43"/>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1066870"/>
    <n v="723870.7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1013768"/>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270000"/>
    <n v="236658.06"/>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132700"/>
    <n v="82861.9599999999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143225731"/>
    <n v="15708056.16"/>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778495466.71000004"/>
    <n v="143536037.78"/>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8465027"/>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305570704.58000004"/>
    <n v="103883964.8"/>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49591431"/>
    <n v="3154991.68"/>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400321330.06999999"/>
    <n v="218511458.01000002"/>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65442046"/>
    <n v="27640632.560000002"/>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30614440"/>
    <n v="16261241.84"/>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59499006.829999991"/>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84740462.229999974"/>
    <n v="42823878.569999993"/>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06683025.01000001"/>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35744433"/>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168538555"/>
    <n v="5882320.7100000009"/>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369205"/>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6608581"/>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452015053.8"/>
    <n v="1361981824.17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27808617"/>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4203321.88"/>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116039140.12"/>
    <n v="6544682.04999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12578068"/>
    <n v="1893716.04999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1706519"/>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1.9999504089355469E-2"/>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83136678"/>
    <n v="78951875.21999999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132051205"/>
    <n v="108877159.96000001"/>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4905362.3099999996"/>
    <n v="2800193.8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1240200"/>
    <n v="124234.59"/>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7937000"/>
    <n v="2827148.6300000004"/>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40478465"/>
    <n v="17044400.729999997"/>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37127804"/>
    <n v="26888443.2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86996141.810000002"/>
    <n v="19112377.629999999"/>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5008980.59"/>
    <n v="2300477.98"/>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623348.67000000004"/>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146066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21122974.91"/>
    <n v="8029599.3599999994"/>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395288.0199999999"/>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187859.99999999997"/>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35289822"/>
    <n v="8080526.139999998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08543491"/>
    <n v="26141336.149999999"/>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0245425"/>
    <n v="1787899"/>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149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65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80814176"/>
    <n v="1906805.47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15050000"/>
    <n v="7208364.860000001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600000"/>
    <n v="277134.77999999997"/>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3050000"/>
    <n v="951647.01999999979"/>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511538"/>
    <n v="25628.54"/>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113523252"/>
    <n v="52552166.179999992"/>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931214"/>
    <n v="129436.22"/>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6462825"/>
    <n v="6462824.5099999998"/>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5500000"/>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986601"/>
    <n v="754748.14"/>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2020012"/>
    <n v="390232.33"/>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3183499"/>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3075488"/>
    <n v="3075487.3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5485444"/>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4414977"/>
    <n v="44241920.91999999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6342312"/>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6000000"/>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2624489"/>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4881304"/>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390233"/>
    <n v="390232.33"/>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2500000"/>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371283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13000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4286212"/>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1956474"/>
    <n v="1955475.1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90000"/>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5538918"/>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3490539"/>
    <n v="3490538.54"/>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3834899"/>
    <n v="3834898.69"/>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2"/>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2591632"/>
    <n v="174202.9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98081"/>
    <n v="98080.03"/>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4794550"/>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4330329"/>
    <n v="4330328.1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109"/>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28003983"/>
    <n v="20088100.13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52529"/>
    <n v="52528.80000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1643394"/>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4666636"/>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232987"/>
    <n v="232986.4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5365156"/>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100"/>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500000"/>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9417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4742269"/>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5655807"/>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5972029"/>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4925654"/>
    <n v="4925115.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3821946"/>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1614138"/>
    <n v="1613138.22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6987373"/>
    <n v="53523206.679999992"/>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2900000"/>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5419354"/>
    <n v="5238969.1999999993"/>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100"/>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3608286"/>
    <n v="3607552.1400000006"/>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1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1100000"/>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3765157"/>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4293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144276359"/>
    <n v="94071218.38000001"/>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2839351"/>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250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7075684"/>
    <n v="40479740.730000004"/>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2967057"/>
    <n v="2156089.11"/>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10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464317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5529543"/>
    <n v="3598543.8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5677525"/>
    <n v="5677524.5"/>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2434073"/>
    <n v="832690.2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11195824"/>
    <n v="9272973.0500000007"/>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4100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1500000"/>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4995589"/>
    <n v="4995588.78"/>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4200000"/>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2543922"/>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1811947"/>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9973591"/>
    <n v="8309356.7300000004"/>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8448381"/>
    <n v="8439711.6099999994"/>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894478"/>
    <n v="178875.65"/>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3952968"/>
    <n v="1867075.87"/>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600000"/>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665"/>
    <n v="3449564.1900000004"/>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2750000"/>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08000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4903401"/>
    <n v="4812933.6900000004"/>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3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38879623"/>
    <n v="25656095.589999996"/>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128231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60000"/>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87212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1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5937660"/>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50392025"/>
    <n v="42703973.450000003"/>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38370088"/>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2547356"/>
    <n v="515755.18"/>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673639"/>
    <n v="361463.37"/>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28414955"/>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13026976"/>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3800000"/>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11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377708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3741634"/>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1184106"/>
    <n v="383959.85"/>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1246883"/>
    <n v="230135.53"/>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4225185"/>
    <n v="3339840.19"/>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3000000"/>
    <n v="214744.7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11691767"/>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846222"/>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288427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3000000"/>
    <n v="851609.23"/>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10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6000000"/>
    <n v="5841937.7400000002"/>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400000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13963539"/>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69579226"/>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9445042"/>
    <n v="87848339.49000001"/>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84575462"/>
    <n v="61222061.53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53020151"/>
    <n v="32217586.91"/>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30116836"/>
    <n v="29933210.35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54116385"/>
    <n v="50275559.299999997"/>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65256985"/>
    <n v="53680987.320000008"/>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9904826"/>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6711571"/>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135801129"/>
    <n v="98684904.230000004"/>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101277328"/>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202955712"/>
    <n v="116749407.66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38519729"/>
    <n v="35963868.129999995"/>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48864719"/>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51081952"/>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12151047"/>
    <n v="7915670.7200000007"/>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28579671"/>
    <n v="109674393.57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9722940"/>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21321386"/>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11025240"/>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32458164"/>
    <n v="12457163.76"/>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90438007"/>
    <n v="76345506.059999987"/>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12523890"/>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25466713"/>
    <n v="12863508.26"/>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25760039"/>
    <n v="17161694.710000001"/>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9318823"/>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110"/>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17328233"/>
    <n v="17327371.100000001"/>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67086102"/>
    <n v="56448499.639999993"/>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200412339"/>
    <n v="115085555.60000001"/>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6369778"/>
    <n v="4956065.5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5033975"/>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6010851"/>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27715036"/>
    <n v="20190737.199999999"/>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43004815"/>
    <n v="9406832.5800000001"/>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2"/>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240973931"/>
    <n v="193592146.05000001"/>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172815657"/>
    <n v="115109812.05000001"/>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587731588"/>
    <n v="414977874.07999998"/>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33134147"/>
    <n v="19062470.37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9213607"/>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64424423"/>
    <n v="52032470.609999999"/>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18503320"/>
    <n v="14895434.059999999"/>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5000001"/>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52443201"/>
    <n v="27510865.380000003"/>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80572474"/>
    <n v="61539227.390000008"/>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2000000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500000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21220817"/>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5153117"/>
    <n v="4936306.49"/>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2372111"/>
    <n v="305572.090000000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19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7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4817376"/>
    <n v="43289033.259999998"/>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5048340190"/>
    <n v="3841517659.1400018"/>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29779912"/>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286440606.44"/>
    <n v="15475100.2099999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217022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4780305"/>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8293051"/>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409144.20000000019"/>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7686122"/>
    <n v="4571065.850000000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3627282"/>
    <n v="29469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701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48960054"/>
    <n v="7571344.0800000001"/>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10525296.119999999"/>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24460.04"/>
    <n v="24460.04"/>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704000"/>
    <n v="237693.52"/>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8213800"/>
    <n v="8734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7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32604000"/>
    <n v="4094653.39"/>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53549909.44"/>
    <n v="148386369.72"/>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445234.1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9095999.96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26275470.099999994"/>
    <n v="25695391.21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6550000"/>
    <n v="5854791.5899999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3159168"/>
    <n v="92400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9987241"/>
    <n v="6722834.0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17486775"/>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4200000"/>
    <n v="208542.129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2095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27511409.039999999"/>
    <n v="12412061.9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1070000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8677368.390000004"/>
    <n v="21762679.30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4117220.33"/>
    <n v="2707964.66"/>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70 - DONACION EXTERNA"/>
    <s v="99 - MULTIPROVINCIAL"/>
    <s v="(en blanco)"/>
    <n v="0"/>
    <n v="1763269"/>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70 - DONACION EXTERNA"/>
    <s v="99 - MULTIPROVINCIAL"/>
    <s v="(en blanco)"/>
    <n v="0"/>
    <n v="108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70 - DONACION EXTERNA"/>
    <s v="99 - MULTIPROVINCIAL"/>
    <s v="(en blanco)"/>
    <n v="0"/>
    <n v="118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3928085.5700000003"/>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5368602"/>
    <n v="4148241.149999999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905998.13"/>
    <n v="510904.10999999993"/>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70 - DONACION EXTERNA"/>
    <s v="99 - MULTIPROVINCIAL"/>
    <s v="(en blanco)"/>
    <n v="0"/>
    <n v="10252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9 - EDIFICIOS, ESTRUCTURAS, TIERRAS, TERRENOS Y OBJETOS DE VALOR"/>
    <s v="N"/>
    <s v="00 - N/A"/>
    <s v="70 - DONACION EXTERNA"/>
    <s v="99 - MULTIPROVINCIAL"/>
    <s v="(en blanco)"/>
    <n v="0"/>
    <n v="6000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42000000"/>
    <n v="1539624.88"/>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8950000"/>
    <n v="1731292.77"/>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1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30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6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74400000"/>
    <n v="7401679.46"/>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1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9729479"/>
    <n v="3827330.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24760000"/>
    <n v="5125744.0399999991"/>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875000"/>
    <n v="377361.2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5150000"/>
    <n v="28565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10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284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1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2852533"/>
    <n v="940040.07000000007"/>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2135316.96"/>
    <n v="542897.87999999989"/>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821452.42"/>
    <n v="665508.71"/>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N"/>
    <s v="00 - N/A"/>
    <s v="10 - FONDO GENERAL"/>
    <s v="99 - MULTIPROVINCIAL"/>
    <s v="(en blanco)"/>
    <n v="0"/>
    <n v="5232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30721500"/>
    <n v="5517632.200000000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20312050.599999998"/>
    <n v="2276720.7999999998"/>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97719580.579999998"/>
    <n v="33329085.910000004"/>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315557318"/>
    <n v="295282921.85000002"/>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82836493"/>
    <n v="592652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50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6600000"/>
    <n v="3544943.4100000006"/>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3073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579494705"/>
    <n v="491504511.00000006"/>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34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40000000"/>
    <n v="17914836.48"/>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3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2225081"/>
    <n v="1871335.25"/>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611"/>
    <n v="7607"/>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137080"/>
    <n v="134383"/>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4039364"/>
    <n v="1422984.2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31400000"/>
    <n v="18682808.300000001"/>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740740689.55999994"/>
    <n v="569092309.570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4850000"/>
    <n v="3684066.2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30200"/>
    <n v="28669.279999999999"/>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3600"/>
    <n v="3563.6"/>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10611000"/>
    <n v="89579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33971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207497"/>
    <n v="41731.360000000001"/>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11605420"/>
    <n v="711147.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1459692"/>
    <n v="118106.8"/>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178948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4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95000"/>
    <n v="27531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29400000"/>
    <n v="4484904.0599999996"/>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7174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6230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26460000"/>
    <n v="3669171.79"/>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1281627.359999999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4810.7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276134.1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18840000"/>
    <n v="5368132.680000000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20200000"/>
    <n v="4472178.819999999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71465970.970000029"/>
    <n v="887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000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13115510.98"/>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15409652.76"/>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12639653.029999999"/>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908730.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21043934.30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2162052.98"/>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12212598.17"/>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9754399"/>
    <n v="8372918.04"/>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31242434"/>
    <n v="31242433.039999995"/>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31455000"/>
    <n v="27428708.359999999"/>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405398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4638144"/>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5016682"/>
    <n v="511832.83999999997"/>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120900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704091"/>
    <n v="3097508.6199999996"/>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34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930277"/>
    <n v="603932.4"/>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8604084"/>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0125000"/>
    <n v="6074975.4499999993"/>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352000"/>
    <n v="106534.4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587000"/>
    <n v="342489.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247000"/>
    <n v="97372.42"/>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14588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241547"/>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403443"/>
    <n v="369591.26"/>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71373"/>
    <n v="224782.9"/>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23934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79000415.450000003"/>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967874"/>
    <n v="640653.49"/>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62700000"/>
    <n v="47977059.820000008"/>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219000000"/>
    <n v="123175601.11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500000"/>
    <n v="418169.3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20733400"/>
    <n v="19159577.78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694000"/>
    <n v="1148356.1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7922404"/>
    <n v="56814518.79999999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5591522.3099999996"/>
    <n v="1248089.52"/>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200.00000000006"/>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80273.349999999991"/>
    <n v="49000.329999999987"/>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15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7402919.059999994"/>
    <n v="5453310.400000000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90816947.830000013"/>
    <n v="5616809.200000000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33882073"/>
    <n v="2150516.38"/>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4009000"/>
    <n v="20048.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500000"/>
    <n v="154444.44"/>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3450000"/>
    <n v="2360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8975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9599373.5999999996"/>
    <n v="10089.18"/>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677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19337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11950400"/>
    <n v="29703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849600"/>
    <n v="231276.53"/>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15750000.000000004"/>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9840000"/>
    <n v="1941297.1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1517326.6"/>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2333286.3999999985"/>
    <n v="174949.8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229620818.28999999"/>
    <n v="70305528.41999997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900000"/>
    <n v="539999.99"/>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18926179.130000003"/>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289705834.57999998"/>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752000"/>
    <n v="404330.0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498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53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0917000.32"/>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2661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53246246"/>
    <n v="2639257.740000000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2 - MOBILIARIO Y EQUIPO DE AUDIO, AUDIOVISUAL, RECREATIVO Y EDUCACIONAL"/>
    <s v="N"/>
    <s v="00 - N/A"/>
    <s v="10 - FONDO GENERAL"/>
    <s v="99 - MULTIPROVINCIAL"/>
    <s v="(en blanco)"/>
    <n v="0"/>
    <n v="569000"/>
    <n v="258420"/>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99 - MULTIPROVINCIAL"/>
    <s v="(en blanco)"/>
    <n v="0"/>
    <n v="1114000"/>
    <n v="26727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27840000"/>
    <n v="14334485.87000000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7696573.359999999"/>
    <n v="33685629.72999999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901186.97"/>
    <n v="1850000.929999999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4575381.4399999995"/>
    <n v="4559064.2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18512043.539999999"/>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20391647.689999998"/>
    <n v="11847196.430000002"/>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1703777.6400000001"/>
    <n v="8920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66874323.930000007"/>
    <n v="58297753.210000001"/>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1495588.67"/>
    <n v="1495588.3399999999"/>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59500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708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227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8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64746488"/>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82557547"/>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190918410.59"/>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511865482"/>
    <n v="343173225.10000002"/>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1040257948.4499999"/>
    <n v="698079623.68000007"/>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236195020.24000001"/>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314200627.83999997"/>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219988828.66999999"/>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349118676.64999998"/>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385595328.11000001"/>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296037170.35000002"/>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13300000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464432118.12"/>
    <n v="314132618.7699999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1052119035.8"/>
    <n v="715616272.49000001"/>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73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692440.46000000834"/>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11295757"/>
    <n v="7286315.7199999997"/>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49399787"/>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558547056.79999995"/>
    <n v="157410289.17000002"/>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120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63 - CONSTRUCCIÓN DE EDIFICIOS DE APARTAMENTOS EN EL MUNICIPIO DE VILLA MONTELLANO, PROVINCIA PUERTO PLATA"/>
    <s v="60 - CREDITO EXTERNO"/>
    <s v="18 - PUERTO PLATA"/>
    <n v="17535"/>
    <n v="0"/>
    <n v="141452943.19999999"/>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84180157"/>
    <n v="14827067.43"/>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326009215"/>
    <n v="211244907.48999998"/>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2228166"/>
    <n v="2226348.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50466637"/>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168774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46259629.54000002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67000002"/>
    <n v="210504795.4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330016974"/>
    <n v="316345233.89999998"/>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48 - REPARACIÓN DE LA BIBLIOTECA NACIONAL PEDRO HENRÍQUEZ UREÑA (BNPHU), DISTRITO NACIONAL"/>
    <s v="10 - FONDO GENERAL"/>
    <s v="01 - DISTRITO NACIONAL"/>
    <n v="17426"/>
    <n v="0"/>
    <n v="53842413.619999997"/>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28438547"/>
    <n v="12084918.76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12998442.22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99 - Planificación, gestión y supervisión de las actividades deportivas, recreativas, culturales y religiosas"/>
    <s v="2.7 - OBRAS"/>
    <s v="2.7.1 - OBRAS EN EDIFICACIONES"/>
    <s v="S"/>
    <s v="62 - CONSTRUCCIÓN PABELLÓN MULTIUSOS DE LA UNIVERSIDAD TECNOLÓGICA DEL CIBAO ORIENTAL (UTECO), MUNICIPIO COTUÍ, PROVINCIA SÁNCHEZ RAMÍREZ."/>
    <s v="10 - FONDO GENERAL"/>
    <s v="24 - SANCHEZ RAMIREZ"/>
    <n v="17551"/>
    <n v="0"/>
    <n v="10803710.66"/>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32096127"/>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11 - CONSTRUCCIÓN CENTRO UNIVERSITARIO REGIONAL UASD SANTO DOMINGO ESTE, PROVINCIA SANTO DOMINGO"/>
    <s v="10 - FONDO GENERAL"/>
    <s v="32 - SANTO DOMINGO"/>
    <n v="16649"/>
    <n v="0"/>
    <n v="2500000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22208353.579999998"/>
    <n v="22208350.549999997"/>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491615686.45999998"/>
    <n v="472194603.7000000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125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95000000"/>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480494129.7900000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s v="4 - SERVICIOS SOCIALES"/>
    <s v="4.4 - Educación"/>
    <s v="4.4.06 - Educación técnica"/>
    <s v="2.7 - OBRAS"/>
    <s v="2.7.1 - OBRAS EN EDIFICACIONES"/>
    <s v="S"/>
    <s v="61 - REMODELACIÓN DEL INSTITUTO TECNOLÓGICO DE LAS AMÉRICAS (ITLA) VILLA MONTELLANO, PUERTO PLATA"/>
    <s v="10 - FONDO GENERAL"/>
    <s v="18 - PUERTO PLATA"/>
    <n v="17550"/>
    <n v="0"/>
    <n v="11598344.130000001"/>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73083844.159999996"/>
    <n v="5246932.16"/>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108680000"/>
    <n v="94270051.959999993"/>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1793369.07"/>
    <n v="882749.0800000000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314048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33419088.55000019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37813737.42000002"/>
    <n v="28310916.399999999"/>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127113750"/>
    <n v="2009851.3200000003"/>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17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27386250"/>
    <n v="18889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500000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1062629700"/>
    <n v="847092679"/>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211200"/>
    <n v="159681"/>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4543100"/>
    <n v="3407319"/>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57511400"/>
    <n v="4313354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6161290"/>
    <n v="5294403.519999998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5842071"/>
    <n v="3887043.6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303982"/>
    <n v="214824.89"/>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396071"/>
    <n v="262229.2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13060114"/>
    <n v="7569702.890000000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43408000"/>
    <n v="37330264"/>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258570.1100000001"/>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550000"/>
    <n v="373020.6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301700"/>
    <n v="22842.9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199999.99999999997"/>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300000"/>
    <n v="299999.99999999994"/>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
    <n v="1500000.0000000002"/>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2000000"/>
    <n v="1666666"/>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515000"/>
    <n v="34692"/>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3599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311520"/>
    <n v="31152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2191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415000"/>
    <n v="366358.54000000004"/>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2400000"/>
    <n v="0"/>
  </r>
  <r>
    <s v="2026"/>
    <x v="0"/>
    <x v="0"/>
    <x v="1"/>
    <x v="8"/>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10 - FONDO GENERAL"/>
    <s v="99 - MULTIPROVINCIAL"/>
    <s v="(en blanco)"/>
    <n v="0"/>
    <n v="17700"/>
    <n v="0"/>
  </r>
  <r>
    <s v="2026"/>
    <x v="0"/>
    <x v="0"/>
    <x v="1"/>
    <x v="8"/>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9 - EDIFICIOS, ESTRUCTURAS, TIERRAS, TERRENOS Y OBJETOS DE VALOR"/>
    <s v="N"/>
    <s v="00 - N/A"/>
    <s v="10 - FONDO GENERAL"/>
    <s v="99 - MULTIPROVINCIAL"/>
    <s v="(en blanco)"/>
    <n v="0"/>
    <n v="290000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210000.7000000002"/>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228606"/>
    <n v="26228606"/>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21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67060545.06"/>
    <n v="310473149.33999997"/>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1099562804"/>
    <n v="86815257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17500000"/>
    <n v="10610125"/>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50000000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317408295.15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50182472"/>
    <n v="14586174.800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30000000"/>
    <n v="125090255.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86000000"/>
    <n v="11743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33788111"/>
    <n v="69843859.79999999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63400000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281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100000000"/>
    <n v="10414213.949999999"/>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5802168.4200000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185568636.42999998"/>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59983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54840000"/>
    <n v="3083000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183421215"/>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14425689934.5"/>
    <n v="8201748346.7300014"/>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2453810065.5"/>
    <n v="2453810065.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960230867.41000021"/>
    <n v="902069151.9200003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21423682.25"/>
    <n v="1652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67621222.50000006"/>
    <n v="357837812.24999994"/>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4327820.5199999996"/>
    <n v="43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46187829.380000003"/>
    <n v="46187829.38000000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40000000"/>
    <n v="4000000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762138867.8299985"/>
    <n v="2619067953.5799999"/>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6323828232"/>
    <n v="4735733198"/>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112950925"/>
    <n v="79065646.86999999"/>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3019173"/>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7550363810"/>
    <n v="5647962060.0100002"/>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3000000000"/>
    <n v="225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4687131894.5699997"/>
    <n v="1599857728.1800003"/>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400498905"/>
    <n v="96465530.31000001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86181103"/>
    <n v="63595736"/>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16110124"/>
    <n v="7463917.6799999997"/>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91405971"/>
    <n v="50425974.850000009"/>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3008893256"/>
    <n v="1913995503.9999995"/>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101685598.69"/>
    <n v="65618932.00999999"/>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2304085778"/>
    <n v="147930064.62"/>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225991930.99000001"/>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1503008176"/>
    <n v="733219236.48000002"/>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26000000"/>
    <n v="195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2381250080"/>
    <n v="1833163797.9999998"/>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1877993980"/>
    <n v="177444711.89000005"/>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26300000"/>
    <n v="19575000.020000003"/>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7200000"/>
    <n v="54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6085744.789999999"/>
    <n v="63585744.759999998"/>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1124000000"/>
    <n v="90000000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4216222343"/>
    <n v="5254327.29"/>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18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178436290.99999973"/>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18366143083"/>
    <n v="8614970001"/>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8732549607"/>
    <n v="922454418.0999999"/>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66227140700"/>
    <n v="49302626952.04000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8696208231"/>
    <n v="6098411515.46"/>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2BF12F-E4F3-4041-92A4-89125DDCAC0C}" name="TablaDinámica11" cacheId="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5"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C6E6-85DB-494F-A718-B848E6DE6B76}">
  <dimension ref="A1:F243"/>
  <sheetViews>
    <sheetView showGridLines="0" workbookViewId="0">
      <selection activeCell="E15" sqref="E15"/>
    </sheetView>
  </sheetViews>
  <sheetFormatPr baseColWidth="10" defaultColWidth="11.5703125" defaultRowHeight="15"/>
  <cols>
    <col min="1" max="1" width="58" style="11" bestFit="1" customWidth="1"/>
    <col min="2" max="2" width="26.28515625" style="11" bestFit="1" customWidth="1"/>
    <col min="3" max="3" width="29.42578125" style="11" bestFit="1" customWidth="1"/>
    <col min="4"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5" t="s">
        <v>602</v>
      </c>
      <c r="B1" s="175"/>
      <c r="C1" s="175"/>
      <c r="D1" s="175"/>
      <c r="E1" s="175"/>
      <c r="F1" s="175"/>
    </row>
    <row r="2" spans="1:6" ht="20.25">
      <c r="A2" s="176" t="s">
        <v>0</v>
      </c>
      <c r="B2" s="176"/>
      <c r="C2" s="176"/>
      <c r="D2" s="176"/>
      <c r="E2" s="176"/>
      <c r="F2" s="176"/>
    </row>
    <row r="3" spans="1:6">
      <c r="A3" s="177" t="s">
        <v>1</v>
      </c>
      <c r="B3" s="177"/>
      <c r="C3" s="177"/>
      <c r="D3" s="177"/>
      <c r="E3" s="177"/>
      <c r="F3" s="177"/>
    </row>
    <row r="5" spans="1:6" ht="18.75">
      <c r="A5" s="178" t="s">
        <v>22</v>
      </c>
      <c r="B5" s="178"/>
      <c r="C5" s="178"/>
      <c r="D5" s="178"/>
      <c r="E5" s="178"/>
      <c r="F5" s="178"/>
    </row>
    <row r="6" spans="1:6" ht="18.75">
      <c r="A6" s="178" t="s">
        <v>692</v>
      </c>
      <c r="B6" s="178"/>
      <c r="C6" s="178"/>
      <c r="D6" s="178"/>
      <c r="E6" s="178"/>
      <c r="F6" s="178"/>
    </row>
    <row r="7" spans="1:6">
      <c r="A7" s="173" t="s">
        <v>2285</v>
      </c>
      <c r="B7" s="173"/>
      <c r="C7" s="173"/>
      <c r="D7" s="173"/>
      <c r="E7" s="173"/>
      <c r="F7" s="173"/>
    </row>
    <row r="8" spans="1:6">
      <c r="A8" s="173" t="s">
        <v>2286</v>
      </c>
      <c r="B8" s="173"/>
      <c r="C8" s="173"/>
      <c r="D8" s="173"/>
      <c r="E8" s="173"/>
      <c r="F8" s="173"/>
    </row>
    <row r="9" spans="1:6" ht="15.75">
      <c r="A9" s="174" t="s">
        <v>691</v>
      </c>
      <c r="B9" s="174"/>
      <c r="C9" s="174"/>
      <c r="D9" s="174"/>
      <c r="E9" s="174"/>
      <c r="F9" s="174"/>
    </row>
    <row r="11" spans="1:6">
      <c r="A11"/>
      <c r="B11"/>
    </row>
    <row r="13" spans="1:6">
      <c r="A13" s="11" t="s">
        <v>2083</v>
      </c>
      <c r="B13" s="11" t="s">
        <v>2138</v>
      </c>
      <c r="C13" s="11" t="s">
        <v>2253</v>
      </c>
      <c r="D13" s="11" t="s">
        <v>2139</v>
      </c>
    </row>
    <row r="14" spans="1:6">
      <c r="A14" s="168" t="s">
        <v>2140</v>
      </c>
      <c r="B14" s="155">
        <v>1744025968276</v>
      </c>
      <c r="C14" s="155">
        <v>1790027773330.25</v>
      </c>
      <c r="D14" s="155">
        <v>1145784018882.3601</v>
      </c>
    </row>
    <row r="15" spans="1:6">
      <c r="A15" s="169" t="s">
        <v>10</v>
      </c>
      <c r="B15" s="155">
        <v>1622833406287</v>
      </c>
      <c r="C15" s="155">
        <v>1668835211341.25</v>
      </c>
      <c r="D15" s="155">
        <v>1080473245653.5601</v>
      </c>
    </row>
    <row r="16" spans="1:6">
      <c r="A16" s="154" t="s">
        <v>11</v>
      </c>
      <c r="B16" s="155">
        <v>1407548685832</v>
      </c>
      <c r="C16" s="155">
        <v>1446896347341.5498</v>
      </c>
      <c r="D16" s="155">
        <v>954013588751</v>
      </c>
    </row>
    <row r="17" spans="1:4">
      <c r="A17" s="156" t="s">
        <v>24</v>
      </c>
      <c r="B17" s="155">
        <v>542875526448</v>
      </c>
      <c r="C17" s="155">
        <v>562031273260.53992</v>
      </c>
      <c r="D17" s="155">
        <v>328171849322.5799</v>
      </c>
    </row>
    <row r="18" spans="1:4">
      <c r="A18" s="156" t="s">
        <v>25</v>
      </c>
      <c r="B18" s="155">
        <v>101897864549</v>
      </c>
      <c r="C18" s="155">
        <v>96839485185</v>
      </c>
      <c r="D18" s="155">
        <v>57795076982.229996</v>
      </c>
    </row>
    <row r="19" spans="1:4">
      <c r="A19" s="156" t="s">
        <v>12</v>
      </c>
      <c r="B19" s="155">
        <v>324257115564</v>
      </c>
      <c r="C19" s="155">
        <v>311003416933</v>
      </c>
      <c r="D19" s="155">
        <v>223301027614.86002</v>
      </c>
    </row>
    <row r="20" spans="1:4">
      <c r="A20" s="156" t="s">
        <v>26</v>
      </c>
      <c r="B20" s="155">
        <v>13786016885</v>
      </c>
      <c r="C20" s="155">
        <v>43285686144</v>
      </c>
      <c r="D20" s="155">
        <v>29551283133.450001</v>
      </c>
    </row>
    <row r="21" spans="1:4">
      <c r="A21" s="156" t="s">
        <v>27</v>
      </c>
      <c r="B21" s="155">
        <v>424672198458</v>
      </c>
      <c r="C21" s="155">
        <v>433622960029.28998</v>
      </c>
      <c r="D21" s="155">
        <v>315084342295.59009</v>
      </c>
    </row>
    <row r="22" spans="1:4">
      <c r="A22" s="156" t="s">
        <v>28</v>
      </c>
      <c r="B22" s="155">
        <v>59963928</v>
      </c>
      <c r="C22" s="155">
        <v>113525789.72</v>
      </c>
      <c r="D22" s="155">
        <v>110009402.28999999</v>
      </c>
    </row>
    <row r="23" spans="1:4">
      <c r="A23" s="154" t="s">
        <v>13</v>
      </c>
      <c r="B23" s="155">
        <v>215284720455</v>
      </c>
      <c r="C23" s="155">
        <v>221938863999.70004</v>
      </c>
      <c r="D23" s="155">
        <v>126459656902.56003</v>
      </c>
    </row>
    <row r="24" spans="1:4">
      <c r="A24" s="156" t="s">
        <v>29</v>
      </c>
      <c r="B24" s="155">
        <v>65675086633</v>
      </c>
      <c r="C24" s="155">
        <v>72738184295.869995</v>
      </c>
      <c r="D24" s="155">
        <v>42220442865.969994</v>
      </c>
    </row>
    <row r="25" spans="1:4">
      <c r="A25" s="156" t="s">
        <v>30</v>
      </c>
      <c r="B25" s="155">
        <v>71387716208</v>
      </c>
      <c r="C25" s="155">
        <v>64847895310.820038</v>
      </c>
      <c r="D25" s="155">
        <v>32850901682.640018</v>
      </c>
    </row>
    <row r="26" spans="1:4">
      <c r="A26" s="156" t="s">
        <v>31</v>
      </c>
      <c r="B26" s="155">
        <v>16448771</v>
      </c>
      <c r="C26" s="155">
        <v>41592089.200000003</v>
      </c>
      <c r="D26" s="155">
        <v>7164899.9700000007</v>
      </c>
    </row>
    <row r="27" spans="1:4">
      <c r="A27" s="156" t="s">
        <v>32</v>
      </c>
      <c r="B27" s="155">
        <v>2770222220</v>
      </c>
      <c r="C27" s="155">
        <v>5503851184.0599995</v>
      </c>
      <c r="D27" s="155">
        <v>3862461672.8100004</v>
      </c>
    </row>
    <row r="28" spans="1:4">
      <c r="A28" s="156" t="s">
        <v>33</v>
      </c>
      <c r="B28" s="155">
        <v>72988962348</v>
      </c>
      <c r="C28" s="155">
        <v>78628904828.75</v>
      </c>
      <c r="D28" s="155">
        <v>47518685781.170006</v>
      </c>
    </row>
    <row r="29" spans="1:4">
      <c r="A29" s="156" t="s">
        <v>34</v>
      </c>
      <c r="B29" s="155">
        <v>2446284275</v>
      </c>
      <c r="C29" s="155">
        <v>178436290.99999973</v>
      </c>
      <c r="D29" s="155">
        <v>0</v>
      </c>
    </row>
    <row r="30" spans="1:4">
      <c r="A30" s="169" t="s">
        <v>2141</v>
      </c>
      <c r="B30" s="155">
        <v>121192561989</v>
      </c>
      <c r="C30" s="155">
        <v>121192561989</v>
      </c>
      <c r="D30" s="155">
        <v>65310773228.800003</v>
      </c>
    </row>
    <row r="31" spans="1:4">
      <c r="A31" s="154" t="s">
        <v>21</v>
      </c>
      <c r="B31" s="155">
        <v>121192561989</v>
      </c>
      <c r="C31" s="155">
        <v>121192561989</v>
      </c>
      <c r="D31" s="155">
        <v>65310773228.800003</v>
      </c>
    </row>
    <row r="32" spans="1:4">
      <c r="A32" s="156" t="s">
        <v>36</v>
      </c>
      <c r="B32" s="155">
        <v>5117721882</v>
      </c>
      <c r="C32" s="155">
        <v>5117721882</v>
      </c>
      <c r="D32" s="155">
        <v>372310342.19999999</v>
      </c>
    </row>
    <row r="33" spans="1:4">
      <c r="A33" s="156" t="s">
        <v>37</v>
      </c>
      <c r="B33" s="155">
        <v>116074840107</v>
      </c>
      <c r="C33" s="155">
        <v>116074840107</v>
      </c>
      <c r="D33" s="155">
        <v>64938462886.600006</v>
      </c>
    </row>
    <row r="34" spans="1:4">
      <c r="A34" s="156" t="s">
        <v>2142</v>
      </c>
      <c r="B34" s="155">
        <v>0</v>
      </c>
      <c r="C34" s="155">
        <v>0</v>
      </c>
      <c r="D34" s="155">
        <v>0</v>
      </c>
    </row>
    <row r="35" spans="1:4">
      <c r="A35" s="168" t="s">
        <v>331</v>
      </c>
      <c r="B35" s="155">
        <v>1744025968276</v>
      </c>
      <c r="C35" s="155">
        <v>1790027773330.25</v>
      </c>
      <c r="D35" s="155">
        <v>1145784018882.3601</v>
      </c>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tabSelected="1" zoomScale="105" zoomScaleNormal="100" workbookViewId="0">
      <selection activeCell="K14" sqref="K13:K14"/>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7" width="19.42578125" style="11" customWidth="1"/>
    <col min="8" max="8" width="11.28515625" style="11" bestFit="1" customWidth="1"/>
    <col min="9" max="9" width="23.140625" style="11" bestFit="1" customWidth="1"/>
    <col min="10" max="10" width="13.85546875" style="11" bestFit="1" customWidth="1"/>
    <col min="11" max="11" width="24.85546875" style="11" bestFit="1" customWidth="1"/>
    <col min="12" max="12" width="15.42578125" style="11" bestFit="1" customWidth="1"/>
    <col min="13" max="13" width="11.42578125" style="11"/>
    <col min="14" max="14" width="30.5703125" style="11" customWidth="1"/>
    <col min="15" max="15" width="32" style="11" customWidth="1"/>
    <col min="16" max="16384" width="11.42578125" style="11"/>
  </cols>
  <sheetData>
    <row r="1" spans="1:15" ht="28.5" customHeight="1">
      <c r="A1" s="175" t="s">
        <v>602</v>
      </c>
      <c r="B1" s="175"/>
      <c r="C1" s="175"/>
      <c r="D1" s="175"/>
      <c r="E1" s="175"/>
      <c r="F1" s="175"/>
      <c r="G1" s="175"/>
      <c r="H1" s="175"/>
      <c r="I1" s="175"/>
      <c r="J1" s="175"/>
    </row>
    <row r="2" spans="1:15" ht="21" customHeight="1">
      <c r="A2" s="176" t="s">
        <v>0</v>
      </c>
      <c r="B2" s="176"/>
      <c r="C2" s="176"/>
      <c r="D2" s="176"/>
      <c r="E2" s="176"/>
      <c r="F2" s="176"/>
      <c r="G2" s="176"/>
      <c r="H2" s="176"/>
      <c r="I2" s="176"/>
      <c r="J2" s="176"/>
    </row>
    <row r="3" spans="1:15" s="12" customFormat="1" ht="28.5" customHeight="1">
      <c r="A3" s="187" t="s">
        <v>1</v>
      </c>
      <c r="B3" s="187"/>
      <c r="C3" s="187"/>
      <c r="D3" s="187"/>
      <c r="E3" s="187"/>
      <c r="F3" s="187"/>
      <c r="G3" s="187"/>
      <c r="H3" s="187"/>
      <c r="I3" s="187"/>
      <c r="J3" s="187"/>
      <c r="O3" s="13"/>
    </row>
    <row r="4" spans="1:15" s="12" customFormat="1">
      <c r="A4" s="111"/>
      <c r="B4" s="111"/>
      <c r="C4" s="111"/>
      <c r="D4" s="111"/>
      <c r="E4" s="111"/>
      <c r="F4" s="111"/>
      <c r="G4" s="111"/>
      <c r="H4" s="111"/>
      <c r="I4" s="111"/>
      <c r="J4" s="111"/>
      <c r="O4" s="13"/>
    </row>
    <row r="5" spans="1:15" ht="18.75" customHeight="1">
      <c r="A5" s="188" t="s">
        <v>2</v>
      </c>
      <c r="B5" s="188"/>
      <c r="C5" s="188"/>
      <c r="D5" s="188"/>
      <c r="E5" s="188"/>
      <c r="F5" s="188"/>
      <c r="G5" s="188"/>
      <c r="H5" s="188"/>
      <c r="I5" s="188"/>
      <c r="J5" s="188"/>
    </row>
    <row r="6" spans="1:15" ht="18.75" customHeight="1">
      <c r="A6" s="188" t="s">
        <v>3</v>
      </c>
      <c r="B6" s="188"/>
      <c r="C6" s="188"/>
      <c r="D6" s="188"/>
      <c r="E6" s="188"/>
      <c r="F6" s="188"/>
      <c r="G6" s="188"/>
      <c r="H6" s="188"/>
      <c r="I6" s="188"/>
      <c r="J6" s="188"/>
    </row>
    <row r="7" spans="1:15" ht="18.75">
      <c r="A7" s="189" t="s">
        <v>2280</v>
      </c>
      <c r="B7" s="189"/>
      <c r="C7" s="189"/>
      <c r="D7" s="189"/>
      <c r="E7" s="189"/>
      <c r="F7" s="189"/>
      <c r="G7" s="189"/>
      <c r="H7" s="189"/>
      <c r="I7" s="189"/>
      <c r="J7" s="189"/>
    </row>
    <row r="8" spans="1:15" ht="18.75">
      <c r="A8" s="186" t="s">
        <v>601</v>
      </c>
      <c r="B8" s="186"/>
      <c r="C8" s="186"/>
      <c r="D8" s="186"/>
      <c r="E8" s="186"/>
      <c r="F8" s="186"/>
      <c r="G8" s="186"/>
      <c r="H8" s="186"/>
      <c r="I8" s="186"/>
      <c r="J8" s="186"/>
    </row>
    <row r="9" spans="1:15" ht="15.75">
      <c r="A9" s="185" t="s">
        <v>4</v>
      </c>
      <c r="B9" s="185"/>
      <c r="C9" s="185"/>
      <c r="D9" s="185"/>
      <c r="E9" s="185"/>
      <c r="F9" s="185"/>
      <c r="G9" s="185"/>
      <c r="H9" s="185"/>
      <c r="I9" s="185"/>
      <c r="J9" s="185"/>
    </row>
    <row r="10" spans="1:15" ht="15.75">
      <c r="A10" s="14"/>
      <c r="B10" s="14"/>
      <c r="C10" s="14"/>
      <c r="D10" s="14"/>
      <c r="E10" s="14"/>
      <c r="F10" s="14"/>
      <c r="G10" s="14"/>
    </row>
    <row r="11" spans="1:15" ht="15" customHeight="1">
      <c r="C11" s="182" t="s">
        <v>5</v>
      </c>
      <c r="D11" s="116" t="s">
        <v>769</v>
      </c>
      <c r="E11" s="183" t="s">
        <v>2250</v>
      </c>
      <c r="F11" s="183" t="s">
        <v>689</v>
      </c>
      <c r="G11" s="183" t="s">
        <v>690</v>
      </c>
      <c r="H11" s="180" t="s">
        <v>504</v>
      </c>
    </row>
    <row r="12" spans="1:15" ht="15.75" thickBot="1">
      <c r="C12" s="182"/>
      <c r="D12" s="117" t="s">
        <v>601</v>
      </c>
      <c r="E12" s="184"/>
      <c r="F12" s="184"/>
      <c r="G12" s="184"/>
      <c r="H12" s="181"/>
    </row>
    <row r="13" spans="1:15">
      <c r="C13" s="182"/>
      <c r="D13" s="16">
        <v>1</v>
      </c>
      <c r="E13" s="16">
        <v>2</v>
      </c>
      <c r="F13" s="16">
        <v>3</v>
      </c>
      <c r="G13" s="16" t="s">
        <v>2251</v>
      </c>
      <c r="H13" s="16" t="s">
        <v>2082</v>
      </c>
    </row>
    <row r="14" spans="1:15" ht="15.75" thickBot="1">
      <c r="C14" s="17" t="s">
        <v>6</v>
      </c>
      <c r="D14" s="141">
        <f>D15+D17</f>
        <v>1342258153546</v>
      </c>
      <c r="E14" s="141">
        <f>E15+E17</f>
        <v>1383908433001.1299</v>
      </c>
      <c r="F14" s="18">
        <f>F15+F17</f>
        <v>900879</v>
      </c>
      <c r="G14" s="118">
        <f t="shared" ref="G14:G15" si="0">IFERROR((F14*1000000)/D14,"-")</f>
        <v>0.67116671827996932</v>
      </c>
      <c r="H14" s="19">
        <f>1000000*F14/$D$34</f>
        <v>0.10327203396566798</v>
      </c>
      <c r="I14" s="170"/>
      <c r="J14" s="20"/>
      <c r="K14" s="43"/>
      <c r="M14" s="11" t="s">
        <v>505</v>
      </c>
    </row>
    <row r="15" spans="1:15">
      <c r="C15" s="21" t="s">
        <v>7</v>
      </c>
      <c r="D15" s="142">
        <v>1340556923171</v>
      </c>
      <c r="E15" s="142">
        <v>1381063397320.8499</v>
      </c>
      <c r="F15" s="22">
        <v>900416</v>
      </c>
      <c r="G15" s="119">
        <f t="shared" si="0"/>
        <v>0.67167308186371133</v>
      </c>
      <c r="H15" s="23">
        <f t="shared" ref="H15:H18" si="1">1000000*F15/$D$34</f>
        <v>0.10321895807897719</v>
      </c>
      <c r="I15" s="25"/>
      <c r="J15" s="9"/>
      <c r="K15" s="43"/>
    </row>
    <row r="16" spans="1:15">
      <c r="C16" s="24" t="s">
        <v>8</v>
      </c>
      <c r="D16" s="142">
        <v>432436385</v>
      </c>
      <c r="E16" s="142">
        <v>629794691.76999998</v>
      </c>
      <c r="F16" s="22">
        <v>465</v>
      </c>
      <c r="G16" s="119">
        <f>IFERROR((F16*1000000)/D16,"-")</f>
        <v>1.0753026713975513</v>
      </c>
      <c r="H16" s="23">
        <f>1000000*F16/$D$34</f>
        <v>5.3305156179726248E-5</v>
      </c>
      <c r="J16" s="9"/>
      <c r="K16" s="43"/>
    </row>
    <row r="17" spans="3:12">
      <c r="C17" s="21" t="s">
        <v>9</v>
      </c>
      <c r="D17" s="142">
        <v>1701230375</v>
      </c>
      <c r="E17" s="142">
        <v>2845035680.2799997</v>
      </c>
      <c r="F17" s="22">
        <v>463</v>
      </c>
      <c r="G17" s="119">
        <f t="shared" ref="G17:G18" si="2">IFERROR((F17*1000000)/D17,"-")</f>
        <v>0.27215596829441752</v>
      </c>
      <c r="H17" s="23">
        <f t="shared" si="1"/>
        <v>5.3075886690781192E-5</v>
      </c>
      <c r="I17" s="25"/>
      <c r="J17" s="9"/>
      <c r="K17" s="43"/>
    </row>
    <row r="18" spans="3:12">
      <c r="C18" s="24" t="s">
        <v>603</v>
      </c>
      <c r="D18" s="142">
        <v>1701230375</v>
      </c>
      <c r="E18" s="142">
        <v>1760755907.28</v>
      </c>
      <c r="F18" s="22">
        <v>304</v>
      </c>
      <c r="G18" s="119">
        <f t="shared" si="2"/>
        <v>0.17869419948488752</v>
      </c>
      <c r="H18" s="23">
        <f t="shared" si="1"/>
        <v>3.4848962319648991E-5</v>
      </c>
      <c r="J18" s="25"/>
      <c r="K18" s="43"/>
    </row>
    <row r="19" spans="3:12">
      <c r="C19" s="17" t="s">
        <v>10</v>
      </c>
      <c r="D19" s="141">
        <f>D20+D22</f>
        <v>1622833406287</v>
      </c>
      <c r="E19" s="141">
        <f>E20+E22</f>
        <v>1668835211341.2498</v>
      </c>
      <c r="F19" s="141">
        <f>F20+F22</f>
        <v>1080473245653.5597</v>
      </c>
      <c r="G19" s="120">
        <f t="shared" ref="G19:G22" si="3">IFERROR(F19/D19,"-")</f>
        <v>0.66579430856408972</v>
      </c>
      <c r="H19" s="19">
        <f t="shared" ref="H19:H21" si="4">F19/$D$34</f>
        <v>0.1238597744249005</v>
      </c>
      <c r="J19" s="25"/>
      <c r="K19" s="43"/>
    </row>
    <row r="20" spans="3:12">
      <c r="C20" s="21" t="s">
        <v>11</v>
      </c>
      <c r="D20" s="142">
        <v>1407548685832</v>
      </c>
      <c r="E20" s="142">
        <f>Económica!D15</f>
        <v>1446896347341.5498</v>
      </c>
      <c r="F20" s="142">
        <f>Económica!E15</f>
        <v>954013588750.99976</v>
      </c>
      <c r="G20" s="119">
        <f t="shared" si="3"/>
        <v>0.67778372311653556</v>
      </c>
      <c r="H20" s="23">
        <f>F20/$D$34</f>
        <v>0.10936310396979176</v>
      </c>
      <c r="I20" s="25"/>
      <c r="K20" s="43"/>
    </row>
    <row r="21" spans="3:12">
      <c r="C21" s="24" t="s">
        <v>12</v>
      </c>
      <c r="D21" s="142">
        <v>324257115564</v>
      </c>
      <c r="E21" s="142">
        <f>Económica!D18</f>
        <v>311003416933</v>
      </c>
      <c r="F21" s="142">
        <f>Económica!E18</f>
        <v>223301027614.85999</v>
      </c>
      <c r="G21" s="119">
        <f t="shared" si="3"/>
        <v>0.68865420956594592</v>
      </c>
      <c r="H21" s="23">
        <f t="shared" si="4"/>
        <v>2.5598056241082745E-2</v>
      </c>
      <c r="K21" s="43"/>
    </row>
    <row r="22" spans="3:12">
      <c r="C22" s="21" t="s">
        <v>13</v>
      </c>
      <c r="D22" s="142">
        <v>215284720455</v>
      </c>
      <c r="E22" s="142">
        <f>Económica!D22</f>
        <v>221938863999.70001</v>
      </c>
      <c r="F22" s="142">
        <f>Económica!E22</f>
        <v>126459656902.55997</v>
      </c>
      <c r="G22" s="119">
        <f t="shared" si="3"/>
        <v>0.58740655925460006</v>
      </c>
      <c r="H22" s="23">
        <f>21/$D$34</f>
        <v>2.407329633923121E-12</v>
      </c>
      <c r="J22" s="25"/>
      <c r="K22" s="43"/>
      <c r="L22" s="147"/>
    </row>
    <row r="23" spans="3:12">
      <c r="C23" s="26" t="s">
        <v>14</v>
      </c>
      <c r="D23" s="143"/>
      <c r="E23" s="143"/>
      <c r="F23" s="143"/>
      <c r="G23" s="121"/>
      <c r="H23" s="27"/>
      <c r="K23" s="43"/>
    </row>
    <row r="24" spans="3:12">
      <c r="C24" s="28" t="s">
        <v>15</v>
      </c>
      <c r="D24" s="146">
        <f>D15-D20</f>
        <v>-66991762661</v>
      </c>
      <c r="E24" s="146">
        <f>E15-E20</f>
        <v>-65832950020.699951</v>
      </c>
      <c r="F24" s="146">
        <f>1000000*F15-F20</f>
        <v>-53597588750.999756</v>
      </c>
      <c r="G24" s="119">
        <f>IFERROR(F24/D24,"-")</f>
        <v>0.80006237516425571</v>
      </c>
      <c r="H24" s="89">
        <f>F24/$D$34</f>
        <v>-6.1441458908145829E-3</v>
      </c>
      <c r="K24" s="43"/>
    </row>
    <row r="25" spans="3:12">
      <c r="C25" s="28" t="s">
        <v>16</v>
      </c>
      <c r="D25" s="146">
        <f>D17-D22</f>
        <v>-213583490080</v>
      </c>
      <c r="E25" s="146">
        <f>E17-E22</f>
        <v>-219093828319.42001</v>
      </c>
      <c r="F25" s="146">
        <f>1000000*F17-F22</f>
        <v>-125996656902.55997</v>
      </c>
      <c r="G25" s="119">
        <f t="shared" ref="G25:G32" si="5">IFERROR(F25/D25,"-")</f>
        <v>0.58991758611757195</v>
      </c>
      <c r="H25" s="89">
        <f>F25/$D$34</f>
        <v>-1.4443594568417942E-2</v>
      </c>
      <c r="K25" s="43"/>
    </row>
    <row r="26" spans="3:12">
      <c r="C26" s="28" t="s">
        <v>17</v>
      </c>
      <c r="D26" s="146">
        <f>(D14-(D19-D21))</f>
        <v>43681862823</v>
      </c>
      <c r="E26" s="146">
        <f>(E14-(E19-E21))</f>
        <v>26076638592.880127</v>
      </c>
      <c r="F26" s="146">
        <f>((1000000*F14)-(F19-F21))</f>
        <v>43706781961.300293</v>
      </c>
      <c r="G26" s="119">
        <f t="shared" si="5"/>
        <v>1.0005704687641475</v>
      </c>
      <c r="H26" s="89">
        <f>F26/$D$34</f>
        <v>5.0103157818502239E-3</v>
      </c>
      <c r="I26" s="149"/>
      <c r="K26" s="43"/>
    </row>
    <row r="27" spans="3:12">
      <c r="C27" s="28" t="s">
        <v>18</v>
      </c>
      <c r="D27" s="146">
        <f>D14-D19</f>
        <v>-280575252741</v>
      </c>
      <c r="E27" s="146">
        <f>E14-E19</f>
        <v>-284926778340.11987</v>
      </c>
      <c r="F27" s="146">
        <f>1000000*F14-F19</f>
        <v>-179594245653.55969</v>
      </c>
      <c r="G27" s="119">
        <f t="shared" si="5"/>
        <v>0.64009296578748431</v>
      </c>
      <c r="H27" s="89">
        <f>F27/$D$34</f>
        <v>-2.058774045923252E-2</v>
      </c>
      <c r="K27" s="43"/>
    </row>
    <row r="28" spans="3:12">
      <c r="C28" s="26" t="s">
        <v>19</v>
      </c>
      <c r="D28" s="143">
        <f>D30-D32</f>
        <v>280575252741</v>
      </c>
      <c r="E28" s="143">
        <f>E30-E32</f>
        <v>285400298910.12</v>
      </c>
      <c r="F28" s="143">
        <f>+F30-F32</f>
        <v>-65310410224.799995</v>
      </c>
      <c r="G28" s="122">
        <f>+F28/D28</f>
        <v>-0.23277323850470968</v>
      </c>
      <c r="H28" s="90">
        <f>F28/$D$34</f>
        <v>-7.4868421875160301E-3</v>
      </c>
      <c r="K28" s="43"/>
    </row>
    <row r="29" spans="3:12">
      <c r="C29" s="29"/>
      <c r="D29" s="144"/>
      <c r="E29" s="144"/>
      <c r="F29" s="144"/>
      <c r="G29" s="123"/>
      <c r="H29" s="89"/>
      <c r="K29" s="43"/>
    </row>
    <row r="30" spans="3:12" ht="17.25" customHeight="1">
      <c r="C30" s="30" t="s">
        <v>20</v>
      </c>
      <c r="D30" s="137">
        <v>401767814730</v>
      </c>
      <c r="E30" s="137">
        <v>406592860899.12</v>
      </c>
      <c r="F30" s="31">
        <v>363004</v>
      </c>
      <c r="G30" s="124">
        <f>IFERROR(1000000*F30/D30,"-")</f>
        <v>0.90351687390377344</v>
      </c>
      <c r="H30" s="91">
        <f>1000000*F30/$D$34</f>
        <v>4.1612870782506126E-2</v>
      </c>
    </row>
    <row r="31" spans="3:12">
      <c r="C31" s="32"/>
      <c r="D31" s="145"/>
      <c r="E31" s="145"/>
      <c r="F31" s="145"/>
      <c r="G31" s="125"/>
      <c r="H31" s="89"/>
    </row>
    <row r="32" spans="3:12">
      <c r="C32" s="17" t="s">
        <v>21</v>
      </c>
      <c r="D32" s="137">
        <v>121192561989</v>
      </c>
      <c r="E32" s="137">
        <f>Económica!D30</f>
        <v>121192561989</v>
      </c>
      <c r="F32" s="137">
        <f>Económica!E30</f>
        <v>65310773228.799995</v>
      </c>
      <c r="G32" s="124">
        <f t="shared" si="5"/>
        <v>0.53890083811189593</v>
      </c>
      <c r="H32" s="92">
        <f>F32/$D$34</f>
        <v>7.486883800386813E-3</v>
      </c>
    </row>
    <row r="33" spans="3:10" ht="19.149999999999999" customHeight="1" thickBot="1">
      <c r="J33" s="150"/>
    </row>
    <row r="34" spans="3:10" ht="15.75" thickBot="1">
      <c r="C34" s="104" t="s">
        <v>495</v>
      </c>
      <c r="D34" s="148">
        <v>8723358739109.2793</v>
      </c>
      <c r="E34" s="137"/>
    </row>
    <row r="36" spans="3:10">
      <c r="C36" s="126" t="s">
        <v>709</v>
      </c>
      <c r="F36" s="112"/>
      <c r="G36" s="112"/>
      <c r="H36" s="33"/>
      <c r="I36" s="103"/>
    </row>
    <row r="37" spans="3:10" ht="24" customHeight="1">
      <c r="C37" s="51" t="s">
        <v>2266</v>
      </c>
    </row>
    <row r="38" spans="3:10">
      <c r="C38" s="179" t="s">
        <v>2278</v>
      </c>
      <c r="D38" s="179"/>
      <c r="E38" s="179"/>
      <c r="F38" s="179"/>
      <c r="G38" s="179"/>
      <c r="H38" s="179"/>
    </row>
    <row r="39" spans="3:10" ht="30" customHeight="1">
      <c r="C39" s="179" t="s">
        <v>2281</v>
      </c>
      <c r="D39" s="179"/>
      <c r="E39" s="179"/>
      <c r="F39" s="179"/>
      <c r="G39" s="179"/>
      <c r="H39" s="179"/>
      <c r="I39" s="179"/>
    </row>
    <row r="40" spans="3:10">
      <c r="C40" s="51" t="s">
        <v>2263</v>
      </c>
      <c r="D40" s="115"/>
      <c r="E40" s="115"/>
      <c r="F40" s="115"/>
      <c r="G40" s="115"/>
      <c r="H40" s="115"/>
    </row>
    <row r="41" spans="3:10" ht="35.450000000000003" customHeight="1">
      <c r="C41" s="179" t="s">
        <v>2264</v>
      </c>
      <c r="D41" s="179"/>
      <c r="E41" s="179"/>
      <c r="F41" s="179"/>
      <c r="G41" s="179"/>
      <c r="H41" s="179"/>
    </row>
    <row r="42" spans="3:10" ht="32.25" customHeight="1">
      <c r="C42" s="179" t="s">
        <v>2265</v>
      </c>
      <c r="D42" s="179"/>
      <c r="E42" s="179"/>
      <c r="F42" s="179"/>
      <c r="G42" s="179"/>
      <c r="H42" s="179"/>
    </row>
    <row r="43" spans="3:10">
      <c r="C43" s="179" t="s">
        <v>710</v>
      </c>
      <c r="D43" s="179"/>
    </row>
  </sheetData>
  <mergeCells count="18">
    <mergeCell ref="A9:J9"/>
    <mergeCell ref="A8:J8"/>
    <mergeCell ref="A1:J1"/>
    <mergeCell ref="A2:J2"/>
    <mergeCell ref="A3:J3"/>
    <mergeCell ref="A5:J5"/>
    <mergeCell ref="A6:J6"/>
    <mergeCell ref="A7:J7"/>
    <mergeCell ref="C43:D43"/>
    <mergeCell ref="C38:H38"/>
    <mergeCell ref="H11:H12"/>
    <mergeCell ref="C11:C13"/>
    <mergeCell ref="C39:I39"/>
    <mergeCell ref="F11:F12"/>
    <mergeCell ref="G11:G12"/>
    <mergeCell ref="E11:E12"/>
    <mergeCell ref="C41:H41"/>
    <mergeCell ref="C42:H42"/>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1"/>
  <sheetViews>
    <sheetView showGridLines="0" zoomScale="101" zoomScaleNormal="100" workbookViewId="0">
      <selection activeCell="B36" sqref="B36:E36"/>
    </sheetView>
  </sheetViews>
  <sheetFormatPr baseColWidth="10" defaultColWidth="11.42578125" defaultRowHeight="15"/>
  <cols>
    <col min="1" max="1" width="17.42578125" style="11" customWidth="1"/>
    <col min="2" max="2" width="66" style="11" customWidth="1"/>
    <col min="3" max="4" width="17.42578125" style="11" customWidth="1"/>
    <col min="5" max="5" width="17" style="11" customWidth="1"/>
    <col min="6" max="6" width="18.85546875" style="11" customWidth="1"/>
    <col min="7" max="7" width="25.42578125" style="11" bestFit="1" customWidth="1"/>
    <col min="8" max="8" width="14.140625" style="11" bestFit="1" customWidth="1"/>
    <col min="9" max="9" width="21.85546875" style="11" bestFit="1" customWidth="1"/>
    <col min="10" max="11" width="20.42578125" style="11" bestFit="1" customWidth="1"/>
    <col min="12" max="16384" width="11.42578125" style="11"/>
  </cols>
  <sheetData>
    <row r="1" spans="1:9" ht="28.5" customHeight="1">
      <c r="A1" s="175" t="s">
        <v>602</v>
      </c>
      <c r="B1" s="175"/>
      <c r="C1" s="175"/>
      <c r="D1" s="175"/>
      <c r="E1" s="175"/>
      <c r="F1" s="175"/>
      <c r="G1" s="34"/>
    </row>
    <row r="2" spans="1:9" ht="21" customHeight="1">
      <c r="A2" s="176" t="s">
        <v>0</v>
      </c>
      <c r="B2" s="176"/>
      <c r="C2" s="176"/>
      <c r="D2" s="176"/>
      <c r="E2" s="176"/>
      <c r="F2" s="176"/>
      <c r="G2" s="35"/>
    </row>
    <row r="3" spans="1:9" ht="15" customHeight="1">
      <c r="A3" s="177" t="s">
        <v>1</v>
      </c>
      <c r="B3" s="177"/>
      <c r="C3" s="177"/>
      <c r="D3" s="177"/>
      <c r="E3" s="177"/>
      <c r="F3" s="177"/>
      <c r="G3" s="36"/>
    </row>
    <row r="4" spans="1:9" ht="15" customHeight="1">
      <c r="A4" s="113"/>
      <c r="B4" s="113"/>
      <c r="C4" s="113"/>
      <c r="D4" s="113"/>
      <c r="E4" s="113"/>
      <c r="F4" s="113"/>
      <c r="G4" s="36"/>
    </row>
    <row r="5" spans="1:9" ht="18.75">
      <c r="A5" s="191" t="s">
        <v>22</v>
      </c>
      <c r="B5" s="191"/>
      <c r="C5" s="191"/>
      <c r="D5" s="191"/>
      <c r="E5" s="191"/>
      <c r="F5" s="191"/>
      <c r="G5" s="38"/>
    </row>
    <row r="6" spans="1:9" ht="18.75" customHeight="1">
      <c r="A6" s="178" t="s">
        <v>23</v>
      </c>
      <c r="B6" s="178"/>
      <c r="C6" s="178"/>
      <c r="D6" s="178"/>
      <c r="E6" s="178"/>
      <c r="F6" s="178"/>
      <c r="G6" s="37"/>
    </row>
    <row r="7" spans="1:9" ht="18.75">
      <c r="A7" s="190" t="s">
        <v>2280</v>
      </c>
      <c r="B7" s="190"/>
      <c r="C7" s="190"/>
      <c r="D7" s="190"/>
      <c r="E7" s="190"/>
      <c r="F7" s="190"/>
      <c r="G7" s="39"/>
    </row>
    <row r="8" spans="1:9" ht="18.75">
      <c r="A8" s="186" t="s">
        <v>601</v>
      </c>
      <c r="B8" s="186"/>
      <c r="C8" s="186"/>
      <c r="D8" s="186"/>
      <c r="E8" s="186"/>
      <c r="F8" s="186"/>
      <c r="G8" s="40"/>
      <c r="H8" s="40"/>
      <c r="I8" s="40"/>
    </row>
    <row r="9" spans="1:9" ht="15.75">
      <c r="A9" s="174" t="s">
        <v>4</v>
      </c>
      <c r="B9" s="174"/>
      <c r="C9" s="174"/>
      <c r="D9" s="174"/>
      <c r="E9" s="174"/>
      <c r="F9" s="174"/>
      <c r="G9" s="41"/>
    </row>
    <row r="10" spans="1:9">
      <c r="F10" s="9"/>
    </row>
    <row r="11" spans="1:9">
      <c r="F11" s="9"/>
      <c r="G11" s="9"/>
    </row>
    <row r="12" spans="1:9" ht="15" customHeight="1">
      <c r="B12" s="192" t="s">
        <v>5</v>
      </c>
      <c r="C12" s="105" t="s">
        <v>769</v>
      </c>
      <c r="D12" s="183" t="s">
        <v>2250</v>
      </c>
      <c r="E12" s="193" t="s">
        <v>689</v>
      </c>
      <c r="F12" s="9"/>
    </row>
    <row r="13" spans="1:9" ht="15" customHeight="1" thickBot="1">
      <c r="B13" s="192"/>
      <c r="C13" s="15" t="s">
        <v>601</v>
      </c>
      <c r="D13" s="184"/>
      <c r="E13" s="193"/>
      <c r="F13" s="9"/>
      <c r="G13" s="9"/>
      <c r="H13" s="9"/>
    </row>
    <row r="14" spans="1:9">
      <c r="B14" s="106" t="s">
        <v>10</v>
      </c>
      <c r="C14" s="127">
        <f>+C15+C22</f>
        <v>1622833406287</v>
      </c>
      <c r="D14" s="127">
        <f>+D15+D22</f>
        <v>1668835211341.2498</v>
      </c>
      <c r="E14" s="127">
        <f>+E15+E22</f>
        <v>1080473245653.5597</v>
      </c>
      <c r="F14" s="9"/>
      <c r="G14" s="9"/>
      <c r="H14" s="9"/>
    </row>
    <row r="15" spans="1:9">
      <c r="B15" s="107" t="s">
        <v>11</v>
      </c>
      <c r="C15" s="128">
        <f>SUM(C16:C21)</f>
        <v>1407548685832</v>
      </c>
      <c r="D15" s="128">
        <f t="shared" ref="D15:E15" si="0">SUM(D16:D21)</f>
        <v>1446896347341.5498</v>
      </c>
      <c r="E15" s="128">
        <f t="shared" si="0"/>
        <v>954013588750.99976</v>
      </c>
      <c r="F15" s="9"/>
      <c r="G15" s="9"/>
      <c r="H15" s="9"/>
    </row>
    <row r="16" spans="1:9" ht="12.75" customHeight="1">
      <c r="B16" s="108" t="s">
        <v>24</v>
      </c>
      <c r="C16" s="129">
        <v>542875526448</v>
      </c>
      <c r="D16" s="129">
        <v>562031273260.53992</v>
      </c>
      <c r="E16" s="129">
        <v>328171849322.57977</v>
      </c>
      <c r="F16" s="9"/>
      <c r="G16" s="9"/>
      <c r="H16" s="9"/>
    </row>
    <row r="17" spans="2:9">
      <c r="B17" s="108" t="s">
        <v>25</v>
      </c>
      <c r="C17" s="129">
        <v>101897864549</v>
      </c>
      <c r="D17" s="129">
        <v>96839485185</v>
      </c>
      <c r="E17" s="129">
        <v>57795076982.229996</v>
      </c>
      <c r="F17" s="9"/>
      <c r="G17" s="9"/>
    </row>
    <row r="18" spans="2:9">
      <c r="B18" s="108" t="s">
        <v>12</v>
      </c>
      <c r="C18" s="129">
        <v>324257115564</v>
      </c>
      <c r="D18" s="129">
        <v>311003416933</v>
      </c>
      <c r="E18" s="129">
        <v>223301027614.85999</v>
      </c>
      <c r="F18" s="9"/>
      <c r="G18" s="9"/>
    </row>
    <row r="19" spans="2:9">
      <c r="B19" s="108" t="s">
        <v>26</v>
      </c>
      <c r="C19" s="130">
        <v>13786016885</v>
      </c>
      <c r="D19" s="130">
        <v>43285686144</v>
      </c>
      <c r="E19" s="130">
        <v>29551283133.449997</v>
      </c>
      <c r="F19" s="9"/>
      <c r="G19" s="9"/>
    </row>
    <row r="20" spans="2:9">
      <c r="B20" s="108" t="s">
        <v>27</v>
      </c>
      <c r="C20" s="129">
        <v>424672198458</v>
      </c>
      <c r="D20" s="129">
        <v>433622960029.28998</v>
      </c>
      <c r="E20" s="129">
        <v>315084342295.59003</v>
      </c>
      <c r="F20" s="9"/>
      <c r="G20" s="9"/>
    </row>
    <row r="21" spans="2:9">
      <c r="B21" s="108" t="s">
        <v>28</v>
      </c>
      <c r="C21" s="129">
        <v>59963928</v>
      </c>
      <c r="D21" s="129">
        <v>113525789.72</v>
      </c>
      <c r="E21" s="129">
        <v>110009402.28999999</v>
      </c>
      <c r="F21" s="9"/>
      <c r="G21" s="9"/>
      <c r="I21" s="9"/>
    </row>
    <row r="22" spans="2:9">
      <c r="B22" s="107" t="s">
        <v>13</v>
      </c>
      <c r="C22" s="128">
        <f>SUM(C23:C28)</f>
        <v>215284720455</v>
      </c>
      <c r="D22" s="128">
        <f t="shared" ref="D22:E22" si="1">SUM(D23:D28)</f>
        <v>221938863999.70001</v>
      </c>
      <c r="E22" s="128">
        <f t="shared" si="1"/>
        <v>126459656902.55997</v>
      </c>
      <c r="F22" s="9"/>
      <c r="G22" s="9"/>
      <c r="H22" s="9"/>
    </row>
    <row r="23" spans="2:9">
      <c r="B23" s="108" t="s">
        <v>29</v>
      </c>
      <c r="C23" s="129">
        <v>65675086633</v>
      </c>
      <c r="D23" s="129">
        <v>72738184295.869995</v>
      </c>
      <c r="E23" s="129">
        <v>42220442865.969978</v>
      </c>
      <c r="F23" s="9"/>
      <c r="G23" s="9"/>
      <c r="H23" s="43"/>
    </row>
    <row r="24" spans="2:9">
      <c r="B24" s="108" t="s">
        <v>30</v>
      </c>
      <c r="C24" s="129">
        <v>71387716208</v>
      </c>
      <c r="D24" s="129">
        <v>64847895310.820045</v>
      </c>
      <c r="E24" s="129">
        <v>32850901682.640011</v>
      </c>
      <c r="F24" s="9"/>
      <c r="G24" s="9"/>
    </row>
    <row r="25" spans="2:9">
      <c r="B25" s="108" t="s">
        <v>31</v>
      </c>
      <c r="C25" s="129">
        <v>16448771</v>
      </c>
      <c r="D25" s="129">
        <v>41592089.200000003</v>
      </c>
      <c r="E25" s="129">
        <v>7164899.9700000007</v>
      </c>
      <c r="F25" s="9"/>
      <c r="G25" s="9"/>
    </row>
    <row r="26" spans="2:9">
      <c r="B26" s="108" t="s">
        <v>32</v>
      </c>
      <c r="C26" s="129">
        <v>2770222220</v>
      </c>
      <c r="D26" s="129">
        <v>5503851184.0599995</v>
      </c>
      <c r="E26" s="129">
        <v>3862461672.8100004</v>
      </c>
      <c r="F26" s="9"/>
      <c r="G26" s="9"/>
    </row>
    <row r="27" spans="2:9">
      <c r="B27" s="108" t="s">
        <v>33</v>
      </c>
      <c r="C27" s="129">
        <v>72988962348</v>
      </c>
      <c r="D27" s="129">
        <v>78628904828.749969</v>
      </c>
      <c r="E27" s="129">
        <v>47518685781.169983</v>
      </c>
      <c r="F27" s="9"/>
      <c r="G27" s="9"/>
    </row>
    <row r="28" spans="2:9">
      <c r="B28" s="108" t="s">
        <v>34</v>
      </c>
      <c r="C28" s="129">
        <v>2446284275</v>
      </c>
      <c r="D28" s="129">
        <v>178436291</v>
      </c>
      <c r="E28" s="129">
        <v>0</v>
      </c>
      <c r="F28" s="9"/>
      <c r="G28" s="9"/>
    </row>
    <row r="29" spans="2:9">
      <c r="B29" s="106" t="s">
        <v>35</v>
      </c>
      <c r="C29" s="127">
        <f>C30</f>
        <v>121192561989</v>
      </c>
      <c r="D29" s="127">
        <f t="shared" ref="D29:E29" si="2">D30</f>
        <v>121192561989</v>
      </c>
      <c r="E29" s="127">
        <f t="shared" si="2"/>
        <v>65310773228.799995</v>
      </c>
      <c r="F29" s="9"/>
      <c r="G29" s="9"/>
    </row>
    <row r="30" spans="2:9">
      <c r="B30" s="107" t="s">
        <v>2086</v>
      </c>
      <c r="C30" s="128">
        <f>SUM(C31:C32)</f>
        <v>121192561989</v>
      </c>
      <c r="D30" s="128">
        <f t="shared" ref="D30:E30" si="3">SUM(D31:D32)</f>
        <v>121192561989</v>
      </c>
      <c r="E30" s="128">
        <f t="shared" si="3"/>
        <v>65310773228.799995</v>
      </c>
      <c r="F30" s="9"/>
      <c r="G30" s="9"/>
    </row>
    <row r="31" spans="2:9">
      <c r="B31" s="108" t="s">
        <v>36</v>
      </c>
      <c r="C31" s="129">
        <v>5117721882</v>
      </c>
      <c r="D31" s="129">
        <v>5117721882</v>
      </c>
      <c r="E31" s="129">
        <v>372310342.19999999</v>
      </c>
      <c r="F31" s="9"/>
      <c r="G31" s="9"/>
    </row>
    <row r="32" spans="2:9">
      <c r="B32" s="108" t="s">
        <v>37</v>
      </c>
      <c r="C32" s="129">
        <v>116074840107</v>
      </c>
      <c r="D32" s="129">
        <v>116074840107</v>
      </c>
      <c r="E32" s="129">
        <v>64938462886.599998</v>
      </c>
      <c r="F32" s="9"/>
      <c r="G32" s="9"/>
    </row>
    <row r="33" spans="2:19" ht="15" customHeight="1">
      <c r="B33" s="44" t="s">
        <v>38</v>
      </c>
      <c r="C33" s="50">
        <f>C14+C29</f>
        <v>1744025968276</v>
      </c>
      <c r="D33" s="50">
        <f>D14+D29</f>
        <v>1790027773330.2498</v>
      </c>
      <c r="E33" s="50">
        <f>E14+E29</f>
        <v>1145784018882.3596</v>
      </c>
      <c r="G33" s="9"/>
      <c r="H33" s="45"/>
      <c r="I33" s="45"/>
      <c r="J33" s="45"/>
      <c r="K33" s="45"/>
      <c r="L33" s="45"/>
      <c r="M33" s="45"/>
      <c r="N33" s="45"/>
    </row>
    <row r="34" spans="2:19" ht="19.149999999999999" customHeight="1">
      <c r="B34" s="126" t="s">
        <v>709</v>
      </c>
      <c r="E34" s="45"/>
      <c r="G34" s="45"/>
      <c r="H34" s="45"/>
      <c r="I34" s="45"/>
      <c r="J34" s="45"/>
      <c r="K34" s="45"/>
      <c r="L34" s="45"/>
      <c r="M34" s="45"/>
      <c r="N34" s="45"/>
      <c r="O34" s="45"/>
      <c r="P34" s="45"/>
      <c r="Q34" s="45"/>
      <c r="R34" s="45"/>
      <c r="S34" s="45"/>
    </row>
    <row r="35" spans="2:19">
      <c r="B35" s="114" t="s">
        <v>2266</v>
      </c>
      <c r="C35" s="114"/>
      <c r="D35" s="114"/>
      <c r="E35" s="114"/>
      <c r="F35" s="114"/>
      <c r="G35" s="114"/>
      <c r="H35" s="114"/>
    </row>
    <row r="36" spans="2:19" ht="23.45" customHeight="1">
      <c r="B36" s="194" t="s">
        <v>2282</v>
      </c>
      <c r="C36" s="194"/>
      <c r="D36" s="194"/>
      <c r="E36" s="194"/>
      <c r="F36" s="114"/>
      <c r="G36" s="114"/>
      <c r="H36" s="114"/>
    </row>
    <row r="37" spans="2:19" ht="46.5" customHeight="1">
      <c r="B37" s="179" t="s">
        <v>2267</v>
      </c>
      <c r="C37" s="179"/>
      <c r="D37" s="179"/>
      <c r="E37" s="179"/>
      <c r="F37" s="33"/>
      <c r="G37" s="33"/>
    </row>
    <row r="38" spans="2:19" ht="14.45" customHeight="1">
      <c r="B38" s="179" t="s">
        <v>710</v>
      </c>
      <c r="C38" s="179"/>
    </row>
    <row r="41" spans="2:19">
      <c r="B41" s="9"/>
    </row>
  </sheetData>
  <mergeCells count="14">
    <mergeCell ref="B38:C38"/>
    <mergeCell ref="B12:B13"/>
    <mergeCell ref="E12:E13"/>
    <mergeCell ref="B36:E36"/>
    <mergeCell ref="B37:E37"/>
    <mergeCell ref="A7:F7"/>
    <mergeCell ref="A8:F8"/>
    <mergeCell ref="A9:F9"/>
    <mergeCell ref="D12:D13"/>
    <mergeCell ref="A1:F1"/>
    <mergeCell ref="A2:F2"/>
    <mergeCell ref="A3:F3"/>
    <mergeCell ref="A5:F5"/>
    <mergeCell ref="A6:F6"/>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zoomScaleNormal="100" workbookViewId="0">
      <selection activeCell="B36" sqref="B36:E36"/>
    </sheetView>
  </sheetViews>
  <sheetFormatPr baseColWidth="10" defaultColWidth="11.42578125" defaultRowHeight="15"/>
  <cols>
    <col min="1" max="1" width="29.42578125" style="11" customWidth="1"/>
    <col min="2" max="2" width="62.28515625" style="11" customWidth="1"/>
    <col min="3" max="4" width="19" style="11" customWidth="1"/>
    <col min="5" max="5" width="12.7109375" style="11" customWidth="1"/>
    <col min="6" max="6" width="13.42578125" style="11" bestFit="1" customWidth="1"/>
    <col min="7" max="7" width="14.140625" style="11" bestFit="1" customWidth="1"/>
    <col min="8" max="16384" width="11.42578125" style="11"/>
  </cols>
  <sheetData>
    <row r="1" spans="1:8" ht="28.5" customHeight="1">
      <c r="A1" s="175" t="s">
        <v>602</v>
      </c>
      <c r="B1" s="175"/>
      <c r="C1" s="175"/>
      <c r="D1" s="175"/>
      <c r="E1" s="175"/>
      <c r="F1" s="175"/>
    </row>
    <row r="2" spans="1:8" ht="21" customHeight="1">
      <c r="A2" s="176" t="s">
        <v>0</v>
      </c>
      <c r="B2" s="176"/>
      <c r="C2" s="176"/>
      <c r="D2" s="176"/>
      <c r="E2" s="176"/>
      <c r="F2" s="176"/>
    </row>
    <row r="3" spans="1:8" ht="15" customHeight="1">
      <c r="A3" s="177" t="s">
        <v>1</v>
      </c>
      <c r="B3" s="177"/>
      <c r="C3" s="177"/>
      <c r="D3" s="177"/>
      <c r="E3" s="177"/>
      <c r="F3" s="177"/>
    </row>
    <row r="4" spans="1:8" ht="15" customHeight="1">
      <c r="A4" s="113"/>
      <c r="B4" s="113"/>
      <c r="C4" s="113"/>
      <c r="D4" s="113"/>
      <c r="E4" s="113"/>
      <c r="F4" s="113"/>
    </row>
    <row r="5" spans="1:8" ht="18.75" customHeight="1">
      <c r="A5" s="178" t="s">
        <v>22</v>
      </c>
      <c r="B5" s="178"/>
      <c r="C5" s="178"/>
      <c r="D5" s="178"/>
      <c r="E5" s="178"/>
      <c r="F5" s="178"/>
    </row>
    <row r="6" spans="1:8" ht="18.75" customHeight="1">
      <c r="A6" s="178" t="s">
        <v>39</v>
      </c>
      <c r="B6" s="178"/>
      <c r="C6" s="178"/>
      <c r="D6" s="178"/>
      <c r="E6" s="178"/>
      <c r="F6" s="178"/>
    </row>
    <row r="7" spans="1:8" ht="18.75">
      <c r="A7" s="189" t="s">
        <v>2280</v>
      </c>
      <c r="B7" s="189"/>
      <c r="C7" s="189"/>
      <c r="D7" s="189"/>
      <c r="E7" s="189"/>
      <c r="F7" s="189"/>
    </row>
    <row r="8" spans="1:8" ht="18.75">
      <c r="A8" s="186" t="s">
        <v>601</v>
      </c>
      <c r="B8" s="186"/>
      <c r="C8" s="186"/>
      <c r="D8" s="186"/>
      <c r="E8" s="186"/>
      <c r="F8" s="186"/>
    </row>
    <row r="9" spans="1:8" ht="15.75">
      <c r="A9" s="174" t="s">
        <v>4</v>
      </c>
      <c r="B9" s="174"/>
      <c r="C9" s="174"/>
      <c r="D9" s="174"/>
      <c r="E9" s="174"/>
      <c r="F9" s="174"/>
    </row>
    <row r="11" spans="1:8">
      <c r="G11" s="43"/>
    </row>
    <row r="12" spans="1:8" ht="15" customHeight="1">
      <c r="B12" s="195" t="s">
        <v>5</v>
      </c>
      <c r="C12" s="52" t="s">
        <v>769</v>
      </c>
      <c r="D12" s="183" t="s">
        <v>2250</v>
      </c>
      <c r="E12" s="195" t="s">
        <v>689</v>
      </c>
    </row>
    <row r="13" spans="1:8" ht="15.75" thickBot="1">
      <c r="B13" s="195"/>
      <c r="C13" s="53" t="s">
        <v>601</v>
      </c>
      <c r="D13" s="184"/>
      <c r="E13" s="195"/>
    </row>
    <row r="14" spans="1:8">
      <c r="B14" s="54" t="s">
        <v>10</v>
      </c>
      <c r="C14" s="131">
        <f>C15+C18+C44+C46+C48+C50+C52+C54+C56</f>
        <v>1622833406287</v>
      </c>
      <c r="D14" s="131">
        <f>D15+D18+D44+D46+D48+D50+D52+D54+D56</f>
        <v>1668835211341.2502</v>
      </c>
      <c r="E14" s="131">
        <f>E15+E18+E44+E46+E48+E50+E52+E54+E56</f>
        <v>1080473245653.5598</v>
      </c>
      <c r="G14" s="9"/>
      <c r="H14" s="46"/>
    </row>
    <row r="15" spans="1:8">
      <c r="B15" s="55" t="s">
        <v>40</v>
      </c>
      <c r="C15" s="96">
        <f>SUM(C16:C17)</f>
        <v>8907795183</v>
      </c>
      <c r="D15" s="96">
        <f>SUM(D16:D17)</f>
        <v>8907795183</v>
      </c>
      <c r="E15" s="96">
        <f>SUM(E16:E17)</f>
        <v>6780459196.9099998</v>
      </c>
      <c r="G15" s="9"/>
    </row>
    <row r="16" spans="1:8">
      <c r="B16" s="56" t="s">
        <v>41</v>
      </c>
      <c r="C16" s="132">
        <v>3010779124</v>
      </c>
      <c r="D16" s="132">
        <v>3010779124</v>
      </c>
      <c r="E16" s="132">
        <v>2357697336</v>
      </c>
      <c r="G16" s="9"/>
    </row>
    <row r="17" spans="2:9">
      <c r="B17" s="56" t="s">
        <v>42</v>
      </c>
      <c r="C17" s="132">
        <v>5897016059</v>
      </c>
      <c r="D17" s="132">
        <v>5897016059</v>
      </c>
      <c r="E17" s="132">
        <v>4422761860.9099998</v>
      </c>
      <c r="G17" s="9"/>
    </row>
    <row r="18" spans="2:9">
      <c r="B18" s="55" t="s">
        <v>43</v>
      </c>
      <c r="C18" s="96">
        <f>SUM(C19:C43)</f>
        <v>1584338836059</v>
      </c>
      <c r="D18" s="96">
        <f>SUM(D19:D43)</f>
        <v>1628972105685.2502</v>
      </c>
      <c r="E18" s="96">
        <f>SUM(E19:E43)</f>
        <v>1052036864304.5797</v>
      </c>
    </row>
    <row r="19" spans="2:9">
      <c r="B19" s="56" t="s">
        <v>44</v>
      </c>
      <c r="C19" s="132">
        <v>130289851958</v>
      </c>
      <c r="D19" s="132">
        <v>132234002063.11989</v>
      </c>
      <c r="E19" s="132">
        <v>79704803325.800079</v>
      </c>
    </row>
    <row r="20" spans="2:9">
      <c r="B20" s="56" t="s">
        <v>770</v>
      </c>
      <c r="C20" s="132">
        <v>81924855519</v>
      </c>
      <c r="D20" s="132">
        <v>83931944378.290115</v>
      </c>
      <c r="E20" s="132">
        <v>53191495482.939911</v>
      </c>
    </row>
    <row r="21" spans="2:9">
      <c r="B21" s="56" t="s">
        <v>45</v>
      </c>
      <c r="C21" s="132">
        <v>68686619634</v>
      </c>
      <c r="D21" s="132">
        <v>69440454063.170029</v>
      </c>
      <c r="E21" s="132">
        <v>42379963590.759972</v>
      </c>
    </row>
    <row r="22" spans="2:9">
      <c r="B22" s="56" t="s">
        <v>46</v>
      </c>
      <c r="C22" s="132">
        <v>15186213375</v>
      </c>
      <c r="D22" s="132">
        <v>15600084915.350002</v>
      </c>
      <c r="E22" s="132">
        <v>8572038213.2500038</v>
      </c>
    </row>
    <row r="23" spans="2:9">
      <c r="B23" s="56" t="s">
        <v>609</v>
      </c>
      <c r="C23" s="132">
        <v>26273533371</v>
      </c>
      <c r="D23" s="132">
        <v>29735786584.690002</v>
      </c>
      <c r="E23" s="132">
        <v>16331403387.679996</v>
      </c>
    </row>
    <row r="24" spans="2:9">
      <c r="B24" s="56" t="s">
        <v>47</v>
      </c>
      <c r="C24" s="133">
        <v>332030596342</v>
      </c>
      <c r="D24" s="133">
        <v>330030596342.00006</v>
      </c>
      <c r="E24" s="132">
        <v>202798028475.7298</v>
      </c>
    </row>
    <row r="25" spans="2:9">
      <c r="B25" s="56" t="s">
        <v>48</v>
      </c>
      <c r="C25" s="133">
        <v>180686724982</v>
      </c>
      <c r="D25" s="133">
        <v>184038113773.12006</v>
      </c>
      <c r="E25" s="132">
        <v>120745250733.62994</v>
      </c>
    </row>
    <row r="26" spans="2:9">
      <c r="B26" s="57" t="s">
        <v>49</v>
      </c>
      <c r="C26" s="133">
        <v>8634933410</v>
      </c>
      <c r="D26" s="133">
        <v>8634933410</v>
      </c>
      <c r="E26" s="132">
        <v>5556524101.1900024</v>
      </c>
    </row>
    <row r="27" spans="2:9">
      <c r="B27" s="57" t="s">
        <v>50</v>
      </c>
      <c r="C27" s="133">
        <v>2899510003</v>
      </c>
      <c r="D27" s="133">
        <v>2980229278.0000005</v>
      </c>
      <c r="E27" s="132">
        <v>1523215846.2</v>
      </c>
      <c r="I27" s="47"/>
    </row>
    <row r="28" spans="2:9">
      <c r="B28" s="57" t="s">
        <v>51</v>
      </c>
      <c r="C28" s="133">
        <v>18697509949</v>
      </c>
      <c r="D28" s="133">
        <v>23321269573.999992</v>
      </c>
      <c r="E28" s="132">
        <v>11157803565.469999</v>
      </c>
    </row>
    <row r="29" spans="2:9">
      <c r="B29" s="57" t="s">
        <v>52</v>
      </c>
      <c r="C29" s="133">
        <v>73881683104</v>
      </c>
      <c r="D29" s="133">
        <v>85909112996.000015</v>
      </c>
      <c r="E29" s="132">
        <v>56134268424.460007</v>
      </c>
    </row>
    <row r="30" spans="2:9">
      <c r="B30" s="57" t="s">
        <v>53</v>
      </c>
      <c r="C30" s="133">
        <v>21390709235</v>
      </c>
      <c r="D30" s="133">
        <v>23900418674</v>
      </c>
      <c r="E30" s="132">
        <v>17590655791.75</v>
      </c>
    </row>
    <row r="31" spans="2:9">
      <c r="B31" s="57" t="s">
        <v>54</v>
      </c>
      <c r="C31" s="133">
        <v>10990734117</v>
      </c>
      <c r="D31" s="133">
        <v>10732674783</v>
      </c>
      <c r="E31" s="132">
        <v>4426987741.6900015</v>
      </c>
    </row>
    <row r="32" spans="2:9">
      <c r="B32" s="57" t="s">
        <v>55</v>
      </c>
      <c r="C32" s="133">
        <v>9308306981</v>
      </c>
      <c r="D32" s="133">
        <v>9310726109.9200001</v>
      </c>
      <c r="E32" s="132">
        <v>7514648843.8199997</v>
      </c>
    </row>
    <row r="33" spans="2:7">
      <c r="B33" s="57" t="s">
        <v>56</v>
      </c>
      <c r="C33" s="133">
        <v>1258285151</v>
      </c>
      <c r="D33" s="133">
        <v>1306631596.3600001</v>
      </c>
      <c r="E33" s="132">
        <v>723038958.31000042</v>
      </c>
    </row>
    <row r="34" spans="2:7">
      <c r="B34" s="57" t="s">
        <v>57</v>
      </c>
      <c r="C34" s="133">
        <v>4419749461</v>
      </c>
      <c r="D34" s="133">
        <v>4605084766.8699999</v>
      </c>
      <c r="E34" s="132">
        <v>2614192406.4599996</v>
      </c>
    </row>
    <row r="35" spans="2:7">
      <c r="B35" s="57" t="s">
        <v>58</v>
      </c>
      <c r="C35" s="133">
        <v>758355375</v>
      </c>
      <c r="D35" s="133">
        <v>868726012</v>
      </c>
      <c r="E35" s="132">
        <v>409831054.79999995</v>
      </c>
    </row>
    <row r="36" spans="2:7">
      <c r="B36" s="57" t="s">
        <v>59</v>
      </c>
      <c r="C36" s="133">
        <v>16250725153</v>
      </c>
      <c r="D36" s="133">
        <v>16722077391.790001</v>
      </c>
      <c r="E36" s="132">
        <v>8469924636.9300022</v>
      </c>
    </row>
    <row r="37" spans="2:7">
      <c r="B37" s="57" t="s">
        <v>60</v>
      </c>
      <c r="C37" s="133">
        <v>23276233658</v>
      </c>
      <c r="D37" s="133">
        <v>23557559033.570004</v>
      </c>
      <c r="E37" s="132">
        <v>13459302327.59</v>
      </c>
    </row>
    <row r="38" spans="2:7">
      <c r="B38" s="57" t="s">
        <v>61</v>
      </c>
      <c r="C38" s="133">
        <v>2886533263</v>
      </c>
      <c r="D38" s="133">
        <v>3650543419</v>
      </c>
      <c r="E38" s="132">
        <v>1684280746.3599999</v>
      </c>
    </row>
    <row r="39" spans="2:7">
      <c r="B39" s="57" t="s">
        <v>62</v>
      </c>
      <c r="C39" s="133">
        <v>10596192158</v>
      </c>
      <c r="D39" s="133">
        <v>10511058139</v>
      </c>
      <c r="E39" s="132">
        <v>3329229138.75</v>
      </c>
    </row>
    <row r="40" spans="2:7">
      <c r="B40" s="57" t="s">
        <v>63</v>
      </c>
      <c r="C40" s="133">
        <v>25212748733</v>
      </c>
      <c r="D40" s="133">
        <v>29531198149</v>
      </c>
      <c r="E40" s="132">
        <v>13782581613.419998</v>
      </c>
    </row>
    <row r="41" spans="2:7">
      <c r="B41" s="57" t="s">
        <v>610</v>
      </c>
      <c r="C41" s="133">
        <v>4175726215</v>
      </c>
      <c r="D41" s="133">
        <v>4821726215</v>
      </c>
      <c r="E41" s="132">
        <v>2490906528.2400002</v>
      </c>
    </row>
    <row r="42" spans="2:7">
      <c r="B42" s="57" t="s">
        <v>64</v>
      </c>
      <c r="C42" s="133">
        <v>362550018434</v>
      </c>
      <c r="D42" s="133">
        <v>349950018434</v>
      </c>
      <c r="E42" s="132">
        <v>248901027614.85999</v>
      </c>
    </row>
    <row r="43" spans="2:7">
      <c r="B43" s="57" t="s">
        <v>65</v>
      </c>
      <c r="C43" s="133">
        <v>152072486478</v>
      </c>
      <c r="D43" s="133">
        <v>173647135584</v>
      </c>
      <c r="E43" s="132">
        <v>128545461754.48999</v>
      </c>
    </row>
    <row r="44" spans="2:7">
      <c r="B44" s="55" t="s">
        <v>66</v>
      </c>
      <c r="C44" s="96">
        <f>C45</f>
        <v>12921593863</v>
      </c>
      <c r="D44" s="96">
        <f>D45</f>
        <v>14121593863</v>
      </c>
      <c r="E44" s="96">
        <f>E45</f>
        <v>9145800895</v>
      </c>
    </row>
    <row r="45" spans="2:7">
      <c r="B45" s="56" t="s">
        <v>67</v>
      </c>
      <c r="C45" s="132">
        <v>12921593863</v>
      </c>
      <c r="D45" s="132">
        <v>14121593863</v>
      </c>
      <c r="E45" s="132">
        <v>9145800895</v>
      </c>
    </row>
    <row r="46" spans="2:7">
      <c r="B46" s="55" t="s">
        <v>68</v>
      </c>
      <c r="C46" s="96">
        <f>C47</f>
        <v>10870891737</v>
      </c>
      <c r="D46" s="96">
        <f>D47</f>
        <v>10870891737</v>
      </c>
      <c r="E46" s="96">
        <f>E47</f>
        <v>8453168679</v>
      </c>
    </row>
    <row r="47" spans="2:7">
      <c r="B47" s="56" t="s">
        <v>69</v>
      </c>
      <c r="C47" s="132">
        <v>10870891737</v>
      </c>
      <c r="D47" s="132">
        <v>10870891737</v>
      </c>
      <c r="E47" s="132">
        <v>8453168679</v>
      </c>
      <c r="G47" s="47"/>
    </row>
    <row r="48" spans="2:7">
      <c r="B48" s="55" t="s">
        <v>70</v>
      </c>
      <c r="C48" s="96">
        <f>C49</f>
        <v>1524248087</v>
      </c>
      <c r="D48" s="96">
        <f>D49</f>
        <v>1524248087</v>
      </c>
      <c r="E48" s="96">
        <f>E49</f>
        <v>1016165286.9699999</v>
      </c>
    </row>
    <row r="49" spans="2:7">
      <c r="B49" s="56" t="s">
        <v>71</v>
      </c>
      <c r="C49" s="132">
        <v>1524248087</v>
      </c>
      <c r="D49" s="132">
        <v>1524248087</v>
      </c>
      <c r="E49" s="132">
        <v>1016165286.9699999</v>
      </c>
    </row>
    <row r="50" spans="2:7">
      <c r="B50" s="55" t="s">
        <v>72</v>
      </c>
      <c r="C50" s="96">
        <f>C51</f>
        <v>1975371875</v>
      </c>
      <c r="D50" s="96">
        <f>D51</f>
        <v>1975371875</v>
      </c>
      <c r="E50" s="96">
        <f>E51</f>
        <v>1481528798</v>
      </c>
      <c r="F50" s="47"/>
      <c r="G50" s="47"/>
    </row>
    <row r="51" spans="2:7">
      <c r="B51" s="56" t="s">
        <v>73</v>
      </c>
      <c r="C51" s="132">
        <v>1975371875</v>
      </c>
      <c r="D51" s="132">
        <v>1975371875</v>
      </c>
      <c r="E51" s="167">
        <v>1481528798</v>
      </c>
      <c r="F51" s="47"/>
    </row>
    <row r="52" spans="2:7">
      <c r="B52" s="55" t="s">
        <v>74</v>
      </c>
      <c r="C52" s="96">
        <f>C53</f>
        <v>400000000</v>
      </c>
      <c r="D52" s="96">
        <f>D53</f>
        <v>460041065.00000006</v>
      </c>
      <c r="E52" s="96">
        <f>E53</f>
        <v>271967761.78999996</v>
      </c>
    </row>
    <row r="53" spans="2:7">
      <c r="B53" s="56" t="s">
        <v>75</v>
      </c>
      <c r="C53" s="132">
        <v>400000000</v>
      </c>
      <c r="D53" s="132">
        <v>460041065.00000006</v>
      </c>
      <c r="E53" s="167">
        <v>271967761.78999996</v>
      </c>
    </row>
    <row r="54" spans="2:7">
      <c r="B54" s="55" t="s">
        <v>76</v>
      </c>
      <c r="C54" s="96">
        <f>C55</f>
        <v>1008000000</v>
      </c>
      <c r="D54" s="96">
        <f>D55</f>
        <v>1008000000</v>
      </c>
      <c r="E54" s="96">
        <f>E55</f>
        <v>755999898.66000021</v>
      </c>
    </row>
    <row r="55" spans="2:7">
      <c r="B55" s="56" t="s">
        <v>604</v>
      </c>
      <c r="C55" s="132">
        <v>1008000000</v>
      </c>
      <c r="D55" s="132">
        <v>1008000000</v>
      </c>
      <c r="E55" s="167">
        <v>755999898.66000021</v>
      </c>
      <c r="G55" s="47"/>
    </row>
    <row r="56" spans="2:7">
      <c r="B56" s="58" t="s">
        <v>77</v>
      </c>
      <c r="C56" s="96">
        <f>C57</f>
        <v>886669483</v>
      </c>
      <c r="D56" s="96">
        <f>D57</f>
        <v>995163846</v>
      </c>
      <c r="E56" s="96">
        <f>E57</f>
        <v>531290832.6500001</v>
      </c>
    </row>
    <row r="57" spans="2:7">
      <c r="B57" s="56" t="s">
        <v>722</v>
      </c>
      <c r="C57" s="132">
        <v>886669483</v>
      </c>
      <c r="D57" s="132">
        <v>995163846</v>
      </c>
      <c r="E57" s="167">
        <v>531290832.6500001</v>
      </c>
    </row>
    <row r="58" spans="2:7">
      <c r="B58" s="59" t="s">
        <v>35</v>
      </c>
      <c r="C58" s="131">
        <f>C59</f>
        <v>121192561989</v>
      </c>
      <c r="D58" s="131">
        <f>D59</f>
        <v>121192561989</v>
      </c>
      <c r="E58" s="131">
        <f>E59</f>
        <v>65310773228.800003</v>
      </c>
    </row>
    <row r="59" spans="2:7">
      <c r="B59" s="55" t="s">
        <v>43</v>
      </c>
      <c r="C59" s="96">
        <f>SUM(C60:C62)</f>
        <v>121192561989</v>
      </c>
      <c r="D59" s="96">
        <f t="shared" ref="D59:E59" si="0">SUM(D60:D62)</f>
        <v>121192561989</v>
      </c>
      <c r="E59" s="96">
        <f t="shared" si="0"/>
        <v>65310773228.800003</v>
      </c>
      <c r="G59" s="47"/>
    </row>
    <row r="60" spans="2:7">
      <c r="B60" s="56" t="s">
        <v>47</v>
      </c>
      <c r="C60" s="132">
        <v>0</v>
      </c>
      <c r="D60" s="132">
        <v>2000000000</v>
      </c>
      <c r="E60" s="132">
        <v>0</v>
      </c>
      <c r="G60" s="47"/>
    </row>
    <row r="61" spans="2:7">
      <c r="B61" s="56" t="s">
        <v>64</v>
      </c>
      <c r="C61" s="132">
        <v>101192561989</v>
      </c>
      <c r="D61" s="132">
        <v>98443555272</v>
      </c>
      <c r="E61" s="132">
        <v>59212361713.340004</v>
      </c>
    </row>
    <row r="62" spans="2:7">
      <c r="B62" s="56" t="s">
        <v>65</v>
      </c>
      <c r="C62" s="132">
        <v>20000000000</v>
      </c>
      <c r="D62" s="132">
        <v>20749006717</v>
      </c>
      <c r="E62" s="132">
        <v>6098411515.46</v>
      </c>
    </row>
    <row r="63" spans="2:7">
      <c r="B63" s="60" t="s">
        <v>78</v>
      </c>
      <c r="C63" s="102">
        <f>C14+C58</f>
        <v>1744025968276</v>
      </c>
      <c r="D63" s="102">
        <f>D14+D58</f>
        <v>1790027773330.2502</v>
      </c>
      <c r="E63" s="102">
        <f>E14+E58</f>
        <v>1145784018882.3599</v>
      </c>
      <c r="F63" s="46"/>
    </row>
    <row r="64" spans="2:7">
      <c r="B64" s="126" t="s">
        <v>709</v>
      </c>
      <c r="E64" s="45"/>
      <c r="G64" s="45"/>
    </row>
    <row r="65" spans="2:7" ht="15.6" customHeight="1">
      <c r="B65" s="114" t="s">
        <v>2266</v>
      </c>
      <c r="C65" s="114"/>
      <c r="D65" s="114"/>
      <c r="E65" s="114"/>
      <c r="F65" s="114"/>
      <c r="G65" s="114"/>
    </row>
    <row r="66" spans="2:7" ht="33.6" customHeight="1">
      <c r="B66" s="194" t="s">
        <v>2282</v>
      </c>
      <c r="C66" s="194"/>
      <c r="D66" s="194"/>
      <c r="E66" s="194"/>
      <c r="F66" s="114"/>
      <c r="G66" s="114"/>
    </row>
    <row r="67" spans="2:7" ht="45" customHeight="1">
      <c r="B67" s="179" t="s">
        <v>2267</v>
      </c>
      <c r="C67" s="179"/>
      <c r="D67" s="179"/>
      <c r="E67" s="179"/>
      <c r="F67" s="33"/>
      <c r="G67" s="33"/>
    </row>
    <row r="68" spans="2:7">
      <c r="B68" s="179" t="s">
        <v>2268</v>
      </c>
      <c r="C68" s="179"/>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workbookViewId="0">
      <selection activeCell="B36" sqref="B36:E36"/>
    </sheetView>
  </sheetViews>
  <sheetFormatPr baseColWidth="10" defaultColWidth="11.5703125" defaultRowHeight="15"/>
  <cols>
    <col min="1" max="1" width="11.5703125" style="11"/>
    <col min="2" max="2" width="101.7109375" style="11" bestFit="1" customWidth="1"/>
    <col min="3" max="4" width="16.7109375" style="11" customWidth="1"/>
    <col min="5" max="5" width="13.140625" style="11" bestFit="1" customWidth="1"/>
    <col min="6" max="16384" width="11.5703125" style="11"/>
  </cols>
  <sheetData>
    <row r="1" spans="1:6" ht="28.15" customHeight="1">
      <c r="A1" s="175" t="s">
        <v>602</v>
      </c>
      <c r="B1" s="175"/>
      <c r="C1" s="175"/>
      <c r="D1" s="175"/>
      <c r="E1" s="175"/>
      <c r="F1" s="175"/>
    </row>
    <row r="2" spans="1:6" ht="21" customHeight="1">
      <c r="A2" s="176" t="s">
        <v>0</v>
      </c>
      <c r="B2" s="176"/>
      <c r="C2" s="176"/>
      <c r="D2" s="176"/>
      <c r="E2" s="176"/>
      <c r="F2" s="176"/>
    </row>
    <row r="3" spans="1:6" ht="14.45" customHeight="1">
      <c r="A3" s="177" t="s">
        <v>1</v>
      </c>
      <c r="B3" s="177"/>
      <c r="C3" s="177"/>
      <c r="D3" s="177"/>
      <c r="E3" s="177"/>
      <c r="F3" s="177"/>
    </row>
    <row r="5" spans="1:6" ht="18" customHeight="1">
      <c r="A5" s="178" t="s">
        <v>22</v>
      </c>
      <c r="B5" s="178"/>
      <c r="C5" s="178"/>
      <c r="D5" s="178"/>
      <c r="E5" s="178"/>
      <c r="F5" s="178"/>
    </row>
    <row r="6" spans="1:6" ht="18" customHeight="1">
      <c r="A6" s="178" t="s">
        <v>79</v>
      </c>
      <c r="B6" s="178"/>
      <c r="C6" s="178"/>
      <c r="D6" s="178"/>
      <c r="E6" s="178"/>
      <c r="F6" s="178"/>
    </row>
    <row r="7" spans="1:6" ht="18.75">
      <c r="A7" s="190" t="s">
        <v>2280</v>
      </c>
      <c r="B7" s="190"/>
      <c r="C7" s="190"/>
      <c r="D7" s="190"/>
      <c r="E7" s="190"/>
      <c r="F7" s="190"/>
    </row>
    <row r="8" spans="1:6" ht="18.75">
      <c r="A8" s="186" t="s">
        <v>601</v>
      </c>
      <c r="B8" s="186"/>
      <c r="C8" s="186"/>
      <c r="D8" s="186"/>
      <c r="E8" s="186"/>
      <c r="F8" s="186"/>
    </row>
    <row r="9" spans="1:6" ht="15.75">
      <c r="A9" s="174" t="s">
        <v>4</v>
      </c>
      <c r="B9" s="174"/>
      <c r="C9" s="174"/>
      <c r="D9" s="174"/>
      <c r="E9" s="174"/>
      <c r="F9" s="174"/>
    </row>
    <row r="13" spans="1:6">
      <c r="B13" s="192" t="s">
        <v>5</v>
      </c>
      <c r="C13" s="42" t="s">
        <v>769</v>
      </c>
      <c r="D13" s="183" t="s">
        <v>2250</v>
      </c>
      <c r="E13" s="192" t="s">
        <v>689</v>
      </c>
    </row>
    <row r="14" spans="1:6" ht="15.75" thickBot="1">
      <c r="B14" s="192"/>
      <c r="C14" s="15" t="s">
        <v>601</v>
      </c>
      <c r="D14" s="184"/>
      <c r="E14" s="192"/>
    </row>
    <row r="15" spans="1:6">
      <c r="B15" s="49" t="s">
        <v>237</v>
      </c>
      <c r="C15" s="134">
        <f>C16+C39+C74+C103+C148</f>
        <v>1622833406287</v>
      </c>
      <c r="D15" s="134">
        <f>D16+D39+D74+D103+D148</f>
        <v>1668835211341.25</v>
      </c>
      <c r="E15" s="134">
        <f>E16+E39+E74+E103+E148</f>
        <v>1080473245653.5599</v>
      </c>
    </row>
    <row r="16" spans="1:6">
      <c r="B16" s="93" t="s">
        <v>605</v>
      </c>
      <c r="C16" s="135">
        <f>C17+C23+C26+C31</f>
        <v>256969074361</v>
      </c>
      <c r="D16" s="135">
        <f t="shared" ref="D16:E16" si="0">D17+D23+D26+D31</f>
        <v>271242173662.98004</v>
      </c>
      <c r="E16" s="135">
        <f t="shared" si="0"/>
        <v>168551399155.84991</v>
      </c>
    </row>
    <row r="17" spans="2:5">
      <c r="B17" s="94" t="s">
        <v>80</v>
      </c>
      <c r="C17" s="135">
        <f>SUM(C18:C22)</f>
        <v>102151484178</v>
      </c>
      <c r="D17" s="135">
        <f t="shared" ref="D17:E17" si="1">SUM(D18:D22)</f>
        <v>107723756279.28999</v>
      </c>
      <c r="E17" s="135">
        <f t="shared" si="1"/>
        <v>68710070283.130005</v>
      </c>
    </row>
    <row r="18" spans="2:5">
      <c r="B18" s="48" t="s">
        <v>81</v>
      </c>
      <c r="C18" s="136">
        <v>8027164129</v>
      </c>
      <c r="D18" s="136">
        <v>8164628513</v>
      </c>
      <c r="E18" s="132">
        <v>6248895449.579999</v>
      </c>
    </row>
    <row r="19" spans="2:5">
      <c r="B19" s="48" t="s">
        <v>82</v>
      </c>
      <c r="C19" s="136">
        <v>52957815438</v>
      </c>
      <c r="D19" s="136">
        <v>56148140771.080009</v>
      </c>
      <c r="E19" s="136">
        <v>29904433512.450024</v>
      </c>
    </row>
    <row r="20" spans="2:5">
      <c r="B20" s="48" t="s">
        <v>83</v>
      </c>
      <c r="C20" s="136">
        <v>29452658980</v>
      </c>
      <c r="D20" s="136">
        <v>31704407587.249981</v>
      </c>
      <c r="E20" s="136">
        <v>23633843849.349979</v>
      </c>
    </row>
    <row r="21" spans="2:5">
      <c r="B21" s="48" t="s">
        <v>84</v>
      </c>
      <c r="C21" s="136">
        <v>10858756737</v>
      </c>
      <c r="D21" s="136">
        <v>10858756737</v>
      </c>
      <c r="E21" s="136">
        <v>8444067438</v>
      </c>
    </row>
    <row r="22" spans="2:5">
      <c r="B22" s="48" t="s">
        <v>85</v>
      </c>
      <c r="C22" s="136">
        <v>855088894</v>
      </c>
      <c r="D22" s="136">
        <v>847822670.96000004</v>
      </c>
      <c r="E22" s="136">
        <v>478830033.75000024</v>
      </c>
    </row>
    <row r="23" spans="2:5">
      <c r="B23" s="94" t="s">
        <v>86</v>
      </c>
      <c r="C23" s="135">
        <f>SUM(C24:C25)</f>
        <v>15009549215</v>
      </c>
      <c r="D23" s="135">
        <f t="shared" ref="D23:E23" si="2">SUM(D24:D25)</f>
        <v>15407650437.42</v>
      </c>
      <c r="E23" s="135">
        <f t="shared" si="2"/>
        <v>8473060917.2700005</v>
      </c>
    </row>
    <row r="24" spans="2:5">
      <c r="B24" s="48" t="s">
        <v>87</v>
      </c>
      <c r="C24" s="136">
        <v>5102968644</v>
      </c>
      <c r="D24" s="136">
        <v>5021991311.1499996</v>
      </c>
      <c r="E24" s="136">
        <v>2126817893.6599996</v>
      </c>
    </row>
    <row r="25" spans="2:5">
      <c r="B25" s="48" t="s">
        <v>88</v>
      </c>
      <c r="C25" s="136">
        <v>9906580571</v>
      </c>
      <c r="D25" s="136">
        <v>10385659126.27</v>
      </c>
      <c r="E25" s="136">
        <v>6346243023.6100006</v>
      </c>
    </row>
    <row r="26" spans="2:5">
      <c r="B26" s="94" t="s">
        <v>89</v>
      </c>
      <c r="C26" s="135">
        <f>SUM(C27:C30)</f>
        <v>55750231755</v>
      </c>
      <c r="D26" s="135">
        <f t="shared" ref="D26:E26" si="3">SUM(D27:D30)</f>
        <v>58659249701.620026</v>
      </c>
      <c r="E26" s="135">
        <f t="shared" si="3"/>
        <v>36070092403.379959</v>
      </c>
    </row>
    <row r="27" spans="2:5">
      <c r="B27" s="48" t="s">
        <v>90</v>
      </c>
      <c r="C27" s="136">
        <v>51534148443</v>
      </c>
      <c r="D27" s="136">
        <v>53832059456.620026</v>
      </c>
      <c r="E27" s="136">
        <v>33009395470.069965</v>
      </c>
    </row>
    <row r="28" spans="2:5">
      <c r="B28" s="48" t="s">
        <v>91</v>
      </c>
      <c r="C28" s="136">
        <v>3838533234</v>
      </c>
      <c r="D28" s="136">
        <v>4433712798.000001</v>
      </c>
      <c r="E28" s="136">
        <v>2835495297.7900004</v>
      </c>
    </row>
    <row r="29" spans="2:5">
      <c r="B29" s="48" t="s">
        <v>455</v>
      </c>
      <c r="C29" s="136">
        <v>296441158</v>
      </c>
      <c r="D29" s="136">
        <v>312368527</v>
      </c>
      <c r="E29" s="136">
        <v>174647192.31999999</v>
      </c>
    </row>
    <row r="30" spans="2:5">
      <c r="B30" s="48" t="s">
        <v>92</v>
      </c>
      <c r="C30" s="136">
        <v>81108920</v>
      </c>
      <c r="D30" s="136">
        <v>81108920</v>
      </c>
      <c r="E30" s="136">
        <v>50554443.200000003</v>
      </c>
    </row>
    <row r="31" spans="2:5">
      <c r="B31" s="94" t="s">
        <v>93</v>
      </c>
      <c r="C31" s="135">
        <f>SUM(C32:C38)</f>
        <v>84057809213</v>
      </c>
      <c r="D31" s="135">
        <f t="shared" ref="D31:E31" si="4">SUM(D32:D38)</f>
        <v>89451517244.650009</v>
      </c>
      <c r="E31" s="135">
        <f t="shared" si="4"/>
        <v>55298175552.069962</v>
      </c>
    </row>
    <row r="32" spans="2:5">
      <c r="B32" s="48" t="s">
        <v>94</v>
      </c>
      <c r="C32" s="136">
        <v>39543819862</v>
      </c>
      <c r="D32" s="136">
        <v>39520497297.979996</v>
      </c>
      <c r="E32" s="136">
        <v>23063224303.149979</v>
      </c>
    </row>
    <row r="33" spans="2:5">
      <c r="B33" s="48" t="s">
        <v>95</v>
      </c>
      <c r="C33" s="136">
        <v>1394684725</v>
      </c>
      <c r="D33" s="136">
        <v>1418590860.3299999</v>
      </c>
      <c r="E33" s="136">
        <v>623592120.8599999</v>
      </c>
    </row>
    <row r="34" spans="2:5">
      <c r="B34" s="48" t="s">
        <v>96</v>
      </c>
      <c r="C34" s="136">
        <v>29123951403</v>
      </c>
      <c r="D34" s="136">
        <v>30027527402.980007</v>
      </c>
      <c r="E34" s="136">
        <v>20334133584.239983</v>
      </c>
    </row>
    <row r="35" spans="2:5">
      <c r="B35" s="48" t="s">
        <v>97</v>
      </c>
      <c r="C35" s="136">
        <v>3220295124</v>
      </c>
      <c r="D35" s="136">
        <v>7169915072.5</v>
      </c>
      <c r="E35" s="136">
        <v>4377057167.25</v>
      </c>
    </row>
    <row r="36" spans="2:5">
      <c r="B36" s="48" t="s">
        <v>98</v>
      </c>
      <c r="C36" s="136">
        <v>5672580954</v>
      </c>
      <c r="D36" s="136">
        <v>5724951667.2799997</v>
      </c>
      <c r="E36" s="136">
        <v>3558421446.9400015</v>
      </c>
    </row>
    <row r="37" spans="2:5">
      <c r="B37" s="48" t="s">
        <v>99</v>
      </c>
      <c r="C37" s="136">
        <v>68949757</v>
      </c>
      <c r="D37" s="136">
        <v>68949757</v>
      </c>
      <c r="E37" s="136">
        <v>51712317</v>
      </c>
    </row>
    <row r="38" spans="2:5">
      <c r="B38" s="48" t="s">
        <v>100</v>
      </c>
      <c r="C38" s="136">
        <v>5033527388</v>
      </c>
      <c r="D38" s="136">
        <v>5521085186.5799999</v>
      </c>
      <c r="E38" s="136">
        <v>3290034612.6300001</v>
      </c>
    </row>
    <row r="39" spans="2:5">
      <c r="B39" s="93" t="s">
        <v>489</v>
      </c>
      <c r="C39" s="135">
        <f>C40+C44+C50+C52+C58+C61+C67+C69+C71</f>
        <v>249200443837</v>
      </c>
      <c r="D39" s="135">
        <f t="shared" ref="D39:E39" si="5">D40+D44+D50+D52+D58+D61+D67+D69+D71</f>
        <v>293388918581.92999</v>
      </c>
      <c r="E39" s="135">
        <f t="shared" si="5"/>
        <v>203591762027.89001</v>
      </c>
    </row>
    <row r="40" spans="2:5">
      <c r="B40" s="94" t="s">
        <v>101</v>
      </c>
      <c r="C40" s="135">
        <f>SUM(C41:C43)</f>
        <v>22840302147</v>
      </c>
      <c r="D40" s="135">
        <f t="shared" ref="D40:E40" si="6">SUM(D41:D43)</f>
        <v>48702891466.440002</v>
      </c>
      <c r="E40" s="135">
        <f t="shared" si="6"/>
        <v>32569486534.84</v>
      </c>
    </row>
    <row r="41" spans="2:5">
      <c r="B41" s="48" t="s">
        <v>102</v>
      </c>
      <c r="C41" s="136">
        <v>20922831438</v>
      </c>
      <c r="D41" s="136">
        <v>46749603257</v>
      </c>
      <c r="E41" s="136">
        <v>31509556811.84</v>
      </c>
    </row>
    <row r="42" spans="2:5">
      <c r="B42" s="48" t="s">
        <v>103</v>
      </c>
      <c r="C42" s="136">
        <v>1670312352</v>
      </c>
      <c r="D42" s="136">
        <v>1675419808.0799997</v>
      </c>
      <c r="E42" s="136">
        <v>926889739.19000006</v>
      </c>
    </row>
    <row r="43" spans="2:5">
      <c r="B43" s="48" t="s">
        <v>104</v>
      </c>
      <c r="C43" s="136">
        <v>247158357</v>
      </c>
      <c r="D43" s="136">
        <v>277868401.36000001</v>
      </c>
      <c r="E43" s="136">
        <v>133039983.80999997</v>
      </c>
    </row>
    <row r="44" spans="2:5">
      <c r="B44" s="94" t="s">
        <v>105</v>
      </c>
      <c r="C44" s="135">
        <f>SUM(C45:C49)</f>
        <v>19229327493</v>
      </c>
      <c r="D44" s="135">
        <f t="shared" ref="D44:E44" si="7">SUM(D45:D49)</f>
        <v>23997726668</v>
      </c>
      <c r="E44" s="135">
        <f t="shared" si="7"/>
        <v>11537797597.66</v>
      </c>
    </row>
    <row r="45" spans="2:5">
      <c r="B45" s="48" t="s">
        <v>106</v>
      </c>
      <c r="C45" s="136">
        <v>10225165399</v>
      </c>
      <c r="D45" s="136">
        <v>11819862625.000002</v>
      </c>
      <c r="E45" s="136">
        <v>5477221202.7599983</v>
      </c>
    </row>
    <row r="46" spans="2:5">
      <c r="B46" s="48" t="s">
        <v>107</v>
      </c>
      <c r="C46" s="136">
        <v>144925000</v>
      </c>
      <c r="D46" s="136">
        <v>199925000</v>
      </c>
      <c r="E46" s="136">
        <v>127905792.86999999</v>
      </c>
    </row>
    <row r="47" spans="2:5">
      <c r="B47" s="48" t="s">
        <v>456</v>
      </c>
      <c r="C47" s="136">
        <v>100000000</v>
      </c>
      <c r="D47" s="136">
        <v>94122138</v>
      </c>
      <c r="E47" s="136">
        <v>0</v>
      </c>
    </row>
    <row r="48" spans="2:5">
      <c r="B48" s="48" t="s">
        <v>108</v>
      </c>
      <c r="C48" s="136">
        <v>977523771</v>
      </c>
      <c r="D48" s="136">
        <v>921779222</v>
      </c>
      <c r="E48" s="136">
        <v>429105267.19999999</v>
      </c>
    </row>
    <row r="49" spans="2:5">
      <c r="B49" s="48" t="s">
        <v>109</v>
      </c>
      <c r="C49" s="136">
        <v>7781713323</v>
      </c>
      <c r="D49" s="136">
        <v>10962037683</v>
      </c>
      <c r="E49" s="136">
        <v>5503565334.8300009</v>
      </c>
    </row>
    <row r="50" spans="2:5">
      <c r="B50" s="94" t="s">
        <v>110</v>
      </c>
      <c r="C50" s="135">
        <f>SUM(C51)</f>
        <v>6975321990</v>
      </c>
      <c r="D50" s="135">
        <f t="shared" ref="D50:E50" si="8">SUM(D51)</f>
        <v>7396514560</v>
      </c>
      <c r="E50" s="135">
        <f t="shared" si="8"/>
        <v>3914624000.8299999</v>
      </c>
    </row>
    <row r="51" spans="2:5">
      <c r="B51" s="48" t="s">
        <v>111</v>
      </c>
      <c r="C51" s="136">
        <v>6975321990</v>
      </c>
      <c r="D51" s="136">
        <v>7396514560</v>
      </c>
      <c r="E51" s="136">
        <v>3914624000.8299999</v>
      </c>
    </row>
    <row r="52" spans="2:5">
      <c r="B52" s="94" t="s">
        <v>112</v>
      </c>
      <c r="C52" s="135">
        <f>SUM(C53:C57)</f>
        <v>95599385504</v>
      </c>
      <c r="D52" s="135">
        <f t="shared" ref="D52:E52" si="9">SUM(D53:D57)</f>
        <v>98275341862</v>
      </c>
      <c r="E52" s="135">
        <f t="shared" si="9"/>
        <v>80907233739.220001</v>
      </c>
    </row>
    <row r="53" spans="2:5">
      <c r="B53" s="48" t="s">
        <v>113</v>
      </c>
      <c r="C53" s="136">
        <v>581376265</v>
      </c>
      <c r="D53" s="136">
        <v>575578907</v>
      </c>
      <c r="E53" s="136">
        <v>318913772.18999994</v>
      </c>
    </row>
    <row r="54" spans="2:5">
      <c r="B54" s="48" t="s">
        <v>114</v>
      </c>
      <c r="C54" s="136">
        <v>92475769241</v>
      </c>
      <c r="D54" s="136">
        <v>95204074781</v>
      </c>
      <c r="E54" s="136">
        <v>79309250532.729996</v>
      </c>
    </row>
    <row r="55" spans="2:5">
      <c r="B55" s="48" t="s">
        <v>608</v>
      </c>
      <c r="C55" s="136">
        <v>288905038</v>
      </c>
      <c r="D55" s="136">
        <v>288905038</v>
      </c>
      <c r="E55" s="136">
        <v>0</v>
      </c>
    </row>
    <row r="56" spans="2:5">
      <c r="B56" s="48" t="s">
        <v>115</v>
      </c>
      <c r="C56" s="136">
        <v>19334653</v>
      </c>
      <c r="D56" s="136">
        <v>45483553</v>
      </c>
      <c r="E56" s="136">
        <v>16432453.059999999</v>
      </c>
    </row>
    <row r="57" spans="2:5">
      <c r="B57" s="48" t="s">
        <v>116</v>
      </c>
      <c r="C57" s="136">
        <v>2234000307</v>
      </c>
      <c r="D57" s="136">
        <v>2161299583</v>
      </c>
      <c r="E57" s="136">
        <v>1262636981.24</v>
      </c>
    </row>
    <row r="58" spans="2:5">
      <c r="B58" s="94" t="s">
        <v>117</v>
      </c>
      <c r="C58" s="135">
        <f>SUM(C59:C60)</f>
        <v>984650259</v>
      </c>
      <c r="D58" s="135">
        <f t="shared" ref="D58:E58" si="10">SUM(D59:D60)</f>
        <v>987037509</v>
      </c>
      <c r="E58" s="135">
        <f t="shared" si="10"/>
        <v>656566078</v>
      </c>
    </row>
    <row r="59" spans="2:5">
      <c r="B59" s="48" t="s">
        <v>118</v>
      </c>
      <c r="C59" s="136">
        <v>983650259</v>
      </c>
      <c r="D59" s="136">
        <v>986037509</v>
      </c>
      <c r="E59" s="136">
        <v>656566078</v>
      </c>
    </row>
    <row r="60" spans="2:5">
      <c r="B60" s="48" t="s">
        <v>370</v>
      </c>
      <c r="C60" s="136">
        <v>1000000</v>
      </c>
      <c r="D60" s="136">
        <v>1000000</v>
      </c>
      <c r="E60" s="136">
        <v>0</v>
      </c>
    </row>
    <row r="61" spans="2:5">
      <c r="B61" s="94" t="s">
        <v>119</v>
      </c>
      <c r="C61" s="135">
        <f>SUM(C62:C66)</f>
        <v>89860675127</v>
      </c>
      <c r="D61" s="135">
        <f t="shared" ref="D61:E61" si="11">SUM(D62:D66)</f>
        <v>99920692438.76001</v>
      </c>
      <c r="E61" s="135">
        <f t="shared" si="11"/>
        <v>68210853380.329994</v>
      </c>
    </row>
    <row r="62" spans="2:5">
      <c r="B62" s="48" t="s">
        <v>120</v>
      </c>
      <c r="C62" s="136">
        <v>48883353511</v>
      </c>
      <c r="D62" s="136">
        <v>54977797436.400017</v>
      </c>
      <c r="E62" s="136">
        <v>37743208801.489983</v>
      </c>
    </row>
    <row r="63" spans="2:5">
      <c r="B63" s="48" t="s">
        <v>121</v>
      </c>
      <c r="C63" s="136">
        <v>7846034</v>
      </c>
      <c r="D63" s="136">
        <v>233837964.99000001</v>
      </c>
      <c r="E63" s="136">
        <v>114922695.58</v>
      </c>
    </row>
    <row r="64" spans="2:5">
      <c r="B64" s="48" t="s">
        <v>122</v>
      </c>
      <c r="C64" s="136">
        <v>35043058783</v>
      </c>
      <c r="D64" s="136">
        <v>30080513629.5</v>
      </c>
      <c r="E64" s="136">
        <v>19019895964.250004</v>
      </c>
    </row>
    <row r="65" spans="2:5">
      <c r="B65" s="48" t="s">
        <v>123</v>
      </c>
      <c r="C65" s="136">
        <v>1250000000</v>
      </c>
      <c r="D65" s="136">
        <v>4544426512.5</v>
      </c>
      <c r="E65" s="136">
        <v>3211873380.0699997</v>
      </c>
    </row>
    <row r="66" spans="2:5">
      <c r="B66" s="48" t="s">
        <v>124</v>
      </c>
      <c r="C66" s="136">
        <v>4676416799</v>
      </c>
      <c r="D66" s="136">
        <v>10084116895.370001</v>
      </c>
      <c r="E66" s="136">
        <v>8120952538.9399996</v>
      </c>
    </row>
    <row r="67" spans="2:5">
      <c r="B67" s="94" t="s">
        <v>125</v>
      </c>
      <c r="C67" s="135">
        <f>C68</f>
        <v>4386380395</v>
      </c>
      <c r="D67" s="135">
        <f t="shared" ref="D67:E67" si="12">D68</f>
        <v>5257399277</v>
      </c>
      <c r="E67" s="135">
        <f t="shared" si="12"/>
        <v>1880619889.7499998</v>
      </c>
    </row>
    <row r="68" spans="2:5">
      <c r="B68" s="48" t="s">
        <v>126</v>
      </c>
      <c r="C68" s="136">
        <v>4386380395</v>
      </c>
      <c r="D68" s="136">
        <v>5257399277</v>
      </c>
      <c r="E68" s="136">
        <v>1880619889.7499998</v>
      </c>
    </row>
    <row r="69" spans="2:5">
      <c r="B69" s="94" t="s">
        <v>127</v>
      </c>
      <c r="C69" s="135">
        <f>C70</f>
        <v>149703020</v>
      </c>
      <c r="D69" s="135">
        <f t="shared" ref="D69:E69" si="13">D70</f>
        <v>0</v>
      </c>
      <c r="E69" s="135">
        <f t="shared" si="13"/>
        <v>0</v>
      </c>
    </row>
    <row r="70" spans="2:5">
      <c r="B70" s="48" t="s">
        <v>128</v>
      </c>
      <c r="C70" s="136">
        <v>149703020</v>
      </c>
      <c r="D70" s="136">
        <v>0</v>
      </c>
      <c r="E70" s="136">
        <v>0</v>
      </c>
    </row>
    <row r="71" spans="2:5">
      <c r="B71" s="94" t="s">
        <v>129</v>
      </c>
      <c r="C71" s="135">
        <f>SUM(C72:C73)</f>
        <v>9174697902</v>
      </c>
      <c r="D71" s="135">
        <f t="shared" ref="D71:E71" si="14">SUM(D72:D73)</f>
        <v>8851314800.7300014</v>
      </c>
      <c r="E71" s="135">
        <f t="shared" si="14"/>
        <v>3914580807.2599993</v>
      </c>
    </row>
    <row r="72" spans="2:5">
      <c r="B72" s="48" t="s">
        <v>334</v>
      </c>
      <c r="C72" s="136">
        <v>28275430</v>
      </c>
      <c r="D72" s="136">
        <v>28275430</v>
      </c>
      <c r="E72" s="136">
        <v>27275091.829999998</v>
      </c>
    </row>
    <row r="73" spans="2:5">
      <c r="B73" s="48" t="s">
        <v>130</v>
      </c>
      <c r="C73" s="136">
        <v>9146422472</v>
      </c>
      <c r="D73" s="136">
        <v>8823039370.7300014</v>
      </c>
      <c r="E73" s="136">
        <v>3887305715.4299994</v>
      </c>
    </row>
    <row r="74" spans="2:5">
      <c r="B74" s="93" t="s">
        <v>496</v>
      </c>
      <c r="C74" s="135">
        <f>C75+C80+C94</f>
        <v>15653220062</v>
      </c>
      <c r="D74" s="135">
        <f t="shared" ref="D74:E74" si="15">D75+D80+D94</f>
        <v>15012747868.269999</v>
      </c>
      <c r="E74" s="135">
        <f t="shared" si="15"/>
        <v>6231635280.96</v>
      </c>
    </row>
    <row r="75" spans="2:5">
      <c r="B75" s="94" t="s">
        <v>131</v>
      </c>
      <c r="C75" s="135">
        <f>SUM(C76:C79)</f>
        <v>1159849100</v>
      </c>
      <c r="D75" s="135">
        <f t="shared" ref="D75:E75" si="16">SUM(D76:D79)</f>
        <v>1121015865</v>
      </c>
      <c r="E75" s="135">
        <f t="shared" si="16"/>
        <v>577014558.25999999</v>
      </c>
    </row>
    <row r="76" spans="2:5">
      <c r="B76" s="48" t="s">
        <v>132</v>
      </c>
      <c r="C76" s="136">
        <v>228885000</v>
      </c>
      <c r="D76" s="136">
        <v>229078535</v>
      </c>
      <c r="E76" s="136">
        <v>148759867.22999999</v>
      </c>
    </row>
    <row r="77" spans="2:5">
      <c r="B77" s="48" t="s">
        <v>133</v>
      </c>
      <c r="C77" s="136">
        <v>583707266</v>
      </c>
      <c r="D77" s="136">
        <v>551220896</v>
      </c>
      <c r="E77" s="136">
        <v>243162746.05000001</v>
      </c>
    </row>
    <row r="78" spans="2:5">
      <c r="B78" s="48" t="s">
        <v>426</v>
      </c>
      <c r="C78" s="136">
        <v>14083521</v>
      </c>
      <c r="D78" s="136">
        <v>14183521</v>
      </c>
      <c r="E78" s="136">
        <v>6660764.1399999997</v>
      </c>
    </row>
    <row r="79" spans="2:5">
      <c r="B79" s="48" t="s">
        <v>134</v>
      </c>
      <c r="C79" s="136">
        <v>333173313</v>
      </c>
      <c r="D79" s="136">
        <v>326532913</v>
      </c>
      <c r="E79" s="136">
        <v>178431180.84</v>
      </c>
    </row>
    <row r="80" spans="2:5">
      <c r="B80" s="94" t="s">
        <v>135</v>
      </c>
      <c r="C80" s="135">
        <f>SUM(C81:C93)</f>
        <v>8167588808</v>
      </c>
      <c r="D80" s="135">
        <f t="shared" ref="D80:E80" si="17">SUM(D81:D93)</f>
        <v>8026657899.7599993</v>
      </c>
      <c r="E80" s="135">
        <f t="shared" si="17"/>
        <v>3642861490.0799999</v>
      </c>
    </row>
    <row r="81" spans="2:5">
      <c r="B81" s="48" t="s">
        <v>136</v>
      </c>
      <c r="C81" s="136">
        <v>1430788520</v>
      </c>
      <c r="D81" s="136">
        <v>1314859443.9999998</v>
      </c>
      <c r="E81" s="136">
        <v>27413296.579999998</v>
      </c>
    </row>
    <row r="82" spans="2:5">
      <c r="B82" s="48" t="s">
        <v>137</v>
      </c>
      <c r="C82" s="136">
        <v>402894786</v>
      </c>
      <c r="D82" s="136">
        <v>422614786</v>
      </c>
      <c r="E82" s="136">
        <v>219452982.70000002</v>
      </c>
    </row>
    <row r="83" spans="2:5">
      <c r="B83" s="48" t="s">
        <v>138</v>
      </c>
      <c r="C83" s="136">
        <v>10000000</v>
      </c>
      <c r="D83" s="136">
        <v>9123390</v>
      </c>
      <c r="E83" s="136">
        <v>7172425.46</v>
      </c>
    </row>
    <row r="84" spans="2:5">
      <c r="B84" s="48" t="s">
        <v>139</v>
      </c>
      <c r="C84" s="136">
        <v>5800000</v>
      </c>
      <c r="D84" s="136">
        <v>10955509.970000001</v>
      </c>
      <c r="E84" s="136">
        <v>4922118.55</v>
      </c>
    </row>
    <row r="85" spans="2:5">
      <c r="B85" s="48" t="s">
        <v>140</v>
      </c>
      <c r="C85" s="136">
        <v>166300000</v>
      </c>
      <c r="D85" s="136">
        <v>166300000</v>
      </c>
      <c r="E85" s="136">
        <v>113962499.97</v>
      </c>
    </row>
    <row r="86" spans="2:5">
      <c r="B86" s="48" t="s">
        <v>457</v>
      </c>
      <c r="C86" s="136">
        <v>99295178</v>
      </c>
      <c r="D86" s="136">
        <v>97934772</v>
      </c>
      <c r="E86" s="136">
        <v>55918749.32</v>
      </c>
    </row>
    <row r="87" spans="2:5">
      <c r="B87" s="48" t="s">
        <v>141</v>
      </c>
      <c r="C87" s="136">
        <v>1341832252</v>
      </c>
      <c r="D87" s="136">
        <v>1341278063</v>
      </c>
      <c r="E87" s="136">
        <v>707975772.18000007</v>
      </c>
    </row>
    <row r="88" spans="2:5">
      <c r="B88" s="48" t="s">
        <v>142</v>
      </c>
      <c r="C88" s="136">
        <v>1205895920</v>
      </c>
      <c r="D88" s="136">
        <v>1199432925.9999998</v>
      </c>
      <c r="E88" s="136">
        <v>495143231.4599998</v>
      </c>
    </row>
    <row r="89" spans="2:5">
      <c r="B89" s="48" t="s">
        <v>143</v>
      </c>
      <c r="C89" s="136">
        <v>96423204</v>
      </c>
      <c r="D89" s="136">
        <v>96423204</v>
      </c>
      <c r="E89" s="136">
        <v>49965854.089999996</v>
      </c>
    </row>
    <row r="90" spans="2:5">
      <c r="B90" s="48" t="s">
        <v>144</v>
      </c>
      <c r="C90" s="136">
        <v>1300000</v>
      </c>
      <c r="D90" s="136">
        <v>1300000</v>
      </c>
      <c r="E90" s="136">
        <v>489400.78</v>
      </c>
    </row>
    <row r="91" spans="2:5">
      <c r="B91" s="48" t="s">
        <v>458</v>
      </c>
      <c r="C91" s="136">
        <v>48847564</v>
      </c>
      <c r="D91" s="136">
        <v>81569414</v>
      </c>
      <c r="E91" s="136">
        <v>20359705.089999996</v>
      </c>
    </row>
    <row r="92" spans="2:5">
      <c r="B92" s="48" t="s">
        <v>606</v>
      </c>
      <c r="C92" s="136">
        <v>21670500</v>
      </c>
      <c r="D92" s="136">
        <v>16096980</v>
      </c>
      <c r="E92" s="136">
        <v>16044577.6</v>
      </c>
    </row>
    <row r="93" spans="2:5">
      <c r="B93" s="48" t="s">
        <v>145</v>
      </c>
      <c r="C93" s="136">
        <v>3336540884</v>
      </c>
      <c r="D93" s="136">
        <v>3268769410.79</v>
      </c>
      <c r="E93" s="136">
        <v>1924040876.3000004</v>
      </c>
    </row>
    <row r="94" spans="2:5">
      <c r="B94" s="94" t="s">
        <v>146</v>
      </c>
      <c r="C94" s="135">
        <f>SUM(C95:C102)</f>
        <v>6325782154</v>
      </c>
      <c r="D94" s="135">
        <f t="shared" ref="D94:E94" si="18">SUM(D95:D102)</f>
        <v>5865074103.5100002</v>
      </c>
      <c r="E94" s="135">
        <f t="shared" si="18"/>
        <v>2011759232.6200001</v>
      </c>
    </row>
    <row r="95" spans="2:5">
      <c r="B95" s="48" t="s">
        <v>147</v>
      </c>
      <c r="C95" s="136">
        <v>353570167</v>
      </c>
      <c r="D95" s="136">
        <v>387180115</v>
      </c>
      <c r="E95" s="136">
        <v>213781464.62</v>
      </c>
    </row>
    <row r="96" spans="2:5">
      <c r="B96" s="48" t="s">
        <v>148</v>
      </c>
      <c r="C96" s="136">
        <v>5549769</v>
      </c>
      <c r="D96" s="136">
        <v>5549769</v>
      </c>
      <c r="E96" s="136">
        <v>2918497.76</v>
      </c>
    </row>
    <row r="97" spans="2:5">
      <c r="B97" s="48" t="s">
        <v>149</v>
      </c>
      <c r="C97" s="136">
        <v>147468421</v>
      </c>
      <c r="D97" s="136">
        <v>162955009.41999996</v>
      </c>
      <c r="E97" s="136">
        <v>82652692.500000015</v>
      </c>
    </row>
    <row r="98" spans="2:5">
      <c r="B98" s="48" t="s">
        <v>150</v>
      </c>
      <c r="C98" s="136">
        <v>31680000</v>
      </c>
      <c r="D98" s="136">
        <v>31680000</v>
      </c>
      <c r="E98" s="136">
        <v>12245656.289999999</v>
      </c>
    </row>
    <row r="99" spans="2:5">
      <c r="B99" s="48" t="s">
        <v>459</v>
      </c>
      <c r="C99" s="136">
        <v>5262147142</v>
      </c>
      <c r="D99" s="136">
        <v>4498123737.3500004</v>
      </c>
      <c r="E99" s="136">
        <v>1428001283.4700003</v>
      </c>
    </row>
    <row r="100" spans="2:5">
      <c r="B100" s="48" t="s">
        <v>460</v>
      </c>
      <c r="C100" s="136">
        <v>330078958</v>
      </c>
      <c r="D100" s="136">
        <v>567940812</v>
      </c>
      <c r="E100" s="136">
        <v>166197603.31</v>
      </c>
    </row>
    <row r="101" spans="2:5">
      <c r="B101" s="48" t="s">
        <v>151</v>
      </c>
      <c r="C101" s="136">
        <v>4539681</v>
      </c>
      <c r="D101" s="136">
        <v>4954725</v>
      </c>
      <c r="E101" s="136">
        <v>2779988.36</v>
      </c>
    </row>
    <row r="102" spans="2:5">
      <c r="B102" s="48" t="s">
        <v>152</v>
      </c>
      <c r="C102" s="136">
        <v>190748016</v>
      </c>
      <c r="D102" s="136">
        <v>206689935.74000001</v>
      </c>
      <c r="E102" s="136">
        <v>103182046.31</v>
      </c>
    </row>
    <row r="103" spans="2:5">
      <c r="B103" s="93" t="s">
        <v>490</v>
      </c>
      <c r="C103" s="135">
        <f>C104+C108+C115+C122+C134+C143</f>
        <v>738460649593</v>
      </c>
      <c r="D103" s="135">
        <f t="shared" ref="D103:E103" si="19">D104+D108+D115+D122+D134+D143</f>
        <v>739241352794.06995</v>
      </c>
      <c r="E103" s="135">
        <f t="shared" si="19"/>
        <v>453197421574</v>
      </c>
    </row>
    <row r="104" spans="2:5">
      <c r="B104" s="94" t="s">
        <v>153</v>
      </c>
      <c r="C104" s="135">
        <f>SUM(C105:C107)</f>
        <v>31370841423</v>
      </c>
      <c r="D104" s="135">
        <f t="shared" ref="D104:E104" si="20">SUM(D105:D107)</f>
        <v>31115162269.25</v>
      </c>
      <c r="E104" s="135">
        <f t="shared" si="20"/>
        <v>18798073601.029999</v>
      </c>
    </row>
    <row r="105" spans="2:5">
      <c r="B105" s="48" t="s">
        <v>154</v>
      </c>
      <c r="C105" s="136">
        <v>4317176505</v>
      </c>
      <c r="D105" s="136">
        <v>5357318650.6499996</v>
      </c>
      <c r="E105" s="136">
        <v>2626943091.8299999</v>
      </c>
    </row>
    <row r="106" spans="2:5">
      <c r="B106" s="48" t="s">
        <v>155</v>
      </c>
      <c r="C106" s="136">
        <v>817412450</v>
      </c>
      <c r="D106" s="136">
        <v>1091464960.5999999</v>
      </c>
      <c r="E106" s="136">
        <v>295170422.77999997</v>
      </c>
    </row>
    <row r="107" spans="2:5">
      <c r="B107" s="48" t="s">
        <v>156</v>
      </c>
      <c r="C107" s="136">
        <v>26236252468</v>
      </c>
      <c r="D107" s="136">
        <v>24666378658</v>
      </c>
      <c r="E107" s="136">
        <v>15875960086.419998</v>
      </c>
    </row>
    <row r="108" spans="2:5">
      <c r="B108" s="94" t="s">
        <v>157</v>
      </c>
      <c r="C108" s="135">
        <f>SUM(C109:C114)</f>
        <v>168782842806</v>
      </c>
      <c r="D108" s="135">
        <f t="shared" ref="D108:E108" si="21">SUM(D109:D114)</f>
        <v>171681089394.51001</v>
      </c>
      <c r="E108" s="135">
        <f t="shared" si="21"/>
        <v>110989901369.74997</v>
      </c>
    </row>
    <row r="109" spans="2:5">
      <c r="B109" s="48" t="s">
        <v>461</v>
      </c>
      <c r="C109" s="136">
        <v>284169222</v>
      </c>
      <c r="D109" s="136">
        <v>284169222</v>
      </c>
      <c r="E109" s="136">
        <v>198055872.53999999</v>
      </c>
    </row>
    <row r="110" spans="2:5">
      <c r="B110" s="48" t="s">
        <v>158</v>
      </c>
      <c r="C110" s="136">
        <v>18541245058</v>
      </c>
      <c r="D110" s="136">
        <v>17519055746</v>
      </c>
      <c r="E110" s="136">
        <v>10695416726.109999</v>
      </c>
    </row>
    <row r="111" spans="2:5">
      <c r="B111" s="48" t="s">
        <v>159</v>
      </c>
      <c r="C111" s="136">
        <v>16622756919</v>
      </c>
      <c r="D111" s="136">
        <v>15717768029.059999</v>
      </c>
      <c r="E111" s="136">
        <v>8423111189.2900028</v>
      </c>
    </row>
    <row r="112" spans="2:5">
      <c r="B112" s="48" t="s">
        <v>160</v>
      </c>
      <c r="C112" s="136">
        <v>26513048</v>
      </c>
      <c r="D112" s="136">
        <v>27211488</v>
      </c>
      <c r="E112" s="136">
        <v>6004313.0700000003</v>
      </c>
    </row>
    <row r="113" spans="2:5">
      <c r="B113" s="48" t="s">
        <v>161</v>
      </c>
      <c r="C113" s="136">
        <v>104221716</v>
      </c>
      <c r="D113" s="136">
        <v>113588641</v>
      </c>
      <c r="E113" s="136">
        <v>63894393.569999993</v>
      </c>
    </row>
    <row r="114" spans="2:5">
      <c r="B114" s="48" t="s">
        <v>162</v>
      </c>
      <c r="C114" s="136">
        <v>133203936843</v>
      </c>
      <c r="D114" s="136">
        <v>138019296268.45001</v>
      </c>
      <c r="E114" s="136">
        <v>91603418875.169968</v>
      </c>
    </row>
    <row r="115" spans="2:5">
      <c r="B115" s="94" t="s">
        <v>163</v>
      </c>
      <c r="C115" s="135">
        <f>SUM(C116:C121)</f>
        <v>16923613014</v>
      </c>
      <c r="D115" s="135">
        <f t="shared" ref="D115:E115" si="22">SUM(D116:D121)</f>
        <v>19957279694.75</v>
      </c>
      <c r="E115" s="135">
        <f t="shared" si="22"/>
        <v>12672607116.489998</v>
      </c>
    </row>
    <row r="116" spans="2:5">
      <c r="B116" s="48" t="s">
        <v>164</v>
      </c>
      <c r="C116" s="136">
        <v>5590763341</v>
      </c>
      <c r="D116" s="136">
        <v>4467813007.6700001</v>
      </c>
      <c r="E116" s="136">
        <v>3911543180.2800002</v>
      </c>
    </row>
    <row r="117" spans="2:5">
      <c r="B117" s="48" t="s">
        <v>165</v>
      </c>
      <c r="C117" s="136">
        <v>3732043759</v>
      </c>
      <c r="D117" s="136">
        <v>7055686697.0099993</v>
      </c>
      <c r="E117" s="136">
        <v>4000313280.0799999</v>
      </c>
    </row>
    <row r="118" spans="2:5">
      <c r="B118" s="48" t="s">
        <v>166</v>
      </c>
      <c r="C118" s="136">
        <v>4583392499</v>
      </c>
      <c r="D118" s="136">
        <v>4852428342.1200008</v>
      </c>
      <c r="E118" s="136">
        <v>2761774260.269999</v>
      </c>
    </row>
    <row r="119" spans="2:5">
      <c r="B119" s="48" t="s">
        <v>333</v>
      </c>
      <c r="C119" s="136">
        <v>2338581</v>
      </c>
      <c r="D119" s="136">
        <v>2338581</v>
      </c>
      <c r="E119" s="136">
        <v>0</v>
      </c>
    </row>
    <row r="120" spans="2:5">
      <c r="B120" s="48" t="s">
        <v>167</v>
      </c>
      <c r="C120" s="136">
        <v>320504954</v>
      </c>
      <c r="D120" s="136">
        <v>1058494932.95</v>
      </c>
      <c r="E120" s="136">
        <v>726316444.47000003</v>
      </c>
    </row>
    <row r="121" spans="2:5">
      <c r="B121" s="48" t="s">
        <v>168</v>
      </c>
      <c r="C121" s="136">
        <v>2694569880</v>
      </c>
      <c r="D121" s="136">
        <v>2520518134</v>
      </c>
      <c r="E121" s="136">
        <v>1272659951.3899999</v>
      </c>
    </row>
    <row r="122" spans="2:5">
      <c r="B122" s="94" t="s">
        <v>562</v>
      </c>
      <c r="C122" s="135">
        <f>SUM(C123:C133)</f>
        <v>328145067506</v>
      </c>
      <c r="D122" s="135">
        <f t="shared" ref="D122:E122" si="23">SUM(D123:D133)</f>
        <v>327775429420.95996</v>
      </c>
      <c r="E122" s="135">
        <f t="shared" si="23"/>
        <v>200376837177.45007</v>
      </c>
    </row>
    <row r="123" spans="2:5">
      <c r="B123" s="48" t="s">
        <v>169</v>
      </c>
      <c r="C123" s="136">
        <v>18249523531</v>
      </c>
      <c r="D123" s="136">
        <v>17799671096.709999</v>
      </c>
      <c r="E123" s="136">
        <v>11655337585.20001</v>
      </c>
    </row>
    <row r="124" spans="2:5">
      <c r="B124" s="48" t="s">
        <v>371</v>
      </c>
      <c r="C124" s="136">
        <v>114193390419</v>
      </c>
      <c r="D124" s="136">
        <v>122643055340.55998</v>
      </c>
      <c r="E124" s="136">
        <v>77848052650.509995</v>
      </c>
    </row>
    <row r="125" spans="2:5">
      <c r="B125" s="48" t="s">
        <v>372</v>
      </c>
      <c r="C125" s="136">
        <v>32063116830</v>
      </c>
      <c r="D125" s="136">
        <v>32401817887.32</v>
      </c>
      <c r="E125" s="136">
        <v>20855945910.790001</v>
      </c>
    </row>
    <row r="126" spans="2:5">
      <c r="B126" s="48" t="s">
        <v>170</v>
      </c>
      <c r="C126" s="136">
        <v>28055242863</v>
      </c>
      <c r="D126" s="136">
        <v>27791834387.270008</v>
      </c>
      <c r="E126" s="136">
        <v>15612915438.240002</v>
      </c>
    </row>
    <row r="127" spans="2:5">
      <c r="B127" s="48" t="s">
        <v>171</v>
      </c>
      <c r="C127" s="136">
        <v>3512042323</v>
      </c>
      <c r="D127" s="136">
        <v>3890050107.21</v>
      </c>
      <c r="E127" s="136">
        <v>2358208253.2000003</v>
      </c>
    </row>
    <row r="128" spans="2:5">
      <c r="B128" s="48" t="s">
        <v>172</v>
      </c>
      <c r="C128" s="136">
        <v>13019392840</v>
      </c>
      <c r="D128" s="136">
        <v>15240787670.219997</v>
      </c>
      <c r="E128" s="136">
        <v>9121940831.9099998</v>
      </c>
    </row>
    <row r="129" spans="2:5">
      <c r="B129" s="48" t="s">
        <v>173</v>
      </c>
      <c r="C129" s="136">
        <v>1695003508</v>
      </c>
      <c r="D129" s="136">
        <v>1766775498.5999999</v>
      </c>
      <c r="E129" s="136">
        <v>923807519.09000027</v>
      </c>
    </row>
    <row r="130" spans="2:5">
      <c r="B130" s="48" t="s">
        <v>174</v>
      </c>
      <c r="C130" s="136">
        <v>646540838</v>
      </c>
      <c r="D130" s="136">
        <v>739370779.53000009</v>
      </c>
      <c r="E130" s="136">
        <v>438667305.39000005</v>
      </c>
    </row>
    <row r="131" spans="2:5">
      <c r="B131" s="48" t="s">
        <v>175</v>
      </c>
      <c r="C131" s="136">
        <v>563130187</v>
      </c>
      <c r="D131" s="136">
        <v>557857140.79999995</v>
      </c>
      <c r="E131" s="136">
        <v>247009524.07000005</v>
      </c>
    </row>
    <row r="132" spans="2:5">
      <c r="B132" s="48" t="s">
        <v>176</v>
      </c>
      <c r="C132" s="136">
        <v>1179299646</v>
      </c>
      <c r="D132" s="136">
        <v>1491666979.3299999</v>
      </c>
      <c r="E132" s="136">
        <v>875169890.51000011</v>
      </c>
    </row>
    <row r="133" spans="2:5">
      <c r="B133" s="48" t="s">
        <v>177</v>
      </c>
      <c r="C133" s="136">
        <v>114968384521</v>
      </c>
      <c r="D133" s="136">
        <v>103452542533.41</v>
      </c>
      <c r="E133" s="136">
        <v>60439782268.540024</v>
      </c>
    </row>
    <row r="134" spans="2:5">
      <c r="B134" s="94" t="s">
        <v>491</v>
      </c>
      <c r="C134" s="135">
        <f>SUM(C135:C142)</f>
        <v>191985997254</v>
      </c>
      <c r="D134" s="135">
        <f t="shared" ref="D134:E134" si="24">SUM(D135:D142)</f>
        <v>187439804291.97003</v>
      </c>
      <c r="E134" s="135">
        <f t="shared" si="24"/>
        <v>109741706306.74001</v>
      </c>
    </row>
    <row r="135" spans="2:5">
      <c r="B135" s="48" t="s">
        <v>178</v>
      </c>
      <c r="C135" s="136">
        <v>103220714561</v>
      </c>
      <c r="D135" s="136">
        <v>98612545282.300003</v>
      </c>
      <c r="E135" s="136">
        <v>58881025128.790001</v>
      </c>
    </row>
    <row r="136" spans="2:5">
      <c r="B136" s="48" t="s">
        <v>423</v>
      </c>
      <c r="C136" s="136">
        <v>6033490</v>
      </c>
      <c r="D136" s="136">
        <v>6033490</v>
      </c>
      <c r="E136" s="136">
        <v>0</v>
      </c>
    </row>
    <row r="137" spans="2:5">
      <c r="B137" s="48" t="s">
        <v>179</v>
      </c>
      <c r="C137" s="136">
        <v>200000000</v>
      </c>
      <c r="D137" s="136">
        <v>280719275</v>
      </c>
      <c r="E137" s="136">
        <v>0</v>
      </c>
    </row>
    <row r="138" spans="2:5">
      <c r="B138" s="48" t="s">
        <v>180</v>
      </c>
      <c r="C138" s="136">
        <v>8781348035</v>
      </c>
      <c r="D138" s="136">
        <v>7764185091.5499992</v>
      </c>
      <c r="E138" s="136">
        <v>1872499996.4299996</v>
      </c>
    </row>
    <row r="139" spans="2:5">
      <c r="B139" s="48" t="s">
        <v>181</v>
      </c>
      <c r="C139" s="136">
        <v>1576472756</v>
      </c>
      <c r="D139" s="136">
        <v>1681410262.9999998</v>
      </c>
      <c r="E139" s="136">
        <v>815576473.42000008</v>
      </c>
    </row>
    <row r="140" spans="2:5">
      <c r="B140" s="48" t="s">
        <v>182</v>
      </c>
      <c r="C140" s="136">
        <v>74140062258</v>
      </c>
      <c r="D140" s="136">
        <v>75064349446.12001</v>
      </c>
      <c r="E140" s="136">
        <v>45753571606.709999</v>
      </c>
    </row>
    <row r="141" spans="2:5">
      <c r="B141" s="48" t="s">
        <v>462</v>
      </c>
      <c r="C141" s="136">
        <v>1600000</v>
      </c>
      <c r="D141" s="136">
        <v>1600000</v>
      </c>
      <c r="E141" s="136">
        <v>0</v>
      </c>
    </row>
    <row r="142" spans="2:5">
      <c r="B142" s="48" t="s">
        <v>183</v>
      </c>
      <c r="C142" s="136">
        <v>4059766154</v>
      </c>
      <c r="D142" s="136">
        <v>4028961444</v>
      </c>
      <c r="E142" s="136">
        <v>2419033101.3899999</v>
      </c>
    </row>
    <row r="143" spans="2:5">
      <c r="B143" s="94" t="s">
        <v>184</v>
      </c>
      <c r="C143" s="135">
        <f>SUM(C144:C147)</f>
        <v>1252287590</v>
      </c>
      <c r="D143" s="135">
        <f t="shared" ref="D143:E143" si="25">SUM(D144:D147)</f>
        <v>1272587722.6300001</v>
      </c>
      <c r="E143" s="135">
        <f t="shared" si="25"/>
        <v>618296002.53999996</v>
      </c>
    </row>
    <row r="144" spans="2:5">
      <c r="B144" s="48" t="s">
        <v>185</v>
      </c>
      <c r="C144" s="136">
        <v>298552955</v>
      </c>
      <c r="D144" s="136">
        <v>285652955</v>
      </c>
      <c r="E144" s="136">
        <v>136413869.53</v>
      </c>
    </row>
    <row r="145" spans="2:7">
      <c r="B145" s="48" t="s">
        <v>463</v>
      </c>
      <c r="C145" s="136">
        <v>112471764</v>
      </c>
      <c r="D145" s="136">
        <v>112471764</v>
      </c>
      <c r="E145" s="136">
        <v>12619958.65</v>
      </c>
    </row>
    <row r="146" spans="2:7">
      <c r="B146" s="48" t="s">
        <v>186</v>
      </c>
      <c r="C146" s="136">
        <v>314754182</v>
      </c>
      <c r="D146" s="136">
        <v>343141117.63</v>
      </c>
      <c r="E146" s="136">
        <v>99078701.960000038</v>
      </c>
    </row>
    <row r="147" spans="2:7">
      <c r="B147" s="48" t="s">
        <v>187</v>
      </c>
      <c r="C147" s="136">
        <v>526508689</v>
      </c>
      <c r="D147" s="136">
        <v>531321886</v>
      </c>
      <c r="E147" s="136">
        <v>370183472.39999998</v>
      </c>
    </row>
    <row r="148" spans="2:7">
      <c r="B148" s="93" t="s">
        <v>563</v>
      </c>
      <c r="C148" s="135">
        <f t="shared" ref="C148:E149" si="26">C149</f>
        <v>362550018434</v>
      </c>
      <c r="D148" s="135">
        <f t="shared" si="26"/>
        <v>349950018434</v>
      </c>
      <c r="E148" s="135">
        <f t="shared" si="26"/>
        <v>248901027614.85999</v>
      </c>
    </row>
    <row r="149" spans="2:7">
      <c r="B149" s="94" t="s">
        <v>564</v>
      </c>
      <c r="C149" s="135">
        <f t="shared" si="26"/>
        <v>362550018434</v>
      </c>
      <c r="D149" s="135">
        <f t="shared" si="26"/>
        <v>349950018434</v>
      </c>
      <c r="E149" s="135">
        <f t="shared" si="26"/>
        <v>248901027614.85999</v>
      </c>
    </row>
    <row r="150" spans="2:7">
      <c r="B150" s="48" t="s">
        <v>565</v>
      </c>
      <c r="C150" s="136">
        <v>362550018434</v>
      </c>
      <c r="D150" s="136">
        <v>349950018434</v>
      </c>
      <c r="E150" s="136">
        <v>248901027614.85999</v>
      </c>
    </row>
    <row r="151" spans="2:7">
      <c r="B151" s="49" t="s">
        <v>332</v>
      </c>
      <c r="C151" s="134">
        <f t="shared" ref="C151:E153" si="27">C152</f>
        <v>121192561989</v>
      </c>
      <c r="D151" s="134">
        <f t="shared" si="27"/>
        <v>121192561989</v>
      </c>
      <c r="E151" s="134">
        <f t="shared" si="27"/>
        <v>65310773228.800003</v>
      </c>
    </row>
    <row r="152" spans="2:7">
      <c r="B152" s="93" t="s">
        <v>566</v>
      </c>
      <c r="C152" s="135">
        <f t="shared" si="27"/>
        <v>121192561989</v>
      </c>
      <c r="D152" s="135">
        <f t="shared" si="27"/>
        <v>121192561989</v>
      </c>
      <c r="E152" s="135">
        <f t="shared" si="27"/>
        <v>65310773228.800003</v>
      </c>
    </row>
    <row r="153" spans="2:7">
      <c r="B153" s="94" t="s">
        <v>567</v>
      </c>
      <c r="C153" s="135">
        <f t="shared" si="27"/>
        <v>121192561989</v>
      </c>
      <c r="D153" s="135">
        <f t="shared" si="27"/>
        <v>121192561989</v>
      </c>
      <c r="E153" s="135">
        <f t="shared" si="27"/>
        <v>65310773228.800003</v>
      </c>
    </row>
    <row r="154" spans="2:7">
      <c r="B154" s="48" t="s">
        <v>568</v>
      </c>
      <c r="C154" s="136">
        <v>121192561989</v>
      </c>
      <c r="D154" s="136">
        <v>121192561989</v>
      </c>
      <c r="E154" s="136">
        <v>65310773228.800003</v>
      </c>
    </row>
    <row r="155" spans="2:7">
      <c r="B155" s="44" t="s">
        <v>331</v>
      </c>
      <c r="C155" s="50">
        <f>C151+C15</f>
        <v>1744025968276</v>
      </c>
      <c r="D155" s="50">
        <f>D151+D15</f>
        <v>1790027773330.25</v>
      </c>
      <c r="E155" s="50">
        <f>E151+E15</f>
        <v>1145784018882.3599</v>
      </c>
    </row>
    <row r="156" spans="2:7">
      <c r="B156" s="126" t="s">
        <v>709</v>
      </c>
      <c r="E156" s="45"/>
      <c r="G156" s="45"/>
    </row>
    <row r="157" spans="2:7">
      <c r="B157" s="114" t="s">
        <v>2266</v>
      </c>
      <c r="C157" s="114"/>
      <c r="D157" s="114"/>
      <c r="E157" s="114"/>
      <c r="F157" s="114"/>
      <c r="G157" s="114"/>
    </row>
    <row r="158" spans="2:7" ht="25.9" customHeight="1">
      <c r="B158" s="194" t="s">
        <v>2282</v>
      </c>
      <c r="C158" s="194"/>
      <c r="D158" s="194"/>
      <c r="E158" s="194"/>
      <c r="F158" s="114"/>
      <c r="G158" s="114"/>
    </row>
    <row r="159" spans="2:7" ht="32.25" customHeight="1">
      <c r="B159" s="179" t="s">
        <v>2267</v>
      </c>
      <c r="C159" s="179"/>
      <c r="D159" s="179"/>
      <c r="E159" s="179"/>
      <c r="F159" s="33"/>
      <c r="G159" s="33"/>
    </row>
    <row r="160" spans="2:7">
      <c r="B160" s="179" t="s">
        <v>2268</v>
      </c>
      <c r="C160" s="179"/>
    </row>
  </sheetData>
  <mergeCells count="14">
    <mergeCell ref="B160:C160"/>
    <mergeCell ref="A9:F9"/>
    <mergeCell ref="B158:E158"/>
    <mergeCell ref="E13:E14"/>
    <mergeCell ref="B13:B14"/>
    <mergeCell ref="B159:E159"/>
    <mergeCell ref="A7:F7"/>
    <mergeCell ref="A8:F8"/>
    <mergeCell ref="D13:D14"/>
    <mergeCell ref="A1:F1"/>
    <mergeCell ref="A2:F2"/>
    <mergeCell ref="A3:F3"/>
    <mergeCell ref="A5:F5"/>
    <mergeCell ref="A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6"/>
  <sheetViews>
    <sheetView showGridLines="0" zoomScaleNormal="100" workbookViewId="0">
      <selection activeCell="H20" sqref="H20"/>
    </sheetView>
  </sheetViews>
  <sheetFormatPr baseColWidth="10" defaultColWidth="11.5703125" defaultRowHeight="15"/>
  <cols>
    <col min="1" max="2" width="11.5703125" style="11"/>
    <col min="3" max="3" width="88.85546875" style="11" bestFit="1" customWidth="1"/>
    <col min="4" max="5" width="21.42578125" style="11" customWidth="1"/>
    <col min="6" max="6" width="15.5703125" style="11" customWidth="1"/>
    <col min="7" max="16384" width="11.5703125" style="11"/>
  </cols>
  <sheetData>
    <row r="1" spans="1:7" ht="28.15" customHeight="1">
      <c r="A1" s="175" t="s">
        <v>602</v>
      </c>
      <c r="B1" s="175"/>
      <c r="C1" s="175"/>
      <c r="D1" s="175"/>
      <c r="E1" s="175"/>
      <c r="F1" s="175"/>
      <c r="G1" s="175"/>
    </row>
    <row r="2" spans="1:7" ht="21" customHeight="1">
      <c r="A2" s="176" t="s">
        <v>0</v>
      </c>
      <c r="B2" s="176"/>
      <c r="C2" s="176"/>
      <c r="D2" s="176"/>
      <c r="E2" s="176"/>
      <c r="F2" s="176"/>
      <c r="G2" s="176"/>
    </row>
    <row r="3" spans="1:7" ht="14.45" customHeight="1">
      <c r="A3" s="177" t="s">
        <v>1</v>
      </c>
      <c r="B3" s="177"/>
      <c r="C3" s="177"/>
      <c r="D3" s="177"/>
      <c r="E3" s="177"/>
      <c r="F3" s="177"/>
      <c r="G3" s="177"/>
    </row>
    <row r="5" spans="1:7" ht="18" customHeight="1">
      <c r="A5" s="178" t="s">
        <v>22</v>
      </c>
      <c r="B5" s="178"/>
      <c r="C5" s="178"/>
      <c r="D5" s="178"/>
      <c r="E5" s="178"/>
      <c r="F5" s="178"/>
      <c r="G5" s="178"/>
    </row>
    <row r="6" spans="1:7" ht="18.75">
      <c r="A6" s="191" t="s">
        <v>188</v>
      </c>
      <c r="B6" s="191"/>
      <c r="C6" s="191"/>
      <c r="D6" s="191"/>
      <c r="E6" s="191"/>
      <c r="F6" s="191"/>
      <c r="G6" s="191"/>
    </row>
    <row r="7" spans="1:7" ht="18.75">
      <c r="A7" s="189" t="s">
        <v>2280</v>
      </c>
      <c r="B7" s="189"/>
      <c r="C7" s="189"/>
      <c r="D7" s="189"/>
      <c r="E7" s="189"/>
      <c r="F7" s="189"/>
      <c r="G7" s="189"/>
    </row>
    <row r="8" spans="1:7" ht="18.75">
      <c r="A8" s="186" t="s">
        <v>601</v>
      </c>
      <c r="B8" s="186"/>
      <c r="C8" s="186"/>
      <c r="D8" s="186"/>
      <c r="E8" s="186"/>
      <c r="F8" s="186"/>
      <c r="G8" s="186"/>
    </row>
    <row r="9" spans="1:7" ht="15.75">
      <c r="A9" s="174" t="s">
        <v>4</v>
      </c>
      <c r="B9" s="174"/>
      <c r="C9" s="174"/>
      <c r="D9" s="174"/>
      <c r="E9" s="174"/>
      <c r="F9" s="174"/>
      <c r="G9" s="174"/>
    </row>
    <row r="11" spans="1:7">
      <c r="C11" s="195" t="s">
        <v>5</v>
      </c>
      <c r="D11" s="52" t="s">
        <v>769</v>
      </c>
      <c r="E11" s="183" t="s">
        <v>2250</v>
      </c>
      <c r="F11" s="195" t="s">
        <v>689</v>
      </c>
    </row>
    <row r="12" spans="1:7" ht="15.75" thickBot="1">
      <c r="C12" s="195"/>
      <c r="D12" s="53" t="s">
        <v>601</v>
      </c>
      <c r="E12" s="184"/>
      <c r="F12" s="195"/>
    </row>
    <row r="13" spans="1:7">
      <c r="C13" s="95" t="s">
        <v>237</v>
      </c>
      <c r="D13" s="96">
        <f>SUM(D14,D20,D30,D40,D49,D56,D66,D71)</f>
        <v>1622833406287</v>
      </c>
      <c r="E13" s="96">
        <f>SUM(E14,E20,E30,E40,E49,E56,E66,E71)</f>
        <v>1668835211341.2502</v>
      </c>
      <c r="F13" s="96">
        <f>SUM(F14,F20,F30,F40,F49,F56,F66,F71)</f>
        <v>1080473245653.5603</v>
      </c>
    </row>
    <row r="14" spans="1:7">
      <c r="C14" s="97" t="s">
        <v>569</v>
      </c>
      <c r="D14" s="98">
        <f>SUM(D15:D19)</f>
        <v>377772703498</v>
      </c>
      <c r="E14" s="98">
        <f t="shared" ref="E14:F14" si="0">SUM(E15:E19)</f>
        <v>393819554667.05988</v>
      </c>
      <c r="F14" s="98">
        <f t="shared" si="0"/>
        <v>232863053634.4501</v>
      </c>
    </row>
    <row r="15" spans="1:7">
      <c r="C15" s="99" t="s">
        <v>189</v>
      </c>
      <c r="D15" s="100">
        <v>309943604911</v>
      </c>
      <c r="E15" s="100">
        <v>311399731852.43994</v>
      </c>
      <c r="F15" s="100">
        <v>190660576558.3201</v>
      </c>
    </row>
    <row r="16" spans="1:7">
      <c r="C16" s="99" t="s">
        <v>190</v>
      </c>
      <c r="D16" s="100">
        <v>26271320885</v>
      </c>
      <c r="E16" s="100">
        <v>38652016554.089996</v>
      </c>
      <c r="F16" s="100">
        <v>13872752964.010004</v>
      </c>
    </row>
    <row r="17" spans="3:6">
      <c r="C17" s="99" t="s">
        <v>191</v>
      </c>
      <c r="D17" s="100">
        <v>668027539</v>
      </c>
      <c r="E17" s="100">
        <v>679881470.07999992</v>
      </c>
      <c r="F17" s="100">
        <v>468273838.67999995</v>
      </c>
    </row>
    <row r="18" spans="3:6">
      <c r="C18" s="99" t="s">
        <v>480</v>
      </c>
      <c r="D18" s="100">
        <v>2706133367</v>
      </c>
      <c r="E18" s="100">
        <v>2625391085.79</v>
      </c>
      <c r="F18" s="100">
        <v>1490359240.52</v>
      </c>
    </row>
    <row r="19" spans="3:6">
      <c r="C19" s="99" t="s">
        <v>192</v>
      </c>
      <c r="D19" s="100">
        <v>38183616796</v>
      </c>
      <c r="E19" s="100">
        <v>40462533704.659988</v>
      </c>
      <c r="F19" s="100">
        <v>26371091032.92001</v>
      </c>
    </row>
    <row r="20" spans="3:6">
      <c r="C20" s="97" t="s">
        <v>570</v>
      </c>
      <c r="D20" s="98">
        <f>SUM(D21:D29)</f>
        <v>110169756792</v>
      </c>
      <c r="E20" s="98">
        <f t="shared" ref="E20:F20" si="1">SUM(E21:E29)</f>
        <v>115330384129.32004</v>
      </c>
      <c r="F20" s="98">
        <f t="shared" si="1"/>
        <v>68945742638.919998</v>
      </c>
    </row>
    <row r="21" spans="3:6">
      <c r="C21" s="99" t="s">
        <v>193</v>
      </c>
      <c r="D21" s="100">
        <v>11443137328</v>
      </c>
      <c r="E21" s="100">
        <v>12211714508.65</v>
      </c>
      <c r="F21" s="100">
        <v>9420769071.2300034</v>
      </c>
    </row>
    <row r="22" spans="3:6">
      <c r="C22" s="99" t="s">
        <v>194</v>
      </c>
      <c r="D22" s="100">
        <v>11025261284</v>
      </c>
      <c r="E22" s="100">
        <v>12346675946.43</v>
      </c>
      <c r="F22" s="100">
        <v>5608217153.5599995</v>
      </c>
    </row>
    <row r="23" spans="3:6">
      <c r="C23" s="99" t="s">
        <v>195</v>
      </c>
      <c r="D23" s="100">
        <v>5430213176</v>
      </c>
      <c r="E23" s="100">
        <v>4519640353.1300001</v>
      </c>
      <c r="F23" s="100">
        <v>2791248328.0700011</v>
      </c>
    </row>
    <row r="24" spans="3:6">
      <c r="C24" s="99" t="s">
        <v>196</v>
      </c>
      <c r="D24" s="100">
        <v>3335613293</v>
      </c>
      <c r="E24" s="100">
        <v>4054935514.3799996</v>
      </c>
      <c r="F24" s="100">
        <v>1441341448.6799994</v>
      </c>
    </row>
    <row r="25" spans="3:6">
      <c r="C25" s="99" t="s">
        <v>197</v>
      </c>
      <c r="D25" s="100">
        <v>10669404203</v>
      </c>
      <c r="E25" s="100">
        <v>15527136644.140001</v>
      </c>
      <c r="F25" s="100">
        <v>7939362799.699995</v>
      </c>
    </row>
    <row r="26" spans="3:6">
      <c r="C26" s="99" t="s">
        <v>198</v>
      </c>
      <c r="D26" s="100">
        <v>9660946458</v>
      </c>
      <c r="E26" s="100">
        <v>10376084711.719999</v>
      </c>
      <c r="F26" s="100">
        <v>7031584119.7799978</v>
      </c>
    </row>
    <row r="27" spans="3:6">
      <c r="C27" s="99" t="s">
        <v>199</v>
      </c>
      <c r="D27" s="100">
        <v>6526168737</v>
      </c>
      <c r="E27" s="100">
        <v>7608405053.1899996</v>
      </c>
      <c r="F27" s="100">
        <v>3176544654.2300005</v>
      </c>
    </row>
    <row r="28" spans="3:6">
      <c r="C28" s="99" t="s">
        <v>200</v>
      </c>
      <c r="D28" s="100">
        <v>22811971167</v>
      </c>
      <c r="E28" s="100">
        <v>20026057536.330017</v>
      </c>
      <c r="F28" s="100">
        <v>8815248266.079998</v>
      </c>
    </row>
    <row r="29" spans="3:6">
      <c r="C29" s="99" t="s">
        <v>201</v>
      </c>
      <c r="D29" s="100">
        <v>29267041146</v>
      </c>
      <c r="E29" s="100">
        <v>28659733861.349998</v>
      </c>
      <c r="F29" s="100">
        <v>22721426797.59</v>
      </c>
    </row>
    <row r="30" spans="3:6">
      <c r="C30" s="97" t="s">
        <v>571</v>
      </c>
      <c r="D30" s="98">
        <f>SUM(D31:D39)</f>
        <v>65411381413</v>
      </c>
      <c r="E30" s="98">
        <f t="shared" ref="E30:F30" si="2">SUM(E31:E39)</f>
        <v>64266928121.539993</v>
      </c>
      <c r="F30" s="98">
        <f t="shared" si="2"/>
        <v>30588861533</v>
      </c>
    </row>
    <row r="31" spans="3:6">
      <c r="C31" s="99" t="s">
        <v>202</v>
      </c>
      <c r="D31" s="100">
        <v>11702447899</v>
      </c>
      <c r="E31" s="100">
        <v>12820245479.440001</v>
      </c>
      <c r="F31" s="100">
        <v>5093950021.750001</v>
      </c>
    </row>
    <row r="32" spans="3:6">
      <c r="C32" s="99" t="s">
        <v>203</v>
      </c>
      <c r="D32" s="100">
        <v>5611935809</v>
      </c>
      <c r="E32" s="100">
        <v>6201690170.6999998</v>
      </c>
      <c r="F32" s="100">
        <v>3001587489.71</v>
      </c>
    </row>
    <row r="33" spans="3:6">
      <c r="C33" s="99" t="s">
        <v>204</v>
      </c>
      <c r="D33" s="100">
        <v>4059350557</v>
      </c>
      <c r="E33" s="100">
        <v>2506500471.1400013</v>
      </c>
      <c r="F33" s="100">
        <v>1258083002.9900005</v>
      </c>
    </row>
    <row r="34" spans="3:6">
      <c r="C34" s="99" t="s">
        <v>205</v>
      </c>
      <c r="D34" s="100">
        <v>15158879690</v>
      </c>
      <c r="E34" s="100">
        <v>15308716359.040003</v>
      </c>
      <c r="F34" s="100">
        <v>8525762006.7999992</v>
      </c>
    </row>
    <row r="35" spans="3:6">
      <c r="C35" s="99" t="s">
        <v>206</v>
      </c>
      <c r="D35" s="100">
        <v>591440202</v>
      </c>
      <c r="E35" s="100">
        <v>600485142.94000006</v>
      </c>
      <c r="F35" s="100">
        <v>267563588.11000004</v>
      </c>
    </row>
    <row r="36" spans="3:6">
      <c r="C36" s="99" t="s">
        <v>207</v>
      </c>
      <c r="D36" s="100">
        <v>3092772923</v>
      </c>
      <c r="E36" s="100">
        <v>3792876527.4499998</v>
      </c>
      <c r="F36" s="100">
        <v>2011690442.1999998</v>
      </c>
    </row>
    <row r="37" spans="3:6">
      <c r="C37" s="99" t="s">
        <v>208</v>
      </c>
      <c r="D37" s="100">
        <v>10275200554</v>
      </c>
      <c r="E37" s="100">
        <v>10153236461.309999</v>
      </c>
      <c r="F37" s="100">
        <v>5177357582.4000006</v>
      </c>
    </row>
    <row r="38" spans="3:6">
      <c r="C38" s="99" t="s">
        <v>209</v>
      </c>
      <c r="D38" s="100">
        <v>3801497018</v>
      </c>
      <c r="E38" s="100">
        <v>1039005268.79</v>
      </c>
      <c r="F38" s="100">
        <v>0</v>
      </c>
    </row>
    <row r="39" spans="3:6">
      <c r="C39" s="99" t="s">
        <v>210</v>
      </c>
      <c r="D39" s="100">
        <v>11117856761</v>
      </c>
      <c r="E39" s="100">
        <v>11844172240.729992</v>
      </c>
      <c r="F39" s="100">
        <v>5252867399.039999</v>
      </c>
    </row>
    <row r="40" spans="3:6">
      <c r="C40" s="97" t="s">
        <v>572</v>
      </c>
      <c r="D40" s="98">
        <f>SUM(D41:D48)</f>
        <v>540356079892</v>
      </c>
      <c r="E40" s="98">
        <f t="shared" ref="E40:F40" si="3">SUM(E41:E48)</f>
        <v>573748131358.28992</v>
      </c>
      <c r="F40" s="98">
        <f t="shared" si="3"/>
        <v>402430702411.26996</v>
      </c>
    </row>
    <row r="41" spans="3:6">
      <c r="C41" s="99" t="s">
        <v>211</v>
      </c>
      <c r="D41" s="100">
        <v>167780996005</v>
      </c>
      <c r="E41" s="100">
        <v>163347817887.87</v>
      </c>
      <c r="F41" s="100">
        <v>103533907371.20996</v>
      </c>
    </row>
    <row r="42" spans="3:6">
      <c r="C42" s="99" t="s">
        <v>607</v>
      </c>
      <c r="D42" s="100">
        <v>181942892117</v>
      </c>
      <c r="E42" s="100">
        <v>188670504905.45999</v>
      </c>
      <c r="F42" s="100">
        <v>128315232595.64003</v>
      </c>
    </row>
    <row r="43" spans="3:6">
      <c r="C43" s="99" t="s">
        <v>212</v>
      </c>
      <c r="D43" s="100">
        <v>19945483206</v>
      </c>
      <c r="E43" s="100">
        <v>21049651005.73</v>
      </c>
      <c r="F43" s="100">
        <v>14778448879.009996</v>
      </c>
    </row>
    <row r="44" spans="3:6">
      <c r="C44" s="99" t="s">
        <v>213</v>
      </c>
      <c r="D44" s="100">
        <v>101150073871</v>
      </c>
      <c r="E44" s="100">
        <v>105180930969.74001</v>
      </c>
      <c r="F44" s="100">
        <v>90331962112.519989</v>
      </c>
    </row>
    <row r="45" spans="3:6">
      <c r="C45" s="99" t="s">
        <v>214</v>
      </c>
      <c r="D45" s="100">
        <v>39130651083</v>
      </c>
      <c r="E45" s="100">
        <v>39640856133</v>
      </c>
      <c r="F45" s="100">
        <v>26036461384.610001</v>
      </c>
    </row>
    <row r="46" spans="3:6">
      <c r="C46" s="99" t="s">
        <v>215</v>
      </c>
      <c r="D46" s="100">
        <v>13786016885</v>
      </c>
      <c r="E46" s="100">
        <v>43285686144</v>
      </c>
      <c r="F46" s="100">
        <v>29551283133.449997</v>
      </c>
    </row>
    <row r="47" spans="3:6">
      <c r="C47" s="99" t="s">
        <v>216</v>
      </c>
      <c r="D47" s="100">
        <v>955120864</v>
      </c>
      <c r="E47" s="100">
        <v>1700482598</v>
      </c>
      <c r="F47" s="100">
        <v>1171120026.9700003</v>
      </c>
    </row>
    <row r="48" spans="3:6">
      <c r="C48" s="99" t="s">
        <v>217</v>
      </c>
      <c r="D48" s="100">
        <v>15664845861</v>
      </c>
      <c r="E48" s="100">
        <v>10872201714.49</v>
      </c>
      <c r="F48" s="100">
        <v>8712286907.8600006</v>
      </c>
    </row>
    <row r="49" spans="3:6">
      <c r="C49" s="97" t="s">
        <v>573</v>
      </c>
      <c r="D49" s="98">
        <f>SUM(D50:D55)</f>
        <v>72988962348</v>
      </c>
      <c r="E49" s="98">
        <f t="shared" ref="E49:F49" si="4">SUM(E50:E55)</f>
        <v>78628904828.749985</v>
      </c>
      <c r="F49" s="98">
        <f t="shared" si="4"/>
        <v>47518685781.170006</v>
      </c>
    </row>
    <row r="50" spans="3:6">
      <c r="C50" s="99" t="s">
        <v>218</v>
      </c>
      <c r="D50" s="100">
        <v>174800000</v>
      </c>
      <c r="E50" s="100">
        <v>1459175591.55</v>
      </c>
      <c r="F50" s="100">
        <v>1367373007.0699999</v>
      </c>
    </row>
    <row r="51" spans="3:6">
      <c r="C51" s="99" t="s">
        <v>771</v>
      </c>
      <c r="D51" s="100">
        <v>9545030188</v>
      </c>
      <c r="E51" s="100">
        <v>11428021477.480001</v>
      </c>
      <c r="F51" s="100">
        <v>5961368957.0400009</v>
      </c>
    </row>
    <row r="52" spans="3:6">
      <c r="C52" s="99" t="s">
        <v>219</v>
      </c>
      <c r="D52" s="100">
        <v>8923828232</v>
      </c>
      <c r="E52" s="100">
        <v>10067621649.489994</v>
      </c>
      <c r="F52" s="100">
        <v>8273398985.7500029</v>
      </c>
    </row>
    <row r="53" spans="3:6">
      <c r="C53" s="99" t="s">
        <v>772</v>
      </c>
      <c r="D53" s="100">
        <v>49901315868</v>
      </c>
      <c r="E53" s="100">
        <v>52331382759.559998</v>
      </c>
      <c r="F53" s="100">
        <v>31372645632.020004</v>
      </c>
    </row>
    <row r="54" spans="3:6">
      <c r="C54" s="99" t="s">
        <v>220</v>
      </c>
      <c r="D54" s="100">
        <v>4443988060</v>
      </c>
      <c r="E54" s="100">
        <v>3341734216</v>
      </c>
      <c r="F54" s="100">
        <v>542930064.62</v>
      </c>
    </row>
    <row r="55" spans="3:6">
      <c r="C55" s="151" t="s">
        <v>2075</v>
      </c>
      <c r="D55" s="100">
        <v>0</v>
      </c>
      <c r="E55" s="100">
        <v>969134.67</v>
      </c>
      <c r="F55" s="100">
        <v>969134.67</v>
      </c>
    </row>
    <row r="56" spans="3:6">
      <c r="C56" s="97" t="s">
        <v>574</v>
      </c>
      <c r="D56" s="98">
        <f>SUM(D57:D65)</f>
        <v>33654087324</v>
      </c>
      <c r="E56" s="98">
        <f t="shared" ref="E56:F56" si="5">SUM(E57:E65)</f>
        <v>32907833236.330002</v>
      </c>
      <c r="F56" s="98">
        <f t="shared" si="5"/>
        <v>16953815567.640001</v>
      </c>
    </row>
    <row r="57" spans="3:6">
      <c r="C57" s="99" t="s">
        <v>221</v>
      </c>
      <c r="D57" s="100">
        <v>6643236801</v>
      </c>
      <c r="E57" s="100">
        <v>9419260334.0299988</v>
      </c>
      <c r="F57" s="100">
        <v>4625607935.2999983</v>
      </c>
    </row>
    <row r="58" spans="3:6">
      <c r="C58" s="99" t="s">
        <v>222</v>
      </c>
      <c r="D58" s="100">
        <v>1353386376</v>
      </c>
      <c r="E58" s="100">
        <v>2773981959.5299997</v>
      </c>
      <c r="F58" s="100">
        <v>999946063.51999986</v>
      </c>
    </row>
    <row r="59" spans="3:6">
      <c r="C59" s="99" t="s">
        <v>223</v>
      </c>
      <c r="D59" s="100">
        <v>3447411652</v>
      </c>
      <c r="E59" s="100">
        <v>1865739651.2599998</v>
      </c>
      <c r="F59" s="100">
        <v>342273526.23000002</v>
      </c>
    </row>
    <row r="60" spans="3:6">
      <c r="C60" s="99" t="s">
        <v>224</v>
      </c>
      <c r="D60" s="100">
        <v>3370833704</v>
      </c>
      <c r="E60" s="100">
        <v>6217769644.5600004</v>
      </c>
      <c r="F60" s="100">
        <v>3796215447.730001</v>
      </c>
    </row>
    <row r="61" spans="3:6">
      <c r="C61" s="99" t="s">
        <v>225</v>
      </c>
      <c r="D61" s="100">
        <v>11238571175</v>
      </c>
      <c r="E61" s="100">
        <v>3544815608.5100002</v>
      </c>
      <c r="F61" s="100">
        <v>1568318548.7800007</v>
      </c>
    </row>
    <row r="62" spans="3:6">
      <c r="C62" s="99" t="s">
        <v>226</v>
      </c>
      <c r="D62" s="100">
        <v>2479828116</v>
      </c>
      <c r="E62" s="100">
        <v>2066560673.6500003</v>
      </c>
      <c r="F62" s="100">
        <v>1367225836.03</v>
      </c>
    </row>
    <row r="63" spans="3:6">
      <c r="C63" s="99" t="s">
        <v>227</v>
      </c>
      <c r="D63" s="100">
        <v>696384278</v>
      </c>
      <c r="E63" s="100">
        <v>632800362.93000007</v>
      </c>
      <c r="F63" s="100">
        <v>181835013.02000001</v>
      </c>
    </row>
    <row r="64" spans="3:6">
      <c r="C64" s="99" t="s">
        <v>228</v>
      </c>
      <c r="D64" s="100">
        <v>1450384039</v>
      </c>
      <c r="E64" s="100">
        <v>664380825</v>
      </c>
      <c r="F64" s="100">
        <v>147662634.67000002</v>
      </c>
    </row>
    <row r="65" spans="3:6">
      <c r="C65" s="99" t="s">
        <v>229</v>
      </c>
      <c r="D65" s="100">
        <v>2974051183</v>
      </c>
      <c r="E65" s="100">
        <v>5722524176.8599997</v>
      </c>
      <c r="F65" s="100">
        <v>3924730562.3600006</v>
      </c>
    </row>
    <row r="66" spans="3:6">
      <c r="C66" s="97" t="s">
        <v>575</v>
      </c>
      <c r="D66" s="98">
        <f>SUM(D67:D70)</f>
        <v>98223319456</v>
      </c>
      <c r="E66" s="98">
        <f t="shared" ref="E66:F66" si="6">SUM(E67:E70)</f>
        <v>99129364817.620041</v>
      </c>
      <c r="F66" s="98">
        <f t="shared" si="6"/>
        <v>57870876256.550011</v>
      </c>
    </row>
    <row r="67" spans="3:6">
      <c r="C67" s="99" t="s">
        <v>230</v>
      </c>
      <c r="D67" s="100">
        <v>40520299875</v>
      </c>
      <c r="E67" s="100">
        <v>37485505347.750015</v>
      </c>
      <c r="F67" s="100">
        <v>19766712687.780014</v>
      </c>
    </row>
    <row r="68" spans="3:6">
      <c r="C68" s="99" t="s">
        <v>231</v>
      </c>
      <c r="D68" s="100">
        <v>55104645921</v>
      </c>
      <c r="E68" s="100">
        <v>61344311364.870026</v>
      </c>
      <c r="F68" s="100">
        <v>38104163568.769997</v>
      </c>
    </row>
    <row r="69" spans="3:6">
      <c r="C69" s="99" t="s">
        <v>611</v>
      </c>
      <c r="D69" s="100">
        <v>152089385</v>
      </c>
      <c r="E69" s="100">
        <v>121111814</v>
      </c>
      <c r="F69" s="100">
        <v>0</v>
      </c>
    </row>
    <row r="70" spans="3:6">
      <c r="C70" s="99" t="s">
        <v>232</v>
      </c>
      <c r="D70" s="100">
        <v>2446284275</v>
      </c>
      <c r="E70" s="100">
        <v>178436291</v>
      </c>
      <c r="F70" s="100">
        <v>0</v>
      </c>
    </row>
    <row r="71" spans="3:6">
      <c r="C71" s="97" t="s">
        <v>576</v>
      </c>
      <c r="D71" s="98">
        <f>SUM(D72:D75)</f>
        <v>324257115564</v>
      </c>
      <c r="E71" s="98">
        <f t="shared" ref="E71:F71" si="7">SUM(E72:E75)</f>
        <v>311004110182.34003</v>
      </c>
      <c r="F71" s="98">
        <f t="shared" si="7"/>
        <v>223301507830.56</v>
      </c>
    </row>
    <row r="72" spans="3:6">
      <c r="C72" s="99" t="s">
        <v>233</v>
      </c>
      <c r="D72" s="100">
        <v>115480602004</v>
      </c>
      <c r="E72" s="100">
        <v>109262380721</v>
      </c>
      <c r="F72" s="100">
        <v>82294877974.690002</v>
      </c>
    </row>
    <row r="73" spans="3:6">
      <c r="C73" s="99" t="s">
        <v>234</v>
      </c>
      <c r="D73" s="100">
        <v>207303121140</v>
      </c>
      <c r="E73" s="100">
        <v>200008065897</v>
      </c>
      <c r="F73" s="100">
        <v>139976700489.20999</v>
      </c>
    </row>
    <row r="74" spans="3:6">
      <c r="C74" s="99" t="s">
        <v>235</v>
      </c>
      <c r="D74" s="100">
        <v>1473392420</v>
      </c>
      <c r="E74" s="100">
        <v>1732970315</v>
      </c>
      <c r="F74" s="100">
        <v>1029449150.96</v>
      </c>
    </row>
    <row r="75" spans="3:6">
      <c r="C75" s="99" t="s">
        <v>711</v>
      </c>
      <c r="D75" s="100">
        <v>0</v>
      </c>
      <c r="E75" s="100">
        <v>693249.34</v>
      </c>
      <c r="F75" s="100">
        <v>480215.7</v>
      </c>
    </row>
    <row r="76" spans="3:6">
      <c r="C76" s="95" t="s">
        <v>332</v>
      </c>
      <c r="D76" s="101">
        <f>D77+D79</f>
        <v>121192561989</v>
      </c>
      <c r="E76" s="101">
        <f t="shared" ref="E76:F76" si="8">E77+E79</f>
        <v>121192561989</v>
      </c>
      <c r="F76" s="101">
        <f t="shared" si="8"/>
        <v>65310773228.799995</v>
      </c>
    </row>
    <row r="77" spans="3:6">
      <c r="C77" s="97" t="s">
        <v>577</v>
      </c>
      <c r="D77" s="98">
        <f>D78</f>
        <v>5117721882</v>
      </c>
      <c r="E77" s="98">
        <f t="shared" ref="E77:F77" si="9">E78</f>
        <v>5117721882</v>
      </c>
      <c r="F77" s="98">
        <f t="shared" si="9"/>
        <v>372310342.19999999</v>
      </c>
    </row>
    <row r="78" spans="3:6">
      <c r="C78" s="99" t="s">
        <v>578</v>
      </c>
      <c r="D78" s="100">
        <v>5117721882</v>
      </c>
      <c r="E78" s="100">
        <v>5117721882</v>
      </c>
      <c r="F78" s="100">
        <v>372310342.19999999</v>
      </c>
    </row>
    <row r="79" spans="3:6">
      <c r="C79" s="97" t="s">
        <v>579</v>
      </c>
      <c r="D79" s="98">
        <f>D80</f>
        <v>116074840107</v>
      </c>
      <c r="E79" s="98">
        <f t="shared" ref="E79:F79" si="10">E80</f>
        <v>116074840107</v>
      </c>
      <c r="F79" s="98">
        <f t="shared" si="10"/>
        <v>64938462886.599998</v>
      </c>
    </row>
    <row r="80" spans="3:6">
      <c r="C80" s="99" t="s">
        <v>580</v>
      </c>
      <c r="D80" s="100">
        <v>116074840107</v>
      </c>
      <c r="E80" s="100">
        <v>116074840107</v>
      </c>
      <c r="F80" s="100">
        <v>64938462886.599998</v>
      </c>
    </row>
    <row r="81" spans="3:8">
      <c r="C81" s="60" t="s">
        <v>331</v>
      </c>
      <c r="D81" s="102">
        <f>D76+D13</f>
        <v>1744025968276</v>
      </c>
      <c r="E81" s="102">
        <f>E76+E13</f>
        <v>1790027773330.2502</v>
      </c>
      <c r="F81" s="102">
        <f>F76+F13</f>
        <v>1145784018882.3604</v>
      </c>
    </row>
    <row r="82" spans="3:8">
      <c r="C82" s="126" t="s">
        <v>709</v>
      </c>
      <c r="F82" s="45"/>
      <c r="H82" s="45"/>
    </row>
    <row r="83" spans="3:8">
      <c r="C83" s="114" t="s">
        <v>2266</v>
      </c>
      <c r="D83" s="114"/>
      <c r="E83" s="114"/>
      <c r="F83" s="114"/>
      <c r="G83" s="114"/>
      <c r="H83" s="114"/>
    </row>
    <row r="84" spans="3:8" ht="26.45" customHeight="1">
      <c r="C84" s="194" t="s">
        <v>2283</v>
      </c>
      <c r="D84" s="194"/>
      <c r="E84" s="194"/>
      <c r="F84" s="194"/>
      <c r="G84" s="114"/>
      <c r="H84" s="114"/>
    </row>
    <row r="85" spans="3:8" ht="31.5" customHeight="1">
      <c r="C85" s="196" t="s">
        <v>2267</v>
      </c>
      <c r="D85" s="196"/>
      <c r="E85" s="196"/>
      <c r="F85" s="196"/>
      <c r="G85" s="33"/>
      <c r="H85" s="33"/>
    </row>
    <row r="86" spans="3:8">
      <c r="C86" s="179" t="s">
        <v>2268</v>
      </c>
      <c r="D86" s="179"/>
    </row>
  </sheetData>
  <mergeCells count="14">
    <mergeCell ref="C86:D86"/>
    <mergeCell ref="C84:F84"/>
    <mergeCell ref="A1:G1"/>
    <mergeCell ref="A2:G2"/>
    <mergeCell ref="A3:G3"/>
    <mergeCell ref="A5:G5"/>
    <mergeCell ref="A6:G6"/>
    <mergeCell ref="A7:G7"/>
    <mergeCell ref="A8:G8"/>
    <mergeCell ref="A9:G9"/>
    <mergeCell ref="F11:F12"/>
    <mergeCell ref="C11:C12"/>
    <mergeCell ref="E11:E12"/>
    <mergeCell ref="C85:F85"/>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F2098"/>
  <sheetViews>
    <sheetView showGridLines="0" zoomScale="90" zoomScaleNormal="90" workbookViewId="0">
      <selection activeCell="J2091" sqref="J2091"/>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6" ht="27.75">
      <c r="A1" s="199" t="s">
        <v>602</v>
      </c>
      <c r="B1" s="199"/>
      <c r="C1" s="199"/>
      <c r="D1" s="199"/>
      <c r="E1" s="199"/>
    </row>
    <row r="2" spans="1:6" ht="20.25">
      <c r="A2" s="200" t="s">
        <v>0</v>
      </c>
      <c r="B2" s="200"/>
      <c r="C2" s="200"/>
      <c r="D2" s="200"/>
      <c r="E2" s="200"/>
    </row>
    <row r="3" spans="1:6">
      <c r="A3" s="201" t="s">
        <v>1</v>
      </c>
      <c r="B3" s="201"/>
      <c r="C3" s="201"/>
      <c r="D3" s="201"/>
      <c r="E3" s="201"/>
    </row>
    <row r="4" spans="1:6">
      <c r="A4" s="63"/>
      <c r="B4" s="63"/>
      <c r="C4" s="63"/>
      <c r="D4" s="63"/>
      <c r="E4" s="63"/>
    </row>
    <row r="5" spans="1:6" ht="18.75">
      <c r="A5" s="202" t="s">
        <v>22</v>
      </c>
      <c r="B5" s="202"/>
      <c r="C5" s="202"/>
      <c r="D5" s="202"/>
      <c r="E5" s="202"/>
    </row>
    <row r="6" spans="1:6" ht="18.75">
      <c r="A6" s="203" t="s">
        <v>236</v>
      </c>
      <c r="B6" s="203"/>
      <c r="C6" s="203"/>
      <c r="D6" s="203"/>
      <c r="E6" s="203"/>
    </row>
    <row r="7" spans="1:6" ht="18.75">
      <c r="A7" s="198" t="s">
        <v>2280</v>
      </c>
      <c r="B7" s="198"/>
      <c r="C7" s="198"/>
      <c r="D7" s="198"/>
      <c r="E7" s="198"/>
    </row>
    <row r="8" spans="1:6" ht="18.75">
      <c r="A8" s="186" t="s">
        <v>601</v>
      </c>
      <c r="B8" s="186"/>
      <c r="C8" s="186"/>
      <c r="D8" s="186"/>
      <c r="E8" s="186"/>
    </row>
    <row r="9" spans="1:6" ht="15.75">
      <c r="A9" s="197" t="s">
        <v>4</v>
      </c>
      <c r="B9" s="197"/>
      <c r="C9" s="197"/>
      <c r="D9" s="197"/>
      <c r="E9" s="197"/>
    </row>
    <row r="10" spans="1:6">
      <c r="A10" s="63"/>
      <c r="B10" s="63"/>
      <c r="C10" s="63"/>
      <c r="D10" s="63"/>
      <c r="E10" s="63"/>
    </row>
    <row r="12" spans="1:6" ht="30" customHeight="1">
      <c r="C12" s="172" t="s">
        <v>5</v>
      </c>
      <c r="D12" s="64" t="s">
        <v>769</v>
      </c>
      <c r="E12" s="171" t="s">
        <v>2250</v>
      </c>
      <c r="F12" s="64" t="s">
        <v>689</v>
      </c>
    </row>
    <row r="13" spans="1:6">
      <c r="C13" s="165" t="s">
        <v>237</v>
      </c>
      <c r="D13" s="166">
        <v>96543478243</v>
      </c>
      <c r="E13" s="166">
        <v>106499937237.76007</v>
      </c>
      <c r="F13" s="166">
        <v>60857550230.449928</v>
      </c>
    </row>
    <row r="14" spans="1:6">
      <c r="C14" s="152" t="s">
        <v>238</v>
      </c>
      <c r="D14" s="153">
        <v>11233558074</v>
      </c>
      <c r="E14" s="153">
        <v>14827159634.299997</v>
      </c>
      <c r="F14" s="153">
        <v>8900340846.4500008</v>
      </c>
    </row>
    <row r="15" spans="1:6">
      <c r="C15" s="154" t="s">
        <v>2269</v>
      </c>
      <c r="D15" s="155">
        <v>7222922235</v>
      </c>
      <c r="E15" s="155">
        <v>9994638580.9299984</v>
      </c>
      <c r="F15" s="155">
        <v>6197495880.9999981</v>
      </c>
    </row>
    <row r="16" spans="1:6">
      <c r="C16" s="156" t="s">
        <v>581</v>
      </c>
      <c r="D16" s="155">
        <v>40000000</v>
      </c>
      <c r="E16" s="155">
        <v>49196632.100000001</v>
      </c>
      <c r="F16" s="155">
        <v>48739107.68</v>
      </c>
    </row>
    <row r="17" spans="3:6">
      <c r="C17" s="156" t="s">
        <v>2254</v>
      </c>
      <c r="D17" s="155">
        <v>0</v>
      </c>
      <c r="E17" s="155">
        <v>10650059.800000001</v>
      </c>
      <c r="F17" s="155">
        <v>0</v>
      </c>
    </row>
    <row r="18" spans="3:6">
      <c r="C18" s="156" t="s">
        <v>612</v>
      </c>
      <c r="D18" s="155">
        <v>11961356</v>
      </c>
      <c r="E18" s="155">
        <v>44414977</v>
      </c>
      <c r="F18" s="155">
        <v>44241920.920000002</v>
      </c>
    </row>
    <row r="19" spans="3:6">
      <c r="C19" s="156" t="s">
        <v>613</v>
      </c>
      <c r="D19" s="155">
        <v>404611876</v>
      </c>
      <c r="E19" s="155">
        <v>404611876</v>
      </c>
      <c r="F19" s="155">
        <v>218301872.98000002</v>
      </c>
    </row>
    <row r="20" spans="3:6">
      <c r="C20" s="156" t="s">
        <v>560</v>
      </c>
      <c r="D20" s="155">
        <v>250000000</v>
      </c>
      <c r="E20" s="155">
        <v>238000000</v>
      </c>
      <c r="F20" s="155">
        <v>93742590.480000004</v>
      </c>
    </row>
    <row r="21" spans="3:6">
      <c r="C21" s="156" t="s">
        <v>838</v>
      </c>
      <c r="D21" s="155">
        <v>74617343</v>
      </c>
      <c r="E21" s="155">
        <v>84575462</v>
      </c>
      <c r="F21" s="155">
        <v>61222061.539999999</v>
      </c>
    </row>
    <row r="22" spans="3:6">
      <c r="C22" s="156" t="s">
        <v>582</v>
      </c>
      <c r="D22" s="155">
        <v>20321906</v>
      </c>
      <c r="E22" s="155">
        <v>24734851</v>
      </c>
      <c r="F22" s="155">
        <v>6623116.7800000003</v>
      </c>
    </row>
    <row r="23" spans="3:6">
      <c r="C23" s="156" t="s">
        <v>614</v>
      </c>
      <c r="D23" s="155">
        <v>50000000</v>
      </c>
      <c r="E23" s="155">
        <v>50000000</v>
      </c>
      <c r="F23" s="155">
        <v>49938937.330000006</v>
      </c>
    </row>
    <row r="24" spans="3:6">
      <c r="C24" s="156" t="s">
        <v>839</v>
      </c>
      <c r="D24" s="155">
        <v>30904487</v>
      </c>
      <c r="E24" s="155">
        <v>26609263</v>
      </c>
      <c r="F24" s="155">
        <v>0</v>
      </c>
    </row>
    <row r="25" spans="3:6">
      <c r="C25" s="156" t="s">
        <v>773</v>
      </c>
      <c r="D25" s="155">
        <v>150000001</v>
      </c>
      <c r="E25" s="155">
        <v>150000001</v>
      </c>
      <c r="F25" s="155">
        <v>136430408.22999999</v>
      </c>
    </row>
    <row r="26" spans="3:6">
      <c r="C26" s="156" t="s">
        <v>774</v>
      </c>
      <c r="D26" s="155">
        <v>11090100</v>
      </c>
      <c r="E26" s="155">
        <v>5969433.6200000001</v>
      </c>
      <c r="F26" s="155">
        <v>1811015.74</v>
      </c>
    </row>
    <row r="27" spans="3:6">
      <c r="C27" s="156" t="s">
        <v>775</v>
      </c>
      <c r="D27" s="155">
        <v>7515600</v>
      </c>
      <c r="E27" s="155">
        <v>8756651</v>
      </c>
      <c r="F27" s="155">
        <v>6501970.6399999997</v>
      </c>
    </row>
    <row r="28" spans="3:6">
      <c r="C28" s="156" t="s">
        <v>583</v>
      </c>
      <c r="D28" s="155">
        <v>22368258</v>
      </c>
      <c r="E28" s="155">
        <v>37804804.149999999</v>
      </c>
      <c r="F28" s="155">
        <v>25820811.98</v>
      </c>
    </row>
    <row r="29" spans="3:6">
      <c r="C29" s="156" t="s">
        <v>777</v>
      </c>
      <c r="D29" s="155">
        <v>10380060</v>
      </c>
      <c r="E29" s="155">
        <v>10380060</v>
      </c>
      <c r="F29" s="155">
        <v>2619173.54</v>
      </c>
    </row>
    <row r="30" spans="3:6">
      <c r="C30" s="156" t="s">
        <v>840</v>
      </c>
      <c r="D30" s="155">
        <v>800000000</v>
      </c>
      <c r="E30" s="155">
        <v>800000000</v>
      </c>
      <c r="F30" s="155">
        <v>448910156.11000001</v>
      </c>
    </row>
    <row r="31" spans="3:6">
      <c r="C31" s="156" t="s">
        <v>2232</v>
      </c>
      <c r="D31" s="155">
        <v>0</v>
      </c>
      <c r="E31" s="155">
        <v>3218836</v>
      </c>
      <c r="F31" s="155">
        <v>3218835.38</v>
      </c>
    </row>
    <row r="32" spans="3:6">
      <c r="C32" s="156" t="s">
        <v>615</v>
      </c>
      <c r="D32" s="155">
        <v>10432313</v>
      </c>
      <c r="E32" s="155">
        <v>10432313</v>
      </c>
      <c r="F32" s="155">
        <v>6904670.3300000001</v>
      </c>
    </row>
    <row r="33" spans="3:6">
      <c r="C33" s="156" t="s">
        <v>841</v>
      </c>
      <c r="D33" s="155">
        <v>1895778</v>
      </c>
      <c r="E33" s="155">
        <v>2177658</v>
      </c>
      <c r="F33" s="155">
        <v>1742046.11</v>
      </c>
    </row>
    <row r="34" spans="3:6">
      <c r="C34" s="156" t="s">
        <v>842</v>
      </c>
      <c r="D34" s="155">
        <v>1000000</v>
      </c>
      <c r="E34" s="155">
        <v>50000</v>
      </c>
      <c r="F34" s="155">
        <v>0</v>
      </c>
    </row>
    <row r="35" spans="3:6">
      <c r="C35" s="156" t="s">
        <v>778</v>
      </c>
      <c r="D35" s="155">
        <v>9536540</v>
      </c>
      <c r="E35" s="155">
        <v>9536540</v>
      </c>
      <c r="F35" s="155">
        <v>0</v>
      </c>
    </row>
    <row r="36" spans="3:6">
      <c r="C36" s="156" t="s">
        <v>559</v>
      </c>
      <c r="D36" s="155">
        <v>1751736</v>
      </c>
      <c r="E36" s="155">
        <v>1751736</v>
      </c>
      <c r="F36" s="155">
        <v>0</v>
      </c>
    </row>
    <row r="37" spans="3:6">
      <c r="C37" s="156" t="s">
        <v>779</v>
      </c>
      <c r="D37" s="155">
        <v>9507126</v>
      </c>
      <c r="E37" s="155">
        <v>11491387.720000001</v>
      </c>
      <c r="F37" s="155">
        <v>2484944.6800000002</v>
      </c>
    </row>
    <row r="38" spans="3:6">
      <c r="C38" s="156" t="s">
        <v>766</v>
      </c>
      <c r="D38" s="155">
        <v>0</v>
      </c>
      <c r="E38" s="155">
        <v>484784262.76999998</v>
      </c>
      <c r="F38" s="155">
        <v>140978702.62</v>
      </c>
    </row>
    <row r="39" spans="3:6">
      <c r="C39" s="156" t="s">
        <v>2143</v>
      </c>
      <c r="D39" s="155">
        <v>0</v>
      </c>
      <c r="E39" s="155">
        <v>24574240.960000001</v>
      </c>
      <c r="F39" s="155">
        <v>0</v>
      </c>
    </row>
    <row r="40" spans="3:6">
      <c r="C40" s="156" t="s">
        <v>843</v>
      </c>
      <c r="D40" s="155">
        <v>125650113</v>
      </c>
      <c r="E40" s="155">
        <v>71079128</v>
      </c>
      <c r="F40" s="155">
        <v>11153169.07</v>
      </c>
    </row>
    <row r="41" spans="3:6">
      <c r="C41" s="156" t="s">
        <v>844</v>
      </c>
      <c r="D41" s="155">
        <v>3526957</v>
      </c>
      <c r="E41" s="155">
        <v>0</v>
      </c>
      <c r="F41" s="155">
        <v>0</v>
      </c>
    </row>
    <row r="42" spans="3:6">
      <c r="C42" s="156" t="s">
        <v>845</v>
      </c>
      <c r="D42" s="155">
        <v>73808208</v>
      </c>
      <c r="E42" s="155">
        <v>26759883.350000001</v>
      </c>
      <c r="F42" s="155">
        <v>0</v>
      </c>
    </row>
    <row r="43" spans="3:6">
      <c r="C43" s="156" t="s">
        <v>616</v>
      </c>
      <c r="D43" s="155">
        <v>8480045</v>
      </c>
      <c r="E43" s="155">
        <v>18878410.100000001</v>
      </c>
      <c r="F43" s="155">
        <v>10871229.800000001</v>
      </c>
    </row>
    <row r="44" spans="3:6">
      <c r="C44" s="156" t="s">
        <v>2144</v>
      </c>
      <c r="D44" s="155">
        <v>0</v>
      </c>
      <c r="E44" s="155">
        <v>7769296.8799999999</v>
      </c>
      <c r="F44" s="155">
        <v>0</v>
      </c>
    </row>
    <row r="45" spans="3:6">
      <c r="C45" s="156" t="s">
        <v>846</v>
      </c>
      <c r="D45" s="155">
        <v>247267400</v>
      </c>
      <c r="E45" s="155">
        <v>189831830</v>
      </c>
      <c r="F45" s="155">
        <v>45583135.100000001</v>
      </c>
    </row>
    <row r="46" spans="3:6">
      <c r="C46" s="156" t="s">
        <v>847</v>
      </c>
      <c r="D46" s="155">
        <v>65275889</v>
      </c>
      <c r="E46" s="155">
        <v>88795889</v>
      </c>
      <c r="F46" s="155">
        <v>88793062.989999995</v>
      </c>
    </row>
    <row r="47" spans="3:6">
      <c r="C47" s="156" t="s">
        <v>558</v>
      </c>
      <c r="D47" s="155">
        <v>12862214</v>
      </c>
      <c r="E47" s="155">
        <v>507862214</v>
      </c>
      <c r="F47" s="155">
        <v>507682214</v>
      </c>
    </row>
    <row r="48" spans="3:6">
      <c r="C48" s="156" t="s">
        <v>848</v>
      </c>
      <c r="D48" s="155">
        <v>50413002</v>
      </c>
      <c r="E48" s="155">
        <v>47647823</v>
      </c>
      <c r="F48" s="155">
        <v>0</v>
      </c>
    </row>
    <row r="49" spans="3:6">
      <c r="C49" s="156" t="s">
        <v>503</v>
      </c>
      <c r="D49" s="155">
        <v>262219700</v>
      </c>
      <c r="E49" s="155">
        <v>321765205.42000002</v>
      </c>
      <c r="F49" s="155">
        <v>214296789.84</v>
      </c>
    </row>
    <row r="50" spans="3:6">
      <c r="C50" s="156" t="s">
        <v>781</v>
      </c>
      <c r="D50" s="155">
        <v>7527313</v>
      </c>
      <c r="E50" s="155">
        <v>7527313</v>
      </c>
      <c r="F50" s="155">
        <v>0</v>
      </c>
    </row>
    <row r="51" spans="3:6">
      <c r="C51" s="156" t="s">
        <v>849</v>
      </c>
      <c r="D51" s="155">
        <v>80000000</v>
      </c>
      <c r="E51" s="155">
        <v>692440.46</v>
      </c>
      <c r="F51" s="155">
        <v>0</v>
      </c>
    </row>
    <row r="52" spans="3:6">
      <c r="C52" s="156" t="s">
        <v>561</v>
      </c>
      <c r="D52" s="155">
        <v>692180519</v>
      </c>
      <c r="E52" s="155">
        <v>950381614.73000002</v>
      </c>
      <c r="F52" s="155">
        <v>745381214.73000002</v>
      </c>
    </row>
    <row r="53" spans="3:6">
      <c r="C53" s="156" t="s">
        <v>850</v>
      </c>
      <c r="D53" s="155">
        <v>54038051</v>
      </c>
      <c r="E53" s="155">
        <v>94038051</v>
      </c>
      <c r="F53" s="155">
        <v>44308027</v>
      </c>
    </row>
    <row r="54" spans="3:6">
      <c r="C54" s="156" t="s">
        <v>584</v>
      </c>
      <c r="D54" s="155">
        <v>296302682</v>
      </c>
      <c r="E54" s="155">
        <v>200861972</v>
      </c>
      <c r="F54" s="155">
        <v>168818417.63999999</v>
      </c>
    </row>
    <row r="55" spans="3:6">
      <c r="C55" s="156" t="s">
        <v>2087</v>
      </c>
      <c r="D55" s="155">
        <v>0</v>
      </c>
      <c r="E55" s="155">
        <v>3764490.6</v>
      </c>
      <c r="F55" s="155">
        <v>2798966.4</v>
      </c>
    </row>
    <row r="56" spans="3:6">
      <c r="C56" s="156" t="s">
        <v>851</v>
      </c>
      <c r="D56" s="155">
        <v>1000000</v>
      </c>
      <c r="E56" s="155">
        <v>1000000</v>
      </c>
      <c r="F56" s="155">
        <v>0</v>
      </c>
    </row>
    <row r="57" spans="3:6">
      <c r="C57" s="156" t="s">
        <v>852</v>
      </c>
      <c r="D57" s="155">
        <v>0</v>
      </c>
      <c r="E57" s="155">
        <v>500000000</v>
      </c>
      <c r="F57" s="155">
        <v>278836372.24000001</v>
      </c>
    </row>
    <row r="58" spans="3:6">
      <c r="C58" s="156" t="s">
        <v>2088</v>
      </c>
      <c r="D58" s="155">
        <v>0</v>
      </c>
      <c r="E58" s="155">
        <v>12171887.4</v>
      </c>
      <c r="F58" s="155">
        <v>7185114.96</v>
      </c>
    </row>
    <row r="59" spans="3:6">
      <c r="C59" s="156" t="s">
        <v>853</v>
      </c>
      <c r="D59" s="155">
        <v>0</v>
      </c>
      <c r="E59" s="155">
        <v>634000000</v>
      </c>
      <c r="F59" s="155">
        <v>430137113.93000001</v>
      </c>
    </row>
    <row r="60" spans="3:6">
      <c r="C60" s="156" t="s">
        <v>854</v>
      </c>
      <c r="D60" s="155">
        <v>12842317</v>
      </c>
      <c r="E60" s="155">
        <v>66524823</v>
      </c>
      <c r="F60" s="155">
        <v>0</v>
      </c>
    </row>
    <row r="61" spans="3:6">
      <c r="C61" s="156" t="s">
        <v>855</v>
      </c>
      <c r="D61" s="155">
        <v>0</v>
      </c>
      <c r="E61" s="155">
        <v>107000000</v>
      </c>
      <c r="F61" s="155">
        <v>2912280</v>
      </c>
    </row>
    <row r="62" spans="3:6">
      <c r="C62" s="156" t="s">
        <v>617</v>
      </c>
      <c r="D62" s="155">
        <v>9334540</v>
      </c>
      <c r="E62" s="155">
        <v>9334540</v>
      </c>
      <c r="F62" s="155">
        <v>0</v>
      </c>
    </row>
    <row r="63" spans="3:6">
      <c r="C63" s="156" t="s">
        <v>618</v>
      </c>
      <c r="D63" s="155">
        <v>15197105</v>
      </c>
      <c r="E63" s="155">
        <v>15197105</v>
      </c>
      <c r="F63" s="155">
        <v>4093851.96</v>
      </c>
    </row>
    <row r="64" spans="3:6">
      <c r="C64" s="156" t="s">
        <v>437</v>
      </c>
      <c r="D64" s="155">
        <v>4298065</v>
      </c>
      <c r="E64" s="155">
        <v>17021350</v>
      </c>
      <c r="F64" s="155">
        <v>11935200.060000001</v>
      </c>
    </row>
    <row r="65" spans="3:6">
      <c r="C65" s="156" t="s">
        <v>619</v>
      </c>
      <c r="D65" s="155">
        <v>9125326</v>
      </c>
      <c r="E65" s="155">
        <v>9260147.5700000003</v>
      </c>
      <c r="F65" s="155">
        <v>0</v>
      </c>
    </row>
    <row r="66" spans="3:6">
      <c r="C66" s="156" t="s">
        <v>620</v>
      </c>
      <c r="D66" s="155">
        <v>8116071</v>
      </c>
      <c r="E66" s="155">
        <v>0</v>
      </c>
      <c r="F66" s="155">
        <v>0</v>
      </c>
    </row>
    <row r="67" spans="3:6">
      <c r="C67" s="156" t="s">
        <v>621</v>
      </c>
      <c r="D67" s="155">
        <v>365000353</v>
      </c>
      <c r="E67" s="155">
        <v>464875823.10000002</v>
      </c>
      <c r="F67" s="155">
        <v>334136683.75999999</v>
      </c>
    </row>
    <row r="68" spans="3:6">
      <c r="C68" s="156" t="s">
        <v>622</v>
      </c>
      <c r="D68" s="155">
        <v>6000000</v>
      </c>
      <c r="E68" s="155">
        <v>173200000</v>
      </c>
      <c r="F68" s="155">
        <v>103101068.43000001</v>
      </c>
    </row>
    <row r="69" spans="3:6">
      <c r="C69" s="156" t="s">
        <v>856</v>
      </c>
      <c r="D69" s="155">
        <v>73761343</v>
      </c>
      <c r="E69" s="155">
        <v>38519729</v>
      </c>
      <c r="F69" s="155">
        <v>35963868.130000003</v>
      </c>
    </row>
    <row r="70" spans="3:6">
      <c r="C70" s="156" t="s">
        <v>553</v>
      </c>
      <c r="D70" s="155">
        <v>550727334</v>
      </c>
      <c r="E70" s="155">
        <v>575727334</v>
      </c>
      <c r="F70" s="155">
        <v>532217182.70999998</v>
      </c>
    </row>
    <row r="71" spans="3:6">
      <c r="C71" s="156" t="s">
        <v>557</v>
      </c>
      <c r="D71" s="155">
        <v>12252984</v>
      </c>
      <c r="E71" s="155">
        <v>22502984</v>
      </c>
      <c r="F71" s="155">
        <v>10166643.33</v>
      </c>
    </row>
    <row r="72" spans="3:6">
      <c r="C72" s="156" t="s">
        <v>857</v>
      </c>
      <c r="D72" s="155">
        <v>19017301</v>
      </c>
      <c r="E72" s="155">
        <v>18341265</v>
      </c>
      <c r="F72" s="155">
        <v>0</v>
      </c>
    </row>
    <row r="73" spans="3:6">
      <c r="C73" s="156" t="s">
        <v>858</v>
      </c>
      <c r="D73" s="155">
        <v>4629558</v>
      </c>
      <c r="E73" s="155">
        <v>44625687</v>
      </c>
      <c r="F73" s="155">
        <v>28156643.5</v>
      </c>
    </row>
    <row r="74" spans="3:6">
      <c r="C74" s="156" t="s">
        <v>859</v>
      </c>
      <c r="D74" s="155">
        <v>4358515</v>
      </c>
      <c r="E74" s="155">
        <v>4358515</v>
      </c>
      <c r="F74" s="155">
        <v>4358515</v>
      </c>
    </row>
    <row r="75" spans="3:6">
      <c r="C75" s="156" t="s">
        <v>782</v>
      </c>
      <c r="D75" s="155">
        <v>113318935</v>
      </c>
      <c r="E75" s="155">
        <v>113318935</v>
      </c>
      <c r="F75" s="155">
        <v>21800153.120000001</v>
      </c>
    </row>
    <row r="76" spans="3:6">
      <c r="C76" s="156" t="s">
        <v>860</v>
      </c>
      <c r="D76" s="155">
        <v>100000</v>
      </c>
      <c r="E76" s="155">
        <v>128579671</v>
      </c>
      <c r="F76" s="155">
        <v>109674393.56999999</v>
      </c>
    </row>
    <row r="77" spans="3:6">
      <c r="C77" s="156" t="s">
        <v>783</v>
      </c>
      <c r="D77" s="155">
        <v>83908702</v>
      </c>
      <c r="E77" s="155">
        <v>179814079</v>
      </c>
      <c r="F77" s="155">
        <v>68148970.670000002</v>
      </c>
    </row>
    <row r="78" spans="3:6">
      <c r="C78" s="156" t="s">
        <v>861</v>
      </c>
      <c r="D78" s="155">
        <v>165478160</v>
      </c>
      <c r="E78" s="155">
        <v>118478160</v>
      </c>
      <c r="F78" s="155">
        <v>17732060.030000001</v>
      </c>
    </row>
    <row r="79" spans="3:6">
      <c r="C79" s="156" t="s">
        <v>862</v>
      </c>
      <c r="D79" s="155">
        <v>45109788</v>
      </c>
      <c r="E79" s="155">
        <v>661645</v>
      </c>
      <c r="F79" s="155">
        <v>0</v>
      </c>
    </row>
    <row r="80" spans="3:6">
      <c r="C80" s="156" t="s">
        <v>2123</v>
      </c>
      <c r="D80" s="155">
        <v>0</v>
      </c>
      <c r="E80" s="155">
        <v>125873820</v>
      </c>
      <c r="F80" s="155">
        <v>125873817.29000001</v>
      </c>
    </row>
    <row r="81" spans="3:6">
      <c r="C81" s="156" t="s">
        <v>863</v>
      </c>
      <c r="D81" s="155">
        <v>0</v>
      </c>
      <c r="E81" s="155">
        <v>0</v>
      </c>
      <c r="F81" s="155">
        <v>0</v>
      </c>
    </row>
    <row r="82" spans="3:6">
      <c r="C82" s="156" t="s">
        <v>2274</v>
      </c>
      <c r="D82" s="155">
        <v>0</v>
      </c>
      <c r="E82" s="155">
        <v>53842413.619999997</v>
      </c>
      <c r="F82" s="155">
        <v>0</v>
      </c>
    </row>
    <row r="83" spans="3:6">
      <c r="C83" s="156" t="s">
        <v>864</v>
      </c>
      <c r="D83" s="155">
        <v>2945047</v>
      </c>
      <c r="E83" s="155">
        <v>8436419</v>
      </c>
      <c r="F83" s="155">
        <v>0</v>
      </c>
    </row>
    <row r="84" spans="3:6">
      <c r="C84" s="156" t="s">
        <v>865</v>
      </c>
      <c r="D84" s="155">
        <v>5585530</v>
      </c>
      <c r="E84" s="155">
        <v>3585530</v>
      </c>
      <c r="F84" s="155">
        <v>636950.11</v>
      </c>
    </row>
    <row r="85" spans="3:6">
      <c r="C85" s="156" t="s">
        <v>866</v>
      </c>
      <c r="D85" s="155">
        <v>181782167</v>
      </c>
      <c r="E85" s="155">
        <v>191782167</v>
      </c>
      <c r="F85" s="155">
        <v>74088367.75</v>
      </c>
    </row>
    <row r="86" spans="3:6">
      <c r="C86" s="156" t="s">
        <v>2255</v>
      </c>
      <c r="D86" s="155">
        <v>0</v>
      </c>
      <c r="E86" s="155">
        <v>6199768.3300000001</v>
      </c>
      <c r="F86" s="155">
        <v>0</v>
      </c>
    </row>
    <row r="87" spans="3:6">
      <c r="C87" s="156" t="s">
        <v>252</v>
      </c>
      <c r="D87" s="155">
        <v>149999990</v>
      </c>
      <c r="E87" s="155">
        <v>148285704</v>
      </c>
      <c r="F87" s="155">
        <v>114498925.64</v>
      </c>
    </row>
    <row r="88" spans="3:6">
      <c r="C88" s="156" t="s">
        <v>2126</v>
      </c>
      <c r="D88" s="155">
        <v>0</v>
      </c>
      <c r="E88" s="155">
        <v>878082</v>
      </c>
      <c r="F88" s="155">
        <v>0</v>
      </c>
    </row>
    <row r="89" spans="3:6">
      <c r="C89" s="156" t="s">
        <v>784</v>
      </c>
      <c r="D89" s="155">
        <v>587130926</v>
      </c>
      <c r="E89" s="155">
        <v>152025872.57999998</v>
      </c>
      <c r="F89" s="155">
        <v>33329085.91</v>
      </c>
    </row>
    <row r="90" spans="3:6">
      <c r="C90" s="156" t="s">
        <v>867</v>
      </c>
      <c r="D90" s="155">
        <v>1510244</v>
      </c>
      <c r="E90" s="155">
        <v>730</v>
      </c>
      <c r="F90" s="155">
        <v>0</v>
      </c>
    </row>
    <row r="91" spans="3:6">
      <c r="C91" s="156" t="s">
        <v>868</v>
      </c>
      <c r="D91" s="155">
        <v>8913591</v>
      </c>
      <c r="E91" s="155">
        <v>5295694</v>
      </c>
      <c r="F91" s="155">
        <v>2919523.15</v>
      </c>
    </row>
    <row r="92" spans="3:6">
      <c r="C92" s="156" t="s">
        <v>556</v>
      </c>
      <c r="D92" s="155">
        <v>225001054</v>
      </c>
      <c r="E92" s="155">
        <v>225001054</v>
      </c>
      <c r="F92" s="155">
        <v>224401414.19999999</v>
      </c>
    </row>
    <row r="93" spans="3:6">
      <c r="C93" s="156" t="s">
        <v>344</v>
      </c>
      <c r="D93" s="155">
        <v>1751736</v>
      </c>
      <c r="E93" s="155">
        <v>20804984</v>
      </c>
      <c r="F93" s="155">
        <v>4895610.6100000003</v>
      </c>
    </row>
    <row r="94" spans="3:6">
      <c r="C94" s="156" t="s">
        <v>869</v>
      </c>
      <c r="D94" s="155">
        <v>9721548</v>
      </c>
      <c r="E94" s="155">
        <v>7567345</v>
      </c>
      <c r="F94" s="155">
        <v>5782712.4900000002</v>
      </c>
    </row>
    <row r="95" spans="3:6">
      <c r="C95" s="156" t="s">
        <v>555</v>
      </c>
      <c r="D95" s="155">
        <v>1751736</v>
      </c>
      <c r="E95" s="155">
        <v>35751736</v>
      </c>
      <c r="F95" s="155">
        <v>0</v>
      </c>
    </row>
    <row r="96" spans="3:6">
      <c r="C96" s="156" t="s">
        <v>870</v>
      </c>
      <c r="D96" s="155">
        <v>7166189</v>
      </c>
      <c r="E96" s="155">
        <v>3155123</v>
      </c>
      <c r="F96" s="155">
        <v>1243101.23</v>
      </c>
    </row>
    <row r="97" spans="3:6">
      <c r="C97" s="156" t="s">
        <v>871</v>
      </c>
      <c r="D97" s="155">
        <v>1823763</v>
      </c>
      <c r="E97" s="155">
        <v>110</v>
      </c>
      <c r="F97" s="155">
        <v>0</v>
      </c>
    </row>
    <row r="98" spans="3:6">
      <c r="C98" s="156" t="s">
        <v>424</v>
      </c>
      <c r="D98" s="155">
        <v>636815744</v>
      </c>
      <c r="E98" s="155">
        <v>666815744</v>
      </c>
      <c r="F98" s="155">
        <v>469351687.58000004</v>
      </c>
    </row>
    <row r="99" spans="3:6">
      <c r="C99" s="156" t="s">
        <v>2145</v>
      </c>
      <c r="D99" s="155">
        <v>0</v>
      </c>
      <c r="E99" s="155">
        <v>18944658.41</v>
      </c>
      <c r="F99" s="155">
        <v>0</v>
      </c>
    </row>
    <row r="100" spans="3:6">
      <c r="C100" s="156" t="s">
        <v>2146</v>
      </c>
      <c r="D100" s="155">
        <v>0</v>
      </c>
      <c r="E100" s="155">
        <v>17955951.830000002</v>
      </c>
      <c r="F100" s="155">
        <v>0</v>
      </c>
    </row>
    <row r="101" spans="3:6">
      <c r="C101" s="156" t="s">
        <v>2147</v>
      </c>
      <c r="D101" s="155">
        <v>0</v>
      </c>
      <c r="E101" s="155">
        <v>16545387.43</v>
      </c>
      <c r="F101" s="155">
        <v>0</v>
      </c>
    </row>
    <row r="102" spans="3:6">
      <c r="C102" s="154" t="s">
        <v>2270</v>
      </c>
      <c r="D102" s="155">
        <v>388060363</v>
      </c>
      <c r="E102" s="155">
        <v>108703075.36999999</v>
      </c>
      <c r="F102" s="155">
        <v>14036374.030000001</v>
      </c>
    </row>
    <row r="103" spans="3:6">
      <c r="C103" s="156" t="s">
        <v>623</v>
      </c>
      <c r="D103" s="155">
        <v>4617718</v>
      </c>
      <c r="E103" s="155">
        <v>30859864.989999998</v>
      </c>
      <c r="F103" s="155">
        <v>8869686.1400000006</v>
      </c>
    </row>
    <row r="104" spans="3:6">
      <c r="C104" s="156" t="s">
        <v>554</v>
      </c>
      <c r="D104" s="155">
        <v>364907209</v>
      </c>
      <c r="E104" s="155">
        <v>600</v>
      </c>
      <c r="F104" s="155">
        <v>0</v>
      </c>
    </row>
    <row r="105" spans="3:6">
      <c r="C105" s="156" t="s">
        <v>624</v>
      </c>
      <c r="D105" s="155">
        <v>18535436</v>
      </c>
      <c r="E105" s="155">
        <v>18535436</v>
      </c>
      <c r="F105" s="155">
        <v>5166687.8900000006</v>
      </c>
    </row>
    <row r="106" spans="3:6">
      <c r="C106" s="156" t="s">
        <v>767</v>
      </c>
      <c r="D106" s="155">
        <v>0</v>
      </c>
      <c r="E106" s="155">
        <v>27387174.379999999</v>
      </c>
      <c r="F106" s="155">
        <v>0</v>
      </c>
    </row>
    <row r="107" spans="3:6">
      <c r="C107" s="156" t="s">
        <v>2191</v>
      </c>
      <c r="D107" s="155">
        <v>0</v>
      </c>
      <c r="E107" s="155">
        <v>31920000.000000004</v>
      </c>
      <c r="F107" s="155">
        <v>0</v>
      </c>
    </row>
    <row r="108" spans="3:6">
      <c r="C108" s="154" t="s">
        <v>2271</v>
      </c>
      <c r="D108" s="155">
        <v>3622575476</v>
      </c>
      <c r="E108" s="155">
        <v>4723817978</v>
      </c>
      <c r="F108" s="155">
        <v>2688808591.4200001</v>
      </c>
    </row>
    <row r="109" spans="3:6">
      <c r="C109" s="156" t="s">
        <v>253</v>
      </c>
      <c r="D109" s="155">
        <v>875699815</v>
      </c>
      <c r="E109" s="155">
        <v>1317427383</v>
      </c>
      <c r="F109" s="155">
        <v>511694116.26999998</v>
      </c>
    </row>
    <row r="110" spans="3:6">
      <c r="C110" s="156" t="s">
        <v>558</v>
      </c>
      <c r="D110" s="155">
        <v>0</v>
      </c>
      <c r="E110" s="155">
        <v>301859117</v>
      </c>
      <c r="F110" s="155">
        <v>0</v>
      </c>
    </row>
    <row r="111" spans="3:6">
      <c r="C111" s="156" t="s">
        <v>561</v>
      </c>
      <c r="D111" s="155">
        <v>0</v>
      </c>
      <c r="E111" s="155">
        <v>444999600</v>
      </c>
      <c r="F111" s="155">
        <v>391480262.31</v>
      </c>
    </row>
    <row r="112" spans="3:6">
      <c r="C112" s="156" t="s">
        <v>852</v>
      </c>
      <c r="D112" s="155">
        <v>2746875661</v>
      </c>
      <c r="E112" s="155">
        <v>2659531878</v>
      </c>
      <c r="F112" s="155">
        <v>1785634212.8400002</v>
      </c>
    </row>
    <row r="113" spans="3:6">
      <c r="C113" s="152" t="s">
        <v>254</v>
      </c>
      <c r="D113" s="153">
        <v>2556203508</v>
      </c>
      <c r="E113" s="153">
        <v>3435545540.0499997</v>
      </c>
      <c r="F113" s="153">
        <v>2051825332.3199997</v>
      </c>
    </row>
    <row r="114" spans="3:6">
      <c r="C114" s="154" t="s">
        <v>2269</v>
      </c>
      <c r="D114" s="155">
        <v>1091905086</v>
      </c>
      <c r="E114" s="155">
        <v>1424248333.25</v>
      </c>
      <c r="F114" s="155">
        <v>941758186.81999993</v>
      </c>
    </row>
    <row r="115" spans="3:6">
      <c r="C115" s="156" t="s">
        <v>872</v>
      </c>
      <c r="D115" s="155">
        <v>20000000</v>
      </c>
      <c r="E115" s="155">
        <v>0</v>
      </c>
      <c r="F115" s="155">
        <v>0</v>
      </c>
    </row>
    <row r="116" spans="3:6">
      <c r="C116" s="156" t="s">
        <v>873</v>
      </c>
      <c r="D116" s="155">
        <v>27300136</v>
      </c>
      <c r="E116" s="155">
        <v>57043175</v>
      </c>
      <c r="F116" s="155">
        <v>34243025.670000002</v>
      </c>
    </row>
    <row r="117" spans="3:6">
      <c r="C117" s="156" t="s">
        <v>776</v>
      </c>
      <c r="D117" s="155">
        <v>10029688</v>
      </c>
      <c r="E117" s="155">
        <v>88</v>
      </c>
      <c r="F117" s="155">
        <v>0</v>
      </c>
    </row>
    <row r="118" spans="3:6">
      <c r="C118" s="156" t="s">
        <v>874</v>
      </c>
      <c r="D118" s="155">
        <v>3977039</v>
      </c>
      <c r="E118" s="155">
        <v>1771480</v>
      </c>
      <c r="F118" s="155">
        <v>0</v>
      </c>
    </row>
    <row r="119" spans="3:6">
      <c r="C119" s="156" t="s">
        <v>552</v>
      </c>
      <c r="D119" s="155">
        <v>15662710</v>
      </c>
      <c r="E119" s="155">
        <v>11320710</v>
      </c>
      <c r="F119" s="155">
        <v>8211962.9100000001</v>
      </c>
    </row>
    <row r="120" spans="3:6">
      <c r="C120" s="156" t="s">
        <v>875</v>
      </c>
      <c r="D120" s="155">
        <v>17228026</v>
      </c>
      <c r="E120" s="155">
        <v>14612110</v>
      </c>
      <c r="F120" s="155">
        <v>0</v>
      </c>
    </row>
    <row r="121" spans="3:6">
      <c r="C121" s="156" t="s">
        <v>876</v>
      </c>
      <c r="D121" s="155">
        <v>6758426</v>
      </c>
      <c r="E121" s="155">
        <v>218</v>
      </c>
      <c r="F121" s="155">
        <v>0</v>
      </c>
    </row>
    <row r="122" spans="3:6">
      <c r="C122" s="156" t="s">
        <v>373</v>
      </c>
      <c r="D122" s="155">
        <v>13758588</v>
      </c>
      <c r="E122" s="155">
        <v>5773985</v>
      </c>
      <c r="F122" s="155">
        <v>4619021.49</v>
      </c>
    </row>
    <row r="123" spans="3:6">
      <c r="C123" s="156" t="s">
        <v>877</v>
      </c>
      <c r="D123" s="155">
        <v>12609788</v>
      </c>
      <c r="E123" s="155">
        <v>10709788</v>
      </c>
      <c r="F123" s="155">
        <v>8682328.8499999996</v>
      </c>
    </row>
    <row r="124" spans="3:6">
      <c r="C124" s="156" t="s">
        <v>878</v>
      </c>
      <c r="D124" s="155">
        <v>7572995</v>
      </c>
      <c r="E124" s="155">
        <v>5561700</v>
      </c>
      <c r="F124" s="155">
        <v>5561699.3399999999</v>
      </c>
    </row>
    <row r="125" spans="3:6">
      <c r="C125" s="156" t="s">
        <v>879</v>
      </c>
      <c r="D125" s="155">
        <v>1514599</v>
      </c>
      <c r="E125" s="155">
        <v>50929</v>
      </c>
      <c r="F125" s="155">
        <v>50896</v>
      </c>
    </row>
    <row r="126" spans="3:6">
      <c r="C126" s="156" t="s">
        <v>2226</v>
      </c>
      <c r="D126" s="155">
        <v>0</v>
      </c>
      <c r="E126" s="155">
        <v>8870500</v>
      </c>
      <c r="F126" s="155">
        <v>8870462.4299999997</v>
      </c>
    </row>
    <row r="127" spans="3:6">
      <c r="C127" s="156" t="s">
        <v>880</v>
      </c>
      <c r="D127" s="155">
        <v>1128036</v>
      </c>
      <c r="E127" s="155">
        <v>1128036</v>
      </c>
      <c r="F127" s="155">
        <v>0</v>
      </c>
    </row>
    <row r="128" spans="3:6">
      <c r="C128" s="156" t="s">
        <v>881</v>
      </c>
      <c r="D128" s="155">
        <v>12501268</v>
      </c>
      <c r="E128" s="155">
        <v>9296466</v>
      </c>
      <c r="F128" s="155">
        <v>9296465.1799999997</v>
      </c>
    </row>
    <row r="129" spans="3:6">
      <c r="C129" s="156" t="s">
        <v>2089</v>
      </c>
      <c r="D129" s="155">
        <v>0</v>
      </c>
      <c r="E129" s="155">
        <v>5050475.76</v>
      </c>
      <c r="F129" s="155">
        <v>0</v>
      </c>
    </row>
    <row r="130" spans="3:6">
      <c r="C130" s="156" t="s">
        <v>882</v>
      </c>
      <c r="D130" s="155">
        <v>2552835</v>
      </c>
      <c r="E130" s="155">
        <v>98081</v>
      </c>
      <c r="F130" s="155">
        <v>98080.03</v>
      </c>
    </row>
    <row r="131" spans="3:6">
      <c r="C131" s="156" t="s">
        <v>883</v>
      </c>
      <c r="D131" s="155">
        <v>13752270</v>
      </c>
      <c r="E131" s="155">
        <v>4330329</v>
      </c>
      <c r="F131" s="155">
        <v>4330328.18</v>
      </c>
    </row>
    <row r="132" spans="3:6">
      <c r="C132" s="156" t="s">
        <v>884</v>
      </c>
      <c r="D132" s="155">
        <v>2552835</v>
      </c>
      <c r="E132" s="155">
        <v>52529</v>
      </c>
      <c r="F132" s="155">
        <v>52528.800000000003</v>
      </c>
    </row>
    <row r="133" spans="3:6">
      <c r="C133" s="156" t="s">
        <v>885</v>
      </c>
      <c r="D133" s="155">
        <v>1511940</v>
      </c>
      <c r="E133" s="155">
        <v>232987</v>
      </c>
      <c r="F133" s="155">
        <v>232986.43</v>
      </c>
    </row>
    <row r="134" spans="3:6">
      <c r="C134" s="156" t="s">
        <v>886</v>
      </c>
      <c r="D134" s="155">
        <v>7572993</v>
      </c>
      <c r="E134" s="155">
        <v>100</v>
      </c>
      <c r="F134" s="155">
        <v>0</v>
      </c>
    </row>
    <row r="135" spans="3:6">
      <c r="C135" s="156" t="s">
        <v>887</v>
      </c>
      <c r="D135" s="155">
        <v>2521958</v>
      </c>
      <c r="E135" s="155">
        <v>4000000</v>
      </c>
      <c r="F135" s="155">
        <v>3072138.07</v>
      </c>
    </row>
    <row r="136" spans="3:6">
      <c r="C136" s="156" t="s">
        <v>888</v>
      </c>
      <c r="D136" s="155">
        <v>7572992</v>
      </c>
      <c r="E136" s="155">
        <v>4742269</v>
      </c>
      <c r="F136" s="155">
        <v>1256459.98</v>
      </c>
    </row>
    <row r="137" spans="3:6">
      <c r="C137" s="156" t="s">
        <v>889</v>
      </c>
      <c r="D137" s="155">
        <v>12609788</v>
      </c>
      <c r="E137" s="155">
        <v>5655807</v>
      </c>
      <c r="F137" s="155">
        <v>1893255.62</v>
      </c>
    </row>
    <row r="138" spans="3:6">
      <c r="C138" s="156" t="s">
        <v>890</v>
      </c>
      <c r="D138" s="155">
        <v>2207595</v>
      </c>
      <c r="E138" s="155">
        <v>399446</v>
      </c>
      <c r="F138" s="155">
        <v>0</v>
      </c>
    </row>
    <row r="139" spans="3:6">
      <c r="C139" s="156" t="s">
        <v>891</v>
      </c>
      <c r="D139" s="155">
        <v>3539457</v>
      </c>
      <c r="E139" s="155">
        <v>1000</v>
      </c>
      <c r="F139" s="155">
        <v>0</v>
      </c>
    </row>
    <row r="140" spans="3:6">
      <c r="C140" s="156" t="s">
        <v>892</v>
      </c>
      <c r="D140" s="155">
        <v>310431326</v>
      </c>
      <c r="E140" s="155">
        <v>326</v>
      </c>
      <c r="F140" s="155">
        <v>0</v>
      </c>
    </row>
    <row r="141" spans="3:6">
      <c r="C141" s="156" t="s">
        <v>893</v>
      </c>
      <c r="D141" s="155">
        <v>2438632</v>
      </c>
      <c r="E141" s="155">
        <v>2038632</v>
      </c>
      <c r="F141" s="155">
        <v>0</v>
      </c>
    </row>
    <row r="142" spans="3:6">
      <c r="C142" s="156" t="s">
        <v>894</v>
      </c>
      <c r="D142" s="155">
        <v>1513028</v>
      </c>
      <c r="E142" s="155">
        <v>109</v>
      </c>
      <c r="F142" s="155">
        <v>0</v>
      </c>
    </row>
    <row r="143" spans="3:6">
      <c r="C143" s="156" t="s">
        <v>895</v>
      </c>
      <c r="D143" s="155">
        <v>2554706</v>
      </c>
      <c r="E143" s="155">
        <v>1000</v>
      </c>
      <c r="F143" s="155">
        <v>0</v>
      </c>
    </row>
    <row r="144" spans="3:6">
      <c r="C144" s="156" t="s">
        <v>896</v>
      </c>
      <c r="D144" s="155">
        <v>8652964</v>
      </c>
      <c r="E144" s="155">
        <v>48864719</v>
      </c>
      <c r="F144" s="155">
        <v>31629545.82</v>
      </c>
    </row>
    <row r="145" spans="3:6">
      <c r="C145" s="156" t="s">
        <v>427</v>
      </c>
      <c r="D145" s="155">
        <v>75001372</v>
      </c>
      <c r="E145" s="155">
        <v>72001372</v>
      </c>
      <c r="F145" s="155">
        <v>60000914.479999997</v>
      </c>
    </row>
    <row r="146" spans="3:6">
      <c r="C146" s="156" t="s">
        <v>897</v>
      </c>
      <c r="D146" s="155">
        <v>7800000</v>
      </c>
      <c r="E146" s="155">
        <v>7800000</v>
      </c>
      <c r="F146" s="155">
        <v>0</v>
      </c>
    </row>
    <row r="147" spans="3:6">
      <c r="C147" s="156" t="s">
        <v>2090</v>
      </c>
      <c r="D147" s="155">
        <v>0</v>
      </c>
      <c r="E147" s="155">
        <v>6356928.7699999996</v>
      </c>
      <c r="F147" s="155">
        <v>4430910.76</v>
      </c>
    </row>
    <row r="148" spans="3:6">
      <c r="C148" s="156" t="s">
        <v>898</v>
      </c>
      <c r="D148" s="155">
        <v>22539134</v>
      </c>
      <c r="E148" s="155">
        <v>22539134</v>
      </c>
      <c r="F148" s="155">
        <v>18000000</v>
      </c>
    </row>
    <row r="149" spans="3:6">
      <c r="C149" s="156" t="s">
        <v>585</v>
      </c>
      <c r="D149" s="155">
        <v>31000000</v>
      </c>
      <c r="E149" s="155">
        <v>78500000</v>
      </c>
      <c r="F149" s="155">
        <v>63592735.579999998</v>
      </c>
    </row>
    <row r="150" spans="3:6">
      <c r="C150" s="156" t="s">
        <v>899</v>
      </c>
      <c r="D150" s="155">
        <v>7500001</v>
      </c>
      <c r="E150" s="155">
        <v>7500001</v>
      </c>
      <c r="F150" s="155">
        <v>0</v>
      </c>
    </row>
    <row r="151" spans="3:6">
      <c r="C151" s="156" t="s">
        <v>900</v>
      </c>
      <c r="D151" s="155">
        <v>3955517</v>
      </c>
      <c r="E151" s="155">
        <v>12523890</v>
      </c>
      <c r="F151" s="155">
        <v>0</v>
      </c>
    </row>
    <row r="152" spans="3:6">
      <c r="C152" s="156" t="s">
        <v>901</v>
      </c>
      <c r="D152" s="155">
        <v>0</v>
      </c>
      <c r="E152" s="155">
        <v>464432118.12</v>
      </c>
      <c r="F152" s="155">
        <v>314132618.76999998</v>
      </c>
    </row>
    <row r="153" spans="3:6">
      <c r="C153" s="156" t="s">
        <v>902</v>
      </c>
      <c r="D153" s="155">
        <v>15112947</v>
      </c>
      <c r="E153" s="155">
        <v>15112947</v>
      </c>
      <c r="F153" s="155">
        <v>12000000</v>
      </c>
    </row>
    <row r="154" spans="3:6">
      <c r="C154" s="156" t="s">
        <v>903</v>
      </c>
      <c r="D154" s="155">
        <v>30000000</v>
      </c>
      <c r="E154" s="155">
        <v>30000000</v>
      </c>
      <c r="F154" s="155">
        <v>29874660</v>
      </c>
    </row>
    <row r="155" spans="3:6">
      <c r="C155" s="156" t="s">
        <v>904</v>
      </c>
      <c r="D155" s="155">
        <v>37500001</v>
      </c>
      <c r="E155" s="155">
        <v>37500001</v>
      </c>
      <c r="F155" s="155">
        <v>29246799.850000001</v>
      </c>
    </row>
    <row r="156" spans="3:6">
      <c r="C156" s="156" t="s">
        <v>551</v>
      </c>
      <c r="D156" s="155">
        <v>18939334</v>
      </c>
      <c r="E156" s="155">
        <v>0</v>
      </c>
      <c r="F156" s="155">
        <v>0</v>
      </c>
    </row>
    <row r="157" spans="3:6">
      <c r="C157" s="156" t="s">
        <v>905</v>
      </c>
      <c r="D157" s="155">
        <v>1824625</v>
      </c>
      <c r="E157" s="155">
        <v>0</v>
      </c>
      <c r="F157" s="155">
        <v>0</v>
      </c>
    </row>
    <row r="158" spans="3:6">
      <c r="C158" s="156" t="s">
        <v>723</v>
      </c>
      <c r="D158" s="155">
        <v>0</v>
      </c>
      <c r="E158" s="155">
        <v>20840873</v>
      </c>
      <c r="F158" s="155">
        <v>6335625.3899999997</v>
      </c>
    </row>
    <row r="159" spans="3:6">
      <c r="C159" s="156" t="s">
        <v>724</v>
      </c>
      <c r="D159" s="155">
        <v>0</v>
      </c>
      <c r="E159" s="155">
        <v>18466711.93</v>
      </c>
      <c r="F159" s="155">
        <v>6222045.3200000003</v>
      </c>
    </row>
    <row r="160" spans="3:6">
      <c r="C160" s="156" t="s">
        <v>725</v>
      </c>
      <c r="D160" s="155">
        <v>0</v>
      </c>
      <c r="E160" s="155">
        <v>19964182.210000001</v>
      </c>
      <c r="F160" s="155">
        <v>6069111.3899999997</v>
      </c>
    </row>
    <row r="161" spans="3:6">
      <c r="C161" s="156" t="s">
        <v>906</v>
      </c>
      <c r="D161" s="155">
        <v>0</v>
      </c>
      <c r="E161" s="155">
        <v>60000000</v>
      </c>
      <c r="F161" s="155">
        <v>0</v>
      </c>
    </row>
    <row r="162" spans="3:6">
      <c r="C162" s="156" t="s">
        <v>726</v>
      </c>
      <c r="D162" s="155">
        <v>0</v>
      </c>
      <c r="E162" s="155">
        <v>19400251</v>
      </c>
      <c r="F162" s="155">
        <v>6067937.1500000004</v>
      </c>
    </row>
    <row r="163" spans="3:6">
      <c r="C163" s="156" t="s">
        <v>255</v>
      </c>
      <c r="D163" s="155">
        <v>112500117</v>
      </c>
      <c r="E163" s="155">
        <v>112500117</v>
      </c>
      <c r="F163" s="155">
        <v>104468629.45999999</v>
      </c>
    </row>
    <row r="164" spans="3:6">
      <c r="C164" s="156" t="s">
        <v>727</v>
      </c>
      <c r="D164" s="155">
        <v>0</v>
      </c>
      <c r="E164" s="155">
        <v>19452118.459999997</v>
      </c>
      <c r="F164" s="155">
        <v>6295740.1699999999</v>
      </c>
    </row>
    <row r="165" spans="3:6">
      <c r="C165" s="156" t="s">
        <v>256</v>
      </c>
      <c r="D165" s="155">
        <v>112500000</v>
      </c>
      <c r="E165" s="155">
        <v>110250000</v>
      </c>
      <c r="F165" s="155">
        <v>88515633.670000002</v>
      </c>
    </row>
    <row r="166" spans="3:6">
      <c r="C166" s="156" t="s">
        <v>907</v>
      </c>
      <c r="D166" s="155">
        <v>1204728</v>
      </c>
      <c r="E166" s="155">
        <v>5000001</v>
      </c>
      <c r="F166" s="155">
        <v>4403640.03</v>
      </c>
    </row>
    <row r="167" spans="3:6">
      <c r="C167" s="156" t="s">
        <v>908</v>
      </c>
      <c r="D167" s="155">
        <v>7500002</v>
      </c>
      <c r="E167" s="155">
        <v>7500002</v>
      </c>
      <c r="F167" s="155">
        <v>0</v>
      </c>
    </row>
    <row r="168" spans="3:6">
      <c r="C168" s="156" t="s">
        <v>346</v>
      </c>
      <c r="D168" s="155">
        <v>75000690</v>
      </c>
      <c r="E168" s="155">
        <v>75000690</v>
      </c>
      <c r="F168" s="155">
        <v>60000000</v>
      </c>
    </row>
    <row r="169" spans="3:6">
      <c r="C169" s="154" t="s">
        <v>2270</v>
      </c>
      <c r="D169" s="155">
        <v>0</v>
      </c>
      <c r="E169" s="155">
        <v>426873784.80000001</v>
      </c>
      <c r="F169" s="155">
        <v>308295535.13999999</v>
      </c>
    </row>
    <row r="170" spans="3:6">
      <c r="C170" s="156" t="s">
        <v>2233</v>
      </c>
      <c r="D170" s="155">
        <v>0</v>
      </c>
      <c r="E170" s="155">
        <v>5436560.7400000002</v>
      </c>
      <c r="F170" s="155">
        <v>0</v>
      </c>
    </row>
    <row r="171" spans="3:6">
      <c r="C171" s="156" t="s">
        <v>728</v>
      </c>
      <c r="D171" s="155">
        <v>0</v>
      </c>
      <c r="E171" s="155">
        <v>38404967.159999996</v>
      </c>
      <c r="F171" s="155">
        <v>12858985.140000001</v>
      </c>
    </row>
    <row r="172" spans="3:6">
      <c r="C172" s="156" t="s">
        <v>768</v>
      </c>
      <c r="D172" s="155">
        <v>0</v>
      </c>
      <c r="E172" s="155">
        <v>110800000</v>
      </c>
      <c r="F172" s="155">
        <v>53016985.280000001</v>
      </c>
    </row>
    <row r="173" spans="3:6">
      <c r="C173" s="156" t="s">
        <v>2234</v>
      </c>
      <c r="D173" s="155">
        <v>0</v>
      </c>
      <c r="E173" s="155">
        <v>10353149.779999999</v>
      </c>
      <c r="F173" s="155">
        <v>0</v>
      </c>
    </row>
    <row r="174" spans="3:6">
      <c r="C174" s="156" t="s">
        <v>346</v>
      </c>
      <c r="D174" s="155">
        <v>0</v>
      </c>
      <c r="E174" s="155">
        <v>255000000</v>
      </c>
      <c r="F174" s="155">
        <v>242419564.72</v>
      </c>
    </row>
    <row r="175" spans="3:6">
      <c r="C175" s="156" t="s">
        <v>2235</v>
      </c>
      <c r="D175" s="155">
        <v>0</v>
      </c>
      <c r="E175" s="155">
        <v>6879107.1200000001</v>
      </c>
      <c r="F175" s="155">
        <v>0</v>
      </c>
    </row>
    <row r="176" spans="3:6">
      <c r="C176" s="154" t="s">
        <v>2271</v>
      </c>
      <c r="D176" s="155">
        <v>1464298422</v>
      </c>
      <c r="E176" s="155">
        <v>1584423422</v>
      </c>
      <c r="F176" s="155">
        <v>801771610.36000001</v>
      </c>
    </row>
    <row r="177" spans="3:6">
      <c r="C177" s="156" t="s">
        <v>257</v>
      </c>
      <c r="D177" s="155">
        <v>958524574</v>
      </c>
      <c r="E177" s="155">
        <v>958524573.99999988</v>
      </c>
      <c r="F177" s="155">
        <v>369397628.31</v>
      </c>
    </row>
    <row r="178" spans="3:6">
      <c r="C178" s="156" t="s">
        <v>909</v>
      </c>
      <c r="D178" s="155">
        <v>505773848</v>
      </c>
      <c r="E178" s="155">
        <v>625898848</v>
      </c>
      <c r="F178" s="155">
        <v>432373982.05000001</v>
      </c>
    </row>
    <row r="179" spans="3:6">
      <c r="C179" s="152" t="s">
        <v>258</v>
      </c>
      <c r="D179" s="153">
        <v>629260886</v>
      </c>
      <c r="E179" s="153">
        <v>702719747.66999996</v>
      </c>
      <c r="F179" s="153">
        <v>282235596.11000001</v>
      </c>
    </row>
    <row r="180" spans="3:6">
      <c r="C180" s="154" t="s">
        <v>2269</v>
      </c>
      <c r="D180" s="155">
        <v>613907623</v>
      </c>
      <c r="E180" s="155">
        <v>631380693.54999995</v>
      </c>
      <c r="F180" s="155">
        <v>267857923.17000002</v>
      </c>
    </row>
    <row r="181" spans="3:6">
      <c r="C181" s="156" t="s">
        <v>910</v>
      </c>
      <c r="D181" s="155">
        <v>1157222</v>
      </c>
      <c r="E181" s="155">
        <v>109</v>
      </c>
      <c r="F181" s="155">
        <v>0</v>
      </c>
    </row>
    <row r="182" spans="3:6">
      <c r="C182" s="156" t="s">
        <v>911</v>
      </c>
      <c r="D182" s="155">
        <v>29890837</v>
      </c>
      <c r="E182" s="155">
        <v>6204415</v>
      </c>
      <c r="F182" s="155">
        <v>6193832.7300000004</v>
      </c>
    </row>
    <row r="183" spans="3:6">
      <c r="C183" s="156" t="s">
        <v>912</v>
      </c>
      <c r="D183" s="155">
        <v>1157222</v>
      </c>
      <c r="E183" s="155">
        <v>967194</v>
      </c>
      <c r="F183" s="155">
        <v>967193.24</v>
      </c>
    </row>
    <row r="184" spans="3:6">
      <c r="C184" s="156" t="s">
        <v>913</v>
      </c>
      <c r="D184" s="155">
        <v>1226851</v>
      </c>
      <c r="E184" s="155">
        <v>487198</v>
      </c>
      <c r="F184" s="155">
        <v>0</v>
      </c>
    </row>
    <row r="185" spans="3:6">
      <c r="C185" s="156" t="s">
        <v>914</v>
      </c>
      <c r="D185" s="155">
        <v>3507580</v>
      </c>
      <c r="E185" s="155">
        <v>797437</v>
      </c>
      <c r="F185" s="155">
        <v>0</v>
      </c>
    </row>
    <row r="186" spans="3:6">
      <c r="C186" s="156" t="s">
        <v>550</v>
      </c>
      <c r="D186" s="155">
        <v>30000017</v>
      </c>
      <c r="E186" s="155">
        <v>30000017</v>
      </c>
      <c r="F186" s="155">
        <v>23431542.899999999</v>
      </c>
    </row>
    <row r="187" spans="3:6">
      <c r="C187" s="156" t="s">
        <v>915</v>
      </c>
      <c r="D187" s="155">
        <v>8222423</v>
      </c>
      <c r="E187" s="155">
        <v>4239077</v>
      </c>
      <c r="F187" s="155">
        <v>2150270.0299999998</v>
      </c>
    </row>
    <row r="188" spans="3:6">
      <c r="C188" s="156" t="s">
        <v>916</v>
      </c>
      <c r="D188" s="155">
        <v>30000000</v>
      </c>
      <c r="E188" s="155">
        <v>30000000</v>
      </c>
      <c r="F188" s="155">
        <v>24000000</v>
      </c>
    </row>
    <row r="189" spans="3:6">
      <c r="C189" s="156" t="s">
        <v>917</v>
      </c>
      <c r="D189" s="155">
        <v>21004245</v>
      </c>
      <c r="E189" s="155">
        <v>20003537</v>
      </c>
      <c r="F189" s="155">
        <v>16424424.73</v>
      </c>
    </row>
    <row r="190" spans="3:6">
      <c r="C190" s="156" t="s">
        <v>2091</v>
      </c>
      <c r="D190" s="155">
        <v>0</v>
      </c>
      <c r="E190" s="155">
        <v>6412340.0599999996</v>
      </c>
      <c r="F190" s="155">
        <v>4775239.79</v>
      </c>
    </row>
    <row r="191" spans="3:6">
      <c r="C191" s="156" t="s">
        <v>918</v>
      </c>
      <c r="D191" s="155">
        <v>1136823</v>
      </c>
      <c r="E191" s="155">
        <v>5684216</v>
      </c>
      <c r="F191" s="155">
        <v>5684116.5199999996</v>
      </c>
    </row>
    <row r="192" spans="3:6">
      <c r="C192" s="156" t="s">
        <v>2092</v>
      </c>
      <c r="D192" s="155">
        <v>0</v>
      </c>
      <c r="E192" s="155">
        <v>6412340.0599999996</v>
      </c>
      <c r="F192" s="155">
        <v>4775239.79</v>
      </c>
    </row>
    <row r="193" spans="3:6">
      <c r="C193" s="156" t="s">
        <v>919</v>
      </c>
      <c r="D193" s="155">
        <v>2822494</v>
      </c>
      <c r="E193" s="155">
        <v>2822594</v>
      </c>
      <c r="F193" s="155">
        <v>2822494</v>
      </c>
    </row>
    <row r="194" spans="3:6">
      <c r="C194" s="156" t="s">
        <v>920</v>
      </c>
      <c r="D194" s="155">
        <v>1066744</v>
      </c>
      <c r="E194" s="155">
        <v>1066844</v>
      </c>
      <c r="F194" s="155">
        <v>1066744</v>
      </c>
    </row>
    <row r="195" spans="3:6">
      <c r="C195" s="156" t="s">
        <v>921</v>
      </c>
      <c r="D195" s="155">
        <v>4964252</v>
      </c>
      <c r="E195" s="155">
        <v>4964352</v>
      </c>
      <c r="F195" s="155">
        <v>4964252</v>
      </c>
    </row>
    <row r="196" spans="3:6">
      <c r="C196" s="156" t="s">
        <v>2093</v>
      </c>
      <c r="D196" s="155">
        <v>0</v>
      </c>
      <c r="E196" s="155">
        <v>6412340.0599999996</v>
      </c>
      <c r="F196" s="155">
        <v>3157465.78</v>
      </c>
    </row>
    <row r="197" spans="3:6">
      <c r="C197" s="156" t="s">
        <v>922</v>
      </c>
      <c r="D197" s="155">
        <v>4881403</v>
      </c>
      <c r="E197" s="155">
        <v>113</v>
      </c>
      <c r="F197" s="155">
        <v>0</v>
      </c>
    </row>
    <row r="198" spans="3:6">
      <c r="C198" s="156" t="s">
        <v>923</v>
      </c>
      <c r="D198" s="155">
        <v>1147210</v>
      </c>
      <c r="E198" s="155">
        <v>2967057</v>
      </c>
      <c r="F198" s="155">
        <v>2156089.11</v>
      </c>
    </row>
    <row r="199" spans="3:6">
      <c r="C199" s="156" t="s">
        <v>924</v>
      </c>
      <c r="D199" s="155">
        <v>2520504</v>
      </c>
      <c r="E199" s="155">
        <v>5529543</v>
      </c>
      <c r="F199" s="155">
        <v>3598543.82</v>
      </c>
    </row>
    <row r="200" spans="3:6">
      <c r="C200" s="156" t="s">
        <v>925</v>
      </c>
      <c r="D200" s="155">
        <v>24466094</v>
      </c>
      <c r="E200" s="155">
        <v>5677525</v>
      </c>
      <c r="F200" s="155">
        <v>5677524.5</v>
      </c>
    </row>
    <row r="201" spans="3:6">
      <c r="C201" s="156" t="s">
        <v>926</v>
      </c>
      <c r="D201" s="155">
        <v>9005866</v>
      </c>
      <c r="E201" s="155">
        <v>2434073</v>
      </c>
      <c r="F201" s="155">
        <v>832690.22</v>
      </c>
    </row>
    <row r="202" spans="3:6">
      <c r="C202" s="156" t="s">
        <v>927</v>
      </c>
      <c r="D202" s="155">
        <v>0</v>
      </c>
      <c r="E202" s="155">
        <v>111719029.02</v>
      </c>
      <c r="F202" s="155">
        <v>67105896.770000003</v>
      </c>
    </row>
    <row r="203" spans="3:6">
      <c r="C203" s="156" t="s">
        <v>259</v>
      </c>
      <c r="D203" s="155">
        <v>97357823</v>
      </c>
      <c r="E203" s="155">
        <v>95000000</v>
      </c>
      <c r="F203" s="155">
        <v>0</v>
      </c>
    </row>
    <row r="204" spans="3:6">
      <c r="C204" s="156" t="s">
        <v>928</v>
      </c>
      <c r="D204" s="155">
        <v>3140743</v>
      </c>
      <c r="E204" s="155">
        <v>3140743</v>
      </c>
      <c r="F204" s="155">
        <v>317890.46000000002</v>
      </c>
    </row>
    <row r="205" spans="3:6">
      <c r="C205" s="156" t="s">
        <v>929</v>
      </c>
      <c r="D205" s="155">
        <v>2779218</v>
      </c>
      <c r="E205" s="155">
        <v>2543922</v>
      </c>
      <c r="F205" s="155">
        <v>0</v>
      </c>
    </row>
    <row r="206" spans="3:6">
      <c r="C206" s="156" t="s">
        <v>729</v>
      </c>
      <c r="D206" s="155">
        <v>0</v>
      </c>
      <c r="E206" s="155">
        <v>0</v>
      </c>
      <c r="F206" s="155">
        <v>0</v>
      </c>
    </row>
    <row r="207" spans="3:6">
      <c r="C207" s="156" t="s">
        <v>930</v>
      </c>
      <c r="D207" s="155">
        <v>7245649</v>
      </c>
      <c r="E207" s="155">
        <v>4214405</v>
      </c>
      <c r="F207" s="155">
        <v>0</v>
      </c>
    </row>
    <row r="208" spans="3:6">
      <c r="C208" s="156" t="s">
        <v>2256</v>
      </c>
      <c r="D208" s="155">
        <v>0</v>
      </c>
      <c r="E208" s="155">
        <v>10914874.130000001</v>
      </c>
      <c r="F208" s="155">
        <v>0</v>
      </c>
    </row>
    <row r="209" spans="3:6">
      <c r="C209" s="156" t="s">
        <v>931</v>
      </c>
      <c r="D209" s="155">
        <v>34836443</v>
      </c>
      <c r="E209" s="155">
        <v>34836443</v>
      </c>
      <c r="F209" s="155">
        <v>0</v>
      </c>
    </row>
    <row r="210" spans="3:6">
      <c r="C210" s="156" t="s">
        <v>932</v>
      </c>
      <c r="D210" s="155">
        <v>10338573</v>
      </c>
      <c r="E210" s="155">
        <v>9220463</v>
      </c>
      <c r="F210" s="155">
        <v>0</v>
      </c>
    </row>
    <row r="211" spans="3:6">
      <c r="C211" s="156" t="s">
        <v>933</v>
      </c>
      <c r="D211" s="155">
        <v>0</v>
      </c>
      <c r="E211" s="155">
        <v>4722000</v>
      </c>
      <c r="F211" s="155">
        <v>4721992.09</v>
      </c>
    </row>
    <row r="212" spans="3:6">
      <c r="C212" s="156" t="s">
        <v>934</v>
      </c>
      <c r="D212" s="155">
        <v>56757953</v>
      </c>
      <c r="E212" s="155">
        <v>55168478</v>
      </c>
      <c r="F212" s="155">
        <v>0</v>
      </c>
    </row>
    <row r="213" spans="3:6">
      <c r="C213" s="156" t="s">
        <v>935</v>
      </c>
      <c r="D213" s="155">
        <v>5882044</v>
      </c>
      <c r="E213" s="155">
        <v>3247236</v>
      </c>
      <c r="F213" s="155">
        <v>3247235.33</v>
      </c>
    </row>
    <row r="214" spans="3:6">
      <c r="C214" s="156" t="s">
        <v>625</v>
      </c>
      <c r="D214" s="155">
        <v>42518868</v>
      </c>
      <c r="E214" s="155">
        <v>2034359</v>
      </c>
      <c r="F214" s="155">
        <v>2034358.88</v>
      </c>
    </row>
    <row r="215" spans="3:6">
      <c r="C215" s="156" t="s">
        <v>936</v>
      </c>
      <c r="D215" s="155">
        <v>37532576</v>
      </c>
      <c r="E215" s="155">
        <v>37532576</v>
      </c>
      <c r="F215" s="155">
        <v>28233078.760000002</v>
      </c>
    </row>
    <row r="216" spans="3:6">
      <c r="C216" s="156" t="s">
        <v>937</v>
      </c>
      <c r="D216" s="155">
        <v>22500001</v>
      </c>
      <c r="E216" s="155">
        <v>22500001</v>
      </c>
      <c r="F216" s="155">
        <v>17000000</v>
      </c>
    </row>
    <row r="217" spans="3:6">
      <c r="C217" s="156" t="s">
        <v>2148</v>
      </c>
      <c r="D217" s="155">
        <v>0</v>
      </c>
      <c r="E217" s="155">
        <v>16763898.219999999</v>
      </c>
      <c r="F217" s="155">
        <v>0</v>
      </c>
    </row>
    <row r="218" spans="3:6">
      <c r="C218" s="156" t="s">
        <v>347</v>
      </c>
      <c r="D218" s="155">
        <v>30001015</v>
      </c>
      <c r="E218" s="155">
        <v>30001015</v>
      </c>
      <c r="F218" s="155">
        <v>24000000</v>
      </c>
    </row>
    <row r="219" spans="3:6">
      <c r="C219" s="156" t="s">
        <v>938</v>
      </c>
      <c r="D219" s="155">
        <v>77963381</v>
      </c>
      <c r="E219" s="155">
        <v>35963381</v>
      </c>
      <c r="F219" s="155">
        <v>0</v>
      </c>
    </row>
    <row r="220" spans="3:6">
      <c r="C220" s="156" t="s">
        <v>586</v>
      </c>
      <c r="D220" s="155">
        <v>6875549</v>
      </c>
      <c r="E220" s="155">
        <v>8775549</v>
      </c>
      <c r="F220" s="155">
        <v>8519807.7199999988</v>
      </c>
    </row>
    <row r="221" spans="3:6">
      <c r="C221" s="154" t="s">
        <v>2270</v>
      </c>
      <c r="D221" s="155">
        <v>15353263</v>
      </c>
      <c r="E221" s="155">
        <v>71339054.120000005</v>
      </c>
      <c r="F221" s="155">
        <v>14377672.939999999</v>
      </c>
    </row>
    <row r="222" spans="3:6">
      <c r="C222" s="156" t="s">
        <v>730</v>
      </c>
      <c r="D222" s="155">
        <v>0</v>
      </c>
      <c r="E222" s="155">
        <v>46929731.109999999</v>
      </c>
      <c r="F222" s="155">
        <v>14377672.939999999</v>
      </c>
    </row>
    <row r="223" spans="3:6">
      <c r="C223" s="156" t="s">
        <v>938</v>
      </c>
      <c r="D223" s="155">
        <v>15353263</v>
      </c>
      <c r="E223" s="155">
        <v>15353263</v>
      </c>
      <c r="F223" s="155">
        <v>0</v>
      </c>
    </row>
    <row r="224" spans="3:6">
      <c r="C224" s="156" t="s">
        <v>2236</v>
      </c>
      <c r="D224" s="155">
        <v>0</v>
      </c>
      <c r="E224" s="155">
        <v>9056060.0099999998</v>
      </c>
      <c r="F224" s="155">
        <v>0</v>
      </c>
    </row>
    <row r="225" spans="3:6">
      <c r="C225" s="154" t="s">
        <v>2271</v>
      </c>
      <c r="D225" s="155">
        <v>0</v>
      </c>
      <c r="E225" s="155">
        <v>0</v>
      </c>
      <c r="F225" s="155">
        <v>0</v>
      </c>
    </row>
    <row r="226" spans="3:6">
      <c r="C226" s="156" t="s">
        <v>927</v>
      </c>
      <c r="D226" s="155">
        <v>0</v>
      </c>
      <c r="E226" s="155">
        <v>0</v>
      </c>
      <c r="F226" s="155">
        <v>0</v>
      </c>
    </row>
    <row r="227" spans="3:6">
      <c r="C227" s="152" t="s">
        <v>240</v>
      </c>
      <c r="D227" s="153">
        <v>2154789967</v>
      </c>
      <c r="E227" s="153">
        <v>2102899255.1000001</v>
      </c>
      <c r="F227" s="153">
        <v>847226712.75999999</v>
      </c>
    </row>
    <row r="228" spans="3:6">
      <c r="C228" s="154" t="s">
        <v>2269</v>
      </c>
      <c r="D228" s="155">
        <v>1812383704</v>
      </c>
      <c r="E228" s="155">
        <v>1357583216.1500001</v>
      </c>
      <c r="F228" s="155">
        <v>670979339.22000003</v>
      </c>
    </row>
    <row r="229" spans="3:6">
      <c r="C229" s="156" t="s">
        <v>939</v>
      </c>
      <c r="D229" s="155">
        <v>70729961</v>
      </c>
      <c r="E229" s="155">
        <v>70729961</v>
      </c>
      <c r="F229" s="155">
        <v>40489840.899999999</v>
      </c>
    </row>
    <row r="230" spans="3:6">
      <c r="C230" s="156" t="s">
        <v>940</v>
      </c>
      <c r="D230" s="155">
        <v>80027982</v>
      </c>
      <c r="E230" s="155">
        <v>69579226</v>
      </c>
      <c r="F230" s="155">
        <v>24585196.870000001</v>
      </c>
    </row>
    <row r="231" spans="3:6">
      <c r="C231" s="156" t="s">
        <v>941</v>
      </c>
      <c r="D231" s="155">
        <v>7500000</v>
      </c>
      <c r="E231" s="155">
        <v>7500000</v>
      </c>
      <c r="F231" s="155">
        <v>6000000</v>
      </c>
    </row>
    <row r="232" spans="3:6">
      <c r="C232" s="156" t="s">
        <v>942</v>
      </c>
      <c r="D232" s="155">
        <v>5990582</v>
      </c>
      <c r="E232" s="155">
        <v>5990582</v>
      </c>
      <c r="F232" s="155">
        <v>1817715.79</v>
      </c>
    </row>
    <row r="233" spans="3:6">
      <c r="C233" s="156" t="s">
        <v>549</v>
      </c>
      <c r="D233" s="155">
        <v>106500000</v>
      </c>
      <c r="E233" s="155">
        <v>106500000</v>
      </c>
      <c r="F233" s="155">
        <v>106393363.5</v>
      </c>
    </row>
    <row r="234" spans="3:6">
      <c r="C234" s="156" t="s">
        <v>943</v>
      </c>
      <c r="D234" s="155">
        <v>82480910</v>
      </c>
      <c r="E234" s="155">
        <v>82480910</v>
      </c>
      <c r="F234" s="155">
        <v>52709124.729999997</v>
      </c>
    </row>
    <row r="235" spans="3:6">
      <c r="C235" s="156" t="s">
        <v>438</v>
      </c>
      <c r="D235" s="155">
        <v>25009724</v>
      </c>
      <c r="E235" s="155">
        <v>16930809</v>
      </c>
      <c r="F235" s="155">
        <v>9934116.0199999996</v>
      </c>
    </row>
    <row r="236" spans="3:6">
      <c r="C236" s="156" t="s">
        <v>944</v>
      </c>
      <c r="D236" s="155">
        <v>36826601</v>
      </c>
      <c r="E236" s="155">
        <v>36826601</v>
      </c>
      <c r="F236" s="155">
        <v>0</v>
      </c>
    </row>
    <row r="237" spans="3:6">
      <c r="C237" s="156" t="s">
        <v>945</v>
      </c>
      <c r="D237" s="155">
        <v>15604233</v>
      </c>
      <c r="E237" s="155">
        <v>0</v>
      </c>
      <c r="F237" s="155">
        <v>0</v>
      </c>
    </row>
    <row r="238" spans="3:6">
      <c r="C238" s="156" t="s">
        <v>946</v>
      </c>
      <c r="D238" s="155">
        <v>6846774</v>
      </c>
      <c r="E238" s="155">
        <v>1411082</v>
      </c>
      <c r="F238" s="155">
        <v>1128785.95</v>
      </c>
    </row>
    <row r="239" spans="3:6">
      <c r="C239" s="156" t="s">
        <v>947</v>
      </c>
      <c r="D239" s="155">
        <v>2779045</v>
      </c>
      <c r="E239" s="155">
        <v>0</v>
      </c>
      <c r="F239" s="155">
        <v>0</v>
      </c>
    </row>
    <row r="240" spans="3:6">
      <c r="C240" s="156" t="s">
        <v>948</v>
      </c>
      <c r="D240" s="155">
        <v>2779045</v>
      </c>
      <c r="E240" s="155">
        <v>0</v>
      </c>
      <c r="F240" s="155">
        <v>0</v>
      </c>
    </row>
    <row r="241" spans="3:6">
      <c r="C241" s="156" t="s">
        <v>949</v>
      </c>
      <c r="D241" s="155">
        <v>2779043</v>
      </c>
      <c r="E241" s="155">
        <v>110</v>
      </c>
      <c r="F241" s="155">
        <v>0</v>
      </c>
    </row>
    <row r="242" spans="3:6">
      <c r="C242" s="156" t="s">
        <v>950</v>
      </c>
      <c r="D242" s="155">
        <v>6487327</v>
      </c>
      <c r="E242" s="155">
        <v>6487327</v>
      </c>
      <c r="F242" s="155">
        <v>3390770.5</v>
      </c>
    </row>
    <row r="243" spans="3:6">
      <c r="C243" s="156" t="s">
        <v>951</v>
      </c>
      <c r="D243" s="155">
        <v>1390220</v>
      </c>
      <c r="E243" s="155">
        <v>109</v>
      </c>
      <c r="F243" s="155">
        <v>0</v>
      </c>
    </row>
    <row r="244" spans="3:6">
      <c r="C244" s="156" t="s">
        <v>952</v>
      </c>
      <c r="D244" s="155">
        <v>3475551</v>
      </c>
      <c r="E244" s="155">
        <v>2937728</v>
      </c>
      <c r="F244" s="155">
        <v>1825748.23</v>
      </c>
    </row>
    <row r="245" spans="3:6">
      <c r="C245" s="156" t="s">
        <v>953</v>
      </c>
      <c r="D245" s="155">
        <v>1266283</v>
      </c>
      <c r="E245" s="155">
        <v>1000</v>
      </c>
      <c r="F245" s="155">
        <v>0</v>
      </c>
    </row>
    <row r="246" spans="3:6">
      <c r="C246" s="156" t="s">
        <v>954</v>
      </c>
      <c r="D246" s="155">
        <v>5490542</v>
      </c>
      <c r="E246" s="155">
        <v>1643394</v>
      </c>
      <c r="F246" s="155">
        <v>0</v>
      </c>
    </row>
    <row r="247" spans="3:6">
      <c r="C247" s="156" t="s">
        <v>955</v>
      </c>
      <c r="D247" s="155">
        <v>1539962</v>
      </c>
      <c r="E247" s="155">
        <v>109</v>
      </c>
      <c r="F247" s="155">
        <v>0</v>
      </c>
    </row>
    <row r="248" spans="3:6">
      <c r="C248" s="156" t="s">
        <v>956</v>
      </c>
      <c r="D248" s="155">
        <v>12410285</v>
      </c>
      <c r="E248" s="155">
        <v>1302647</v>
      </c>
      <c r="F248" s="155">
        <v>615920.94999999995</v>
      </c>
    </row>
    <row r="249" spans="3:6">
      <c r="C249" s="156" t="s">
        <v>260</v>
      </c>
      <c r="D249" s="155">
        <v>3001000</v>
      </c>
      <c r="E249" s="155">
        <v>3001000</v>
      </c>
      <c r="F249" s="155">
        <v>2400000</v>
      </c>
    </row>
    <row r="250" spans="3:6">
      <c r="C250" s="156" t="s">
        <v>957</v>
      </c>
      <c r="D250" s="155">
        <v>1778073</v>
      </c>
      <c r="E250" s="155">
        <v>110</v>
      </c>
      <c r="F250" s="155">
        <v>0</v>
      </c>
    </row>
    <row r="251" spans="3:6">
      <c r="C251" s="156" t="s">
        <v>958</v>
      </c>
      <c r="D251" s="155">
        <v>2540104</v>
      </c>
      <c r="E251" s="155">
        <v>109</v>
      </c>
      <c r="F251" s="155">
        <v>0</v>
      </c>
    </row>
    <row r="252" spans="3:6">
      <c r="C252" s="156" t="s">
        <v>261</v>
      </c>
      <c r="D252" s="155">
        <v>4500000</v>
      </c>
      <c r="E252" s="155">
        <v>4500000</v>
      </c>
      <c r="F252" s="155">
        <v>2048023.8</v>
      </c>
    </row>
    <row r="253" spans="3:6">
      <c r="C253" s="156" t="s">
        <v>381</v>
      </c>
      <c r="D253" s="155">
        <v>2540104</v>
      </c>
      <c r="E253" s="155">
        <v>109</v>
      </c>
      <c r="F253" s="155">
        <v>0</v>
      </c>
    </row>
    <row r="254" spans="3:6">
      <c r="C254" s="156" t="s">
        <v>382</v>
      </c>
      <c r="D254" s="155">
        <v>2540104</v>
      </c>
      <c r="E254" s="155">
        <v>109</v>
      </c>
      <c r="F254" s="155">
        <v>0</v>
      </c>
    </row>
    <row r="255" spans="3:6">
      <c r="C255" s="156" t="s">
        <v>959</v>
      </c>
      <c r="D255" s="155">
        <v>1087290</v>
      </c>
      <c r="E255" s="155">
        <v>109</v>
      </c>
      <c r="F255" s="155">
        <v>0</v>
      </c>
    </row>
    <row r="256" spans="3:6">
      <c r="C256" s="156" t="s">
        <v>262</v>
      </c>
      <c r="D256" s="155">
        <v>9096288</v>
      </c>
      <c r="E256" s="155">
        <v>17650911.25</v>
      </c>
      <c r="F256" s="155">
        <v>0</v>
      </c>
    </row>
    <row r="257" spans="3:6">
      <c r="C257" s="156" t="s">
        <v>960</v>
      </c>
      <c r="D257" s="155">
        <v>6219972</v>
      </c>
      <c r="E257" s="155">
        <v>2900000</v>
      </c>
      <c r="F257" s="155">
        <v>2870232.94</v>
      </c>
    </row>
    <row r="258" spans="3:6">
      <c r="C258" s="156" t="s">
        <v>548</v>
      </c>
      <c r="D258" s="155">
        <v>1294237</v>
      </c>
      <c r="E258" s="155">
        <v>1100000</v>
      </c>
      <c r="F258" s="155">
        <v>1050510.01</v>
      </c>
    </row>
    <row r="259" spans="3:6">
      <c r="C259" s="156" t="s">
        <v>961</v>
      </c>
      <c r="D259" s="155">
        <v>1697132</v>
      </c>
      <c r="E259" s="155">
        <v>0</v>
      </c>
      <c r="F259" s="155">
        <v>0</v>
      </c>
    </row>
    <row r="260" spans="3:6">
      <c r="C260" s="156" t="s">
        <v>547</v>
      </c>
      <c r="D260" s="155">
        <v>4348252</v>
      </c>
      <c r="E260" s="155">
        <v>2100555</v>
      </c>
      <c r="F260" s="155">
        <v>2100554.5099999998</v>
      </c>
    </row>
    <row r="261" spans="3:6">
      <c r="C261" s="156" t="s">
        <v>962</v>
      </c>
      <c r="D261" s="155">
        <v>1000000</v>
      </c>
      <c r="E261" s="155">
        <v>56000000</v>
      </c>
      <c r="F261" s="155">
        <v>21958848.300000001</v>
      </c>
    </row>
    <row r="262" spans="3:6">
      <c r="C262" s="156" t="s">
        <v>383</v>
      </c>
      <c r="D262" s="155">
        <v>2209319</v>
      </c>
      <c r="E262" s="155">
        <v>108</v>
      </c>
      <c r="F262" s="155">
        <v>0</v>
      </c>
    </row>
    <row r="263" spans="3:6">
      <c r="C263" s="156" t="s">
        <v>963</v>
      </c>
      <c r="D263" s="155">
        <v>0</v>
      </c>
      <c r="E263" s="155">
        <v>296037170.35000002</v>
      </c>
      <c r="F263" s="155">
        <v>185037170.34999999</v>
      </c>
    </row>
    <row r="264" spans="3:6">
      <c r="C264" s="156" t="s">
        <v>2192</v>
      </c>
      <c r="D264" s="155">
        <v>0</v>
      </c>
      <c r="E264" s="155">
        <v>2999495.55</v>
      </c>
      <c r="F264" s="155">
        <v>899817.12</v>
      </c>
    </row>
    <row r="265" spans="3:6">
      <c r="C265" s="156" t="s">
        <v>2193</v>
      </c>
      <c r="D265" s="155">
        <v>0</v>
      </c>
      <c r="E265" s="155">
        <v>3699610.45</v>
      </c>
      <c r="F265" s="155">
        <v>3260018.05</v>
      </c>
    </row>
    <row r="266" spans="3:6">
      <c r="C266" s="156" t="s">
        <v>964</v>
      </c>
      <c r="D266" s="155">
        <v>150000000</v>
      </c>
      <c r="E266" s="155">
        <v>150000000</v>
      </c>
      <c r="F266" s="155">
        <v>149054485.79000002</v>
      </c>
    </row>
    <row r="267" spans="3:6">
      <c r="C267" s="156" t="s">
        <v>965</v>
      </c>
      <c r="D267" s="155">
        <v>56087877</v>
      </c>
      <c r="E267" s="155">
        <v>42783483</v>
      </c>
      <c r="F267" s="155">
        <v>0</v>
      </c>
    </row>
    <row r="268" spans="3:6">
      <c r="C268" s="156" t="s">
        <v>966</v>
      </c>
      <c r="D268" s="155">
        <v>450068</v>
      </c>
      <c r="E268" s="155">
        <v>450068</v>
      </c>
      <c r="F268" s="155">
        <v>0</v>
      </c>
    </row>
    <row r="269" spans="3:6">
      <c r="C269" s="156" t="s">
        <v>731</v>
      </c>
      <c r="D269" s="155">
        <v>0</v>
      </c>
      <c r="E269" s="155">
        <v>18747635.629999999</v>
      </c>
      <c r="F269" s="155">
        <v>5960277.5199999996</v>
      </c>
    </row>
    <row r="270" spans="3:6">
      <c r="C270" s="156" t="s">
        <v>263</v>
      </c>
      <c r="D270" s="155">
        <v>987400000</v>
      </c>
      <c r="E270" s="155">
        <v>218400000</v>
      </c>
      <c r="F270" s="155">
        <v>2400000</v>
      </c>
    </row>
    <row r="271" spans="3:6">
      <c r="C271" s="156" t="s">
        <v>967</v>
      </c>
      <c r="D271" s="155">
        <v>600000</v>
      </c>
      <c r="E271" s="155">
        <v>600000</v>
      </c>
      <c r="F271" s="155">
        <v>0</v>
      </c>
    </row>
    <row r="272" spans="3:6">
      <c r="C272" s="156" t="s">
        <v>786</v>
      </c>
      <c r="D272" s="155">
        <v>18131803</v>
      </c>
      <c r="E272" s="155">
        <v>4100000</v>
      </c>
      <c r="F272" s="155">
        <v>0</v>
      </c>
    </row>
    <row r="273" spans="3:6">
      <c r="C273" s="156" t="s">
        <v>968</v>
      </c>
      <c r="D273" s="155">
        <v>4114300</v>
      </c>
      <c r="E273" s="155">
        <v>3887229</v>
      </c>
      <c r="F273" s="155">
        <v>2932950.96</v>
      </c>
    </row>
    <row r="274" spans="3:6">
      <c r="C274" s="156" t="s">
        <v>732</v>
      </c>
      <c r="D274" s="155">
        <v>0</v>
      </c>
      <c r="E274" s="155">
        <v>19688559.240000002</v>
      </c>
      <c r="F274" s="155">
        <v>5971667.3300000001</v>
      </c>
    </row>
    <row r="275" spans="3:6">
      <c r="C275" s="156" t="s">
        <v>969</v>
      </c>
      <c r="D275" s="155">
        <v>4500000</v>
      </c>
      <c r="E275" s="155">
        <v>4500000</v>
      </c>
      <c r="F275" s="155">
        <v>2572902.69</v>
      </c>
    </row>
    <row r="276" spans="3:6">
      <c r="C276" s="156" t="s">
        <v>970</v>
      </c>
      <c r="D276" s="155">
        <v>5000000</v>
      </c>
      <c r="E276" s="155">
        <v>5000000</v>
      </c>
      <c r="F276" s="155">
        <v>0</v>
      </c>
    </row>
    <row r="277" spans="3:6">
      <c r="C277" s="156" t="s">
        <v>971</v>
      </c>
      <c r="D277" s="155">
        <v>16842797</v>
      </c>
      <c r="E277" s="155">
        <v>16842797</v>
      </c>
      <c r="F277" s="155">
        <v>0</v>
      </c>
    </row>
    <row r="278" spans="3:6">
      <c r="C278" s="156" t="s">
        <v>972</v>
      </c>
      <c r="D278" s="155">
        <v>20594048</v>
      </c>
      <c r="E278" s="155">
        <v>19375284</v>
      </c>
      <c r="F278" s="155">
        <v>8892662.0199999996</v>
      </c>
    </row>
    <row r="279" spans="3:6">
      <c r="C279" s="156" t="s">
        <v>264</v>
      </c>
      <c r="D279" s="155">
        <v>7500000</v>
      </c>
      <c r="E279" s="155">
        <v>7500000</v>
      </c>
      <c r="F279" s="155">
        <v>6000000</v>
      </c>
    </row>
    <row r="280" spans="3:6">
      <c r="C280" s="156" t="s">
        <v>733</v>
      </c>
      <c r="D280" s="155">
        <v>0</v>
      </c>
      <c r="E280" s="155">
        <v>18015155.390000001</v>
      </c>
      <c r="F280" s="155">
        <v>6169634.3899999997</v>
      </c>
    </row>
    <row r="281" spans="3:6">
      <c r="C281" s="156" t="s">
        <v>265</v>
      </c>
      <c r="D281" s="155">
        <v>3000000</v>
      </c>
      <c r="E281" s="155">
        <v>3000000</v>
      </c>
      <c r="F281" s="155">
        <v>0</v>
      </c>
    </row>
    <row r="282" spans="3:6">
      <c r="C282" s="156" t="s">
        <v>348</v>
      </c>
      <c r="D282" s="155">
        <v>7500000</v>
      </c>
      <c r="E282" s="155">
        <v>7500000</v>
      </c>
      <c r="F282" s="155">
        <v>6000000</v>
      </c>
    </row>
    <row r="283" spans="3:6">
      <c r="C283" s="156" t="s">
        <v>973</v>
      </c>
      <c r="D283" s="155">
        <v>5109366</v>
      </c>
      <c r="E283" s="155">
        <v>5109366</v>
      </c>
      <c r="F283" s="155">
        <v>4509000</v>
      </c>
    </row>
    <row r="284" spans="3:6">
      <c r="C284" s="156" t="s">
        <v>2149</v>
      </c>
      <c r="D284" s="155">
        <v>0</v>
      </c>
      <c r="E284" s="155">
        <v>4260117</v>
      </c>
      <c r="F284" s="155">
        <v>0</v>
      </c>
    </row>
    <row r="285" spans="3:6">
      <c r="C285" s="156" t="s">
        <v>907</v>
      </c>
      <c r="D285" s="155">
        <v>3787500</v>
      </c>
      <c r="E285" s="155">
        <v>109</v>
      </c>
      <c r="F285" s="155">
        <v>0</v>
      </c>
    </row>
    <row r="286" spans="3:6">
      <c r="C286" s="156" t="s">
        <v>2150</v>
      </c>
      <c r="D286" s="155">
        <v>0</v>
      </c>
      <c r="E286" s="155">
        <v>7512421.29</v>
      </c>
      <c r="F286" s="155">
        <v>0</v>
      </c>
    </row>
    <row r="287" spans="3:6">
      <c r="C287" s="154" t="s">
        <v>2270</v>
      </c>
      <c r="D287" s="155">
        <v>342406263</v>
      </c>
      <c r="E287" s="155">
        <v>186768982.15000001</v>
      </c>
      <c r="F287" s="155">
        <v>18837084.370000001</v>
      </c>
    </row>
    <row r="288" spans="3:6">
      <c r="C288" s="156" t="s">
        <v>263</v>
      </c>
      <c r="D288" s="155">
        <v>15000000</v>
      </c>
      <c r="E288" s="155">
        <v>15000000</v>
      </c>
      <c r="F288" s="155">
        <v>0</v>
      </c>
    </row>
    <row r="289" spans="3:6">
      <c r="C289" s="156" t="s">
        <v>481</v>
      </c>
      <c r="D289" s="155">
        <v>327406263</v>
      </c>
      <c r="E289" s="155">
        <v>144768982.15000001</v>
      </c>
      <c r="F289" s="155">
        <v>13743481.550000001</v>
      </c>
    </row>
    <row r="290" spans="3:6">
      <c r="C290" s="156" t="s">
        <v>734</v>
      </c>
      <c r="D290" s="155">
        <v>0</v>
      </c>
      <c r="E290" s="155">
        <v>27000000</v>
      </c>
      <c r="F290" s="155">
        <v>5093602.82</v>
      </c>
    </row>
    <row r="291" spans="3:6">
      <c r="C291" s="154" t="s">
        <v>2271</v>
      </c>
      <c r="D291" s="155">
        <v>0</v>
      </c>
      <c r="E291" s="155">
        <v>558547056.79999995</v>
      </c>
      <c r="F291" s="155">
        <v>157410289.16999999</v>
      </c>
    </row>
    <row r="292" spans="3:6">
      <c r="C292" s="156" t="s">
        <v>963</v>
      </c>
      <c r="D292" s="155">
        <v>0</v>
      </c>
      <c r="E292" s="155">
        <v>0</v>
      </c>
      <c r="F292" s="155">
        <v>0</v>
      </c>
    </row>
    <row r="293" spans="3:6">
      <c r="C293" s="156" t="s">
        <v>2227</v>
      </c>
      <c r="D293" s="155">
        <v>0</v>
      </c>
      <c r="E293" s="155">
        <v>558547056.79999995</v>
      </c>
      <c r="F293" s="155">
        <v>157410289.16999999</v>
      </c>
    </row>
    <row r="294" spans="3:6">
      <c r="C294" s="152" t="s">
        <v>266</v>
      </c>
      <c r="D294" s="153">
        <v>3238249486</v>
      </c>
      <c r="E294" s="153">
        <v>3011179904.4099998</v>
      </c>
      <c r="F294" s="153">
        <v>1548205089.6899998</v>
      </c>
    </row>
    <row r="295" spans="3:6">
      <c r="C295" s="154" t="s">
        <v>2269</v>
      </c>
      <c r="D295" s="155">
        <v>2962249486</v>
      </c>
      <c r="E295" s="155">
        <v>2735179904.4099998</v>
      </c>
      <c r="F295" s="155">
        <v>1458240673.7999997</v>
      </c>
    </row>
    <row r="296" spans="3:6">
      <c r="C296" s="156" t="s">
        <v>587</v>
      </c>
      <c r="D296" s="155">
        <v>1214590</v>
      </c>
      <c r="E296" s="155">
        <v>109</v>
      </c>
      <c r="F296" s="155">
        <v>0</v>
      </c>
    </row>
    <row r="297" spans="3:6">
      <c r="C297" s="156" t="s">
        <v>439</v>
      </c>
      <c r="D297" s="155">
        <v>1500000000</v>
      </c>
      <c r="E297" s="155">
        <v>1500000000</v>
      </c>
      <c r="F297" s="155">
        <v>688320354.96999991</v>
      </c>
    </row>
    <row r="298" spans="3:6">
      <c r="C298" s="156" t="s">
        <v>626</v>
      </c>
      <c r="D298" s="155">
        <v>20487441</v>
      </c>
      <c r="E298" s="155">
        <v>32667550.75</v>
      </c>
      <c r="F298" s="155">
        <v>32667201.859999999</v>
      </c>
    </row>
    <row r="299" spans="3:6">
      <c r="C299" s="156" t="s">
        <v>335</v>
      </c>
      <c r="D299" s="155">
        <v>1100000000</v>
      </c>
      <c r="E299" s="155">
        <v>460950000</v>
      </c>
      <c r="F299" s="155">
        <v>241795634.83000001</v>
      </c>
    </row>
    <row r="300" spans="3:6">
      <c r="C300" s="156" t="s">
        <v>974</v>
      </c>
      <c r="D300" s="155">
        <v>44763887</v>
      </c>
      <c r="E300" s="155">
        <v>89445042</v>
      </c>
      <c r="F300" s="155">
        <v>87848339.489999995</v>
      </c>
    </row>
    <row r="301" spans="3:6">
      <c r="C301" s="156" t="s">
        <v>975</v>
      </c>
      <c r="D301" s="155">
        <v>0</v>
      </c>
      <c r="E301" s="155">
        <v>5659731</v>
      </c>
      <c r="F301" s="155">
        <v>5659730.3300000001</v>
      </c>
    </row>
    <row r="302" spans="3:6">
      <c r="C302" s="156" t="s">
        <v>976</v>
      </c>
      <c r="D302" s="155">
        <v>30000000</v>
      </c>
      <c r="E302" s="155">
        <v>30000000</v>
      </c>
      <c r="F302" s="155">
        <v>24000000</v>
      </c>
    </row>
    <row r="303" spans="3:6">
      <c r="C303" s="156" t="s">
        <v>977</v>
      </c>
      <c r="D303" s="155">
        <v>0</v>
      </c>
      <c r="E303" s="155">
        <v>2927539</v>
      </c>
      <c r="F303" s="155">
        <v>2837659.06</v>
      </c>
    </row>
    <row r="304" spans="3:6">
      <c r="C304" s="156" t="s">
        <v>978</v>
      </c>
      <c r="D304" s="155">
        <v>3337895</v>
      </c>
      <c r="E304" s="155">
        <v>4986963</v>
      </c>
      <c r="F304" s="155">
        <v>2586995.63</v>
      </c>
    </row>
    <row r="305" spans="3:6">
      <c r="C305" s="156" t="s">
        <v>546</v>
      </c>
      <c r="D305" s="155">
        <v>52500001</v>
      </c>
      <c r="E305" s="155">
        <v>52500001</v>
      </c>
      <c r="F305" s="155">
        <v>42000000</v>
      </c>
    </row>
    <row r="306" spans="3:6">
      <c r="C306" s="156" t="s">
        <v>979</v>
      </c>
      <c r="D306" s="155">
        <v>1200000</v>
      </c>
      <c r="E306" s="155">
        <v>109</v>
      </c>
      <c r="F306" s="155">
        <v>0</v>
      </c>
    </row>
    <row r="307" spans="3:6">
      <c r="C307" s="156" t="s">
        <v>980</v>
      </c>
      <c r="D307" s="155">
        <v>3779637</v>
      </c>
      <c r="E307" s="155">
        <v>10091393</v>
      </c>
      <c r="F307" s="155">
        <v>5168800.97</v>
      </c>
    </row>
    <row r="308" spans="3:6">
      <c r="C308" s="156" t="s">
        <v>981</v>
      </c>
      <c r="D308" s="155">
        <v>15021140</v>
      </c>
      <c r="E308" s="155">
        <v>15021140</v>
      </c>
      <c r="F308" s="155">
        <v>12000000</v>
      </c>
    </row>
    <row r="309" spans="3:6">
      <c r="C309" s="156" t="s">
        <v>982</v>
      </c>
      <c r="D309" s="155">
        <v>22515376</v>
      </c>
      <c r="E309" s="155">
        <v>22515376</v>
      </c>
      <c r="F309" s="155">
        <v>17648865.73</v>
      </c>
    </row>
    <row r="310" spans="3:6">
      <c r="C310" s="156" t="s">
        <v>983</v>
      </c>
      <c r="D310" s="155">
        <v>0</v>
      </c>
      <c r="E310" s="155">
        <v>2912182.27</v>
      </c>
      <c r="F310" s="155">
        <v>2256361.58</v>
      </c>
    </row>
    <row r="311" spans="3:6">
      <c r="C311" s="156" t="s">
        <v>693</v>
      </c>
      <c r="D311" s="155">
        <v>0</v>
      </c>
      <c r="E311" s="155">
        <v>2103090.2000000002</v>
      </c>
      <c r="F311" s="155">
        <v>1769379.03</v>
      </c>
    </row>
    <row r="312" spans="3:6">
      <c r="C312" s="156" t="s">
        <v>694</v>
      </c>
      <c r="D312" s="155">
        <v>0</v>
      </c>
      <c r="E312" s="155">
        <v>2017505.62</v>
      </c>
      <c r="F312" s="155">
        <v>1847695.58</v>
      </c>
    </row>
    <row r="313" spans="3:6">
      <c r="C313" s="156" t="s">
        <v>984</v>
      </c>
      <c r="D313" s="155">
        <v>5568297</v>
      </c>
      <c r="E313" s="155">
        <v>5360136</v>
      </c>
      <c r="F313" s="155">
        <v>0</v>
      </c>
    </row>
    <row r="314" spans="3:6">
      <c r="C314" s="156" t="s">
        <v>787</v>
      </c>
      <c r="D314" s="155">
        <v>0</v>
      </c>
      <c r="E314" s="155">
        <v>9449710</v>
      </c>
      <c r="F314" s="155">
        <v>1740034.41</v>
      </c>
    </row>
    <row r="315" spans="3:6">
      <c r="C315" s="156" t="s">
        <v>985</v>
      </c>
      <c r="D315" s="155">
        <v>5054925</v>
      </c>
      <c r="E315" s="155">
        <v>0</v>
      </c>
      <c r="F315" s="155">
        <v>0</v>
      </c>
    </row>
    <row r="316" spans="3:6">
      <c r="C316" s="156" t="s">
        <v>2194</v>
      </c>
      <c r="D316" s="155">
        <v>0</v>
      </c>
      <c r="E316" s="155">
        <v>1406658.36</v>
      </c>
      <c r="F316" s="155">
        <v>421987.5</v>
      </c>
    </row>
    <row r="317" spans="3:6">
      <c r="C317" s="156" t="s">
        <v>735</v>
      </c>
      <c r="D317" s="155">
        <v>0</v>
      </c>
      <c r="E317" s="155">
        <v>18218234.979999997</v>
      </c>
      <c r="F317" s="155">
        <v>5687521.8499999996</v>
      </c>
    </row>
    <row r="318" spans="3:6">
      <c r="C318" s="156" t="s">
        <v>986</v>
      </c>
      <c r="D318" s="155">
        <v>4228542</v>
      </c>
      <c r="E318" s="155">
        <v>17328233</v>
      </c>
      <c r="F318" s="155">
        <v>17327371.100000001</v>
      </c>
    </row>
    <row r="319" spans="3:6">
      <c r="C319" s="156" t="s">
        <v>2257</v>
      </c>
      <c r="D319" s="155">
        <v>0</v>
      </c>
      <c r="E319" s="155">
        <v>11285126.050000001</v>
      </c>
      <c r="F319" s="155">
        <v>0</v>
      </c>
    </row>
    <row r="320" spans="3:6">
      <c r="C320" s="156" t="s">
        <v>987</v>
      </c>
      <c r="D320" s="155">
        <v>10259585</v>
      </c>
      <c r="E320" s="155">
        <v>100</v>
      </c>
      <c r="F320" s="155">
        <v>0</v>
      </c>
    </row>
    <row r="321" spans="3:6">
      <c r="C321" s="156" t="s">
        <v>988</v>
      </c>
      <c r="D321" s="155">
        <v>4017656</v>
      </c>
      <c r="E321" s="155">
        <v>0</v>
      </c>
      <c r="F321" s="155">
        <v>0</v>
      </c>
    </row>
    <row r="322" spans="3:6">
      <c r="C322" s="156" t="s">
        <v>989</v>
      </c>
      <c r="D322" s="155">
        <v>2844650</v>
      </c>
      <c r="E322" s="155">
        <v>0</v>
      </c>
      <c r="F322" s="155">
        <v>0</v>
      </c>
    </row>
    <row r="323" spans="3:6">
      <c r="C323" s="156" t="s">
        <v>990</v>
      </c>
      <c r="D323" s="155">
        <v>1095012</v>
      </c>
      <c r="E323" s="155">
        <v>100</v>
      </c>
      <c r="F323" s="155">
        <v>0</v>
      </c>
    </row>
    <row r="324" spans="3:6">
      <c r="C324" s="156" t="s">
        <v>991</v>
      </c>
      <c r="D324" s="155">
        <v>39493497</v>
      </c>
      <c r="E324" s="155">
        <v>39493497</v>
      </c>
      <c r="F324" s="155">
        <v>0</v>
      </c>
    </row>
    <row r="325" spans="3:6">
      <c r="C325" s="156" t="s">
        <v>464</v>
      </c>
      <c r="D325" s="155">
        <v>12480334</v>
      </c>
      <c r="E325" s="155">
        <v>14088149</v>
      </c>
      <c r="F325" s="155">
        <v>12469844.949999999</v>
      </c>
    </row>
    <row r="326" spans="3:6">
      <c r="C326" s="156" t="s">
        <v>349</v>
      </c>
      <c r="D326" s="155">
        <v>29773058</v>
      </c>
      <c r="E326" s="155">
        <v>29773058</v>
      </c>
      <c r="F326" s="155">
        <v>22000000</v>
      </c>
    </row>
    <row r="327" spans="3:6">
      <c r="C327" s="156" t="s">
        <v>2220</v>
      </c>
      <c r="D327" s="155">
        <v>0</v>
      </c>
      <c r="E327" s="155">
        <v>16969955.18</v>
      </c>
      <c r="F327" s="155">
        <v>16887562.600000001</v>
      </c>
    </row>
    <row r="328" spans="3:6">
      <c r="C328" s="156" t="s">
        <v>267</v>
      </c>
      <c r="D328" s="155">
        <v>52613963</v>
      </c>
      <c r="E328" s="155">
        <v>338009215</v>
      </c>
      <c r="F328" s="155">
        <v>213299332.33000001</v>
      </c>
    </row>
    <row r="329" spans="3:6">
      <c r="C329" s="154" t="s">
        <v>2271</v>
      </c>
      <c r="D329" s="155">
        <v>276000000</v>
      </c>
      <c r="E329" s="155">
        <v>276000000</v>
      </c>
      <c r="F329" s="155">
        <v>89964415.890000001</v>
      </c>
    </row>
    <row r="330" spans="3:6">
      <c r="C330" s="156" t="s">
        <v>546</v>
      </c>
      <c r="D330" s="155">
        <v>276000000</v>
      </c>
      <c r="E330" s="155">
        <v>276000000</v>
      </c>
      <c r="F330" s="155">
        <v>89964415.890000001</v>
      </c>
    </row>
    <row r="331" spans="3:6">
      <c r="C331" s="152" t="s">
        <v>241</v>
      </c>
      <c r="D331" s="153">
        <v>3319558086</v>
      </c>
      <c r="E331" s="153">
        <v>3690867648.3699999</v>
      </c>
      <c r="F331" s="153">
        <v>1998899895.6600003</v>
      </c>
    </row>
    <row r="332" spans="3:6">
      <c r="C332" s="154" t="s">
        <v>2269</v>
      </c>
      <c r="D332" s="155">
        <v>2270614511</v>
      </c>
      <c r="E332" s="155">
        <v>2926555892.3699999</v>
      </c>
      <c r="F332" s="155">
        <v>1998899895.6600003</v>
      </c>
    </row>
    <row r="333" spans="3:6">
      <c r="C333" s="156" t="s">
        <v>992</v>
      </c>
      <c r="D333" s="155">
        <v>5740696</v>
      </c>
      <c r="E333" s="155">
        <v>5203661</v>
      </c>
      <c r="F333" s="155">
        <v>0</v>
      </c>
    </row>
    <row r="334" spans="3:6">
      <c r="C334" s="156" t="s">
        <v>627</v>
      </c>
      <c r="D334" s="155">
        <v>2725489</v>
      </c>
      <c r="E334" s="155">
        <v>0</v>
      </c>
      <c r="F334" s="155">
        <v>0</v>
      </c>
    </row>
    <row r="335" spans="3:6">
      <c r="C335" s="156" t="s">
        <v>993</v>
      </c>
      <c r="D335" s="155">
        <v>25006973</v>
      </c>
      <c r="E335" s="155">
        <v>25006973</v>
      </c>
      <c r="F335" s="155">
        <v>25006972.219999999</v>
      </c>
    </row>
    <row r="336" spans="3:6">
      <c r="C336" s="156" t="s">
        <v>994</v>
      </c>
      <c r="D336" s="155">
        <v>1931173</v>
      </c>
      <c r="E336" s="155">
        <v>1000</v>
      </c>
      <c r="F336" s="155">
        <v>0</v>
      </c>
    </row>
    <row r="337" spans="3:6">
      <c r="C337" s="156" t="s">
        <v>995</v>
      </c>
      <c r="D337" s="155">
        <v>10945349</v>
      </c>
      <c r="E337" s="155">
        <v>53020151</v>
      </c>
      <c r="F337" s="155">
        <v>32217586.91</v>
      </c>
    </row>
    <row r="338" spans="3:6">
      <c r="C338" s="156" t="s">
        <v>996</v>
      </c>
      <c r="D338" s="155">
        <v>5744000</v>
      </c>
      <c r="E338" s="155">
        <v>1487429</v>
      </c>
      <c r="F338" s="155">
        <v>0</v>
      </c>
    </row>
    <row r="339" spans="3:6">
      <c r="C339" s="156" t="s">
        <v>997</v>
      </c>
      <c r="D339" s="155">
        <v>12640275</v>
      </c>
      <c r="E339" s="155">
        <v>1000</v>
      </c>
      <c r="F339" s="155">
        <v>0</v>
      </c>
    </row>
    <row r="340" spans="3:6">
      <c r="C340" s="156" t="s">
        <v>1063</v>
      </c>
      <c r="D340" s="155">
        <v>0</v>
      </c>
      <c r="E340" s="155">
        <v>328751500</v>
      </c>
      <c r="F340" s="155">
        <v>143651500.18000001</v>
      </c>
    </row>
    <row r="341" spans="3:6">
      <c r="C341" s="156" t="s">
        <v>440</v>
      </c>
      <c r="D341" s="155">
        <v>29237609</v>
      </c>
      <c r="E341" s="155">
        <v>29237609</v>
      </c>
      <c r="F341" s="155">
        <v>0</v>
      </c>
    </row>
    <row r="342" spans="3:6">
      <c r="C342" s="156" t="s">
        <v>998</v>
      </c>
      <c r="D342" s="155">
        <v>0</v>
      </c>
      <c r="E342" s="155">
        <v>2795903.55</v>
      </c>
      <c r="F342" s="155">
        <v>2146185.3199999998</v>
      </c>
    </row>
    <row r="343" spans="3:6">
      <c r="C343" s="156" t="s">
        <v>999</v>
      </c>
      <c r="D343" s="155">
        <v>33077394</v>
      </c>
      <c r="E343" s="155">
        <v>16653009</v>
      </c>
      <c r="F343" s="155">
        <v>0</v>
      </c>
    </row>
    <row r="344" spans="3:6">
      <c r="C344" s="156" t="s">
        <v>2094</v>
      </c>
      <c r="D344" s="155">
        <v>0</v>
      </c>
      <c r="E344" s="155">
        <v>17987082.940000001</v>
      </c>
      <c r="F344" s="155">
        <v>12823471.42</v>
      </c>
    </row>
    <row r="345" spans="3:6">
      <c r="C345" s="156" t="s">
        <v>1000</v>
      </c>
      <c r="D345" s="155">
        <v>21462414</v>
      </c>
      <c r="E345" s="155">
        <v>21462414</v>
      </c>
      <c r="F345" s="155">
        <v>17010974.18</v>
      </c>
    </row>
    <row r="346" spans="3:6">
      <c r="C346" s="156" t="s">
        <v>712</v>
      </c>
      <c r="D346" s="155">
        <v>0</v>
      </c>
      <c r="E346" s="155">
        <v>1984640.42</v>
      </c>
      <c r="F346" s="155">
        <v>0</v>
      </c>
    </row>
    <row r="347" spans="3:6">
      <c r="C347" s="156" t="s">
        <v>1001</v>
      </c>
      <c r="D347" s="155">
        <v>41210000</v>
      </c>
      <c r="E347" s="155">
        <v>41210000</v>
      </c>
      <c r="F347" s="155">
        <v>37343431.140000001</v>
      </c>
    </row>
    <row r="348" spans="3:6">
      <c r="C348" s="156" t="s">
        <v>1002</v>
      </c>
      <c r="D348" s="155">
        <v>37500029</v>
      </c>
      <c r="E348" s="155">
        <v>71500029</v>
      </c>
      <c r="F348" s="155">
        <v>71366790.710000008</v>
      </c>
    </row>
    <row r="349" spans="3:6">
      <c r="C349" s="156" t="s">
        <v>1003</v>
      </c>
      <c r="D349" s="155">
        <v>7596315</v>
      </c>
      <c r="E349" s="155">
        <v>3396315</v>
      </c>
      <c r="F349" s="155">
        <v>2584156.96</v>
      </c>
    </row>
    <row r="350" spans="3:6">
      <c r="C350" s="156" t="s">
        <v>1004</v>
      </c>
      <c r="D350" s="155">
        <v>5645883</v>
      </c>
      <c r="E350" s="155">
        <v>5113589</v>
      </c>
      <c r="F350" s="155">
        <v>0</v>
      </c>
    </row>
    <row r="351" spans="3:6">
      <c r="C351" s="156" t="s">
        <v>1005</v>
      </c>
      <c r="D351" s="155">
        <v>7656660</v>
      </c>
      <c r="E351" s="155">
        <v>11566827</v>
      </c>
      <c r="F351" s="155">
        <v>4984473.38</v>
      </c>
    </row>
    <row r="352" spans="3:6">
      <c r="C352" s="156" t="s">
        <v>1006</v>
      </c>
      <c r="D352" s="155">
        <v>6917773</v>
      </c>
      <c r="E352" s="155">
        <v>6917773</v>
      </c>
      <c r="F352" s="155">
        <v>4400647.2</v>
      </c>
    </row>
    <row r="353" spans="3:6">
      <c r="C353" s="156" t="s">
        <v>1007</v>
      </c>
      <c r="D353" s="155">
        <v>26204967</v>
      </c>
      <c r="E353" s="155">
        <v>20870399</v>
      </c>
      <c r="F353" s="155">
        <v>17699054.98</v>
      </c>
    </row>
    <row r="354" spans="3:6">
      <c r="C354" s="156" t="s">
        <v>1008</v>
      </c>
      <c r="D354" s="155">
        <v>8273439</v>
      </c>
      <c r="E354" s="155">
        <v>6262210</v>
      </c>
      <c r="F354" s="155">
        <v>6262209.6299999999</v>
      </c>
    </row>
    <row r="355" spans="3:6">
      <c r="C355" s="156" t="s">
        <v>1009</v>
      </c>
      <c r="D355" s="155">
        <v>4516773</v>
      </c>
      <c r="E355" s="155">
        <v>1875108</v>
      </c>
      <c r="F355" s="155">
        <v>1875107.58</v>
      </c>
    </row>
    <row r="356" spans="3:6">
      <c r="C356" s="156" t="s">
        <v>1010</v>
      </c>
      <c r="D356" s="155">
        <v>1088833</v>
      </c>
      <c r="E356" s="155">
        <v>108</v>
      </c>
      <c r="F356" s="155">
        <v>0</v>
      </c>
    </row>
    <row r="357" spans="3:6">
      <c r="C357" s="156" t="s">
        <v>1011</v>
      </c>
      <c r="D357" s="155">
        <v>1088833</v>
      </c>
      <c r="E357" s="155">
        <v>108</v>
      </c>
      <c r="F357" s="155">
        <v>0</v>
      </c>
    </row>
    <row r="358" spans="3:6">
      <c r="C358" s="156" t="s">
        <v>1012</v>
      </c>
      <c r="D358" s="155">
        <v>2506068</v>
      </c>
      <c r="E358" s="155">
        <v>109</v>
      </c>
      <c r="F358" s="155">
        <v>0</v>
      </c>
    </row>
    <row r="359" spans="3:6">
      <c r="C359" s="156" t="s">
        <v>1013</v>
      </c>
      <c r="D359" s="155">
        <v>6902575</v>
      </c>
      <c r="E359" s="155">
        <v>16010085</v>
      </c>
      <c r="F359" s="155">
        <v>16010084.439999999</v>
      </c>
    </row>
    <row r="360" spans="3:6">
      <c r="C360" s="156" t="s">
        <v>1014</v>
      </c>
      <c r="D360" s="155">
        <v>2506068</v>
      </c>
      <c r="E360" s="155">
        <v>109</v>
      </c>
      <c r="F360" s="155">
        <v>0</v>
      </c>
    </row>
    <row r="361" spans="3:6">
      <c r="C361" s="156" t="s">
        <v>1015</v>
      </c>
      <c r="D361" s="155">
        <v>1519414</v>
      </c>
      <c r="E361" s="155">
        <v>109</v>
      </c>
      <c r="F361" s="155">
        <v>0</v>
      </c>
    </row>
    <row r="362" spans="3:6">
      <c r="C362" s="156" t="s">
        <v>1016</v>
      </c>
      <c r="D362" s="155">
        <v>7597070</v>
      </c>
      <c r="E362" s="155">
        <v>85070</v>
      </c>
      <c r="F362" s="155">
        <v>0</v>
      </c>
    </row>
    <row r="363" spans="3:6">
      <c r="C363" s="156" t="s">
        <v>336</v>
      </c>
      <c r="D363" s="155">
        <v>196433820</v>
      </c>
      <c r="E363" s="155">
        <v>96433820</v>
      </c>
      <c r="F363" s="155">
        <v>19435201.289999999</v>
      </c>
    </row>
    <row r="364" spans="3:6">
      <c r="C364" s="156" t="s">
        <v>1017</v>
      </c>
      <c r="D364" s="155">
        <v>4194427</v>
      </c>
      <c r="E364" s="155">
        <v>7788010</v>
      </c>
      <c r="F364" s="155">
        <v>0</v>
      </c>
    </row>
    <row r="365" spans="3:6">
      <c r="C365" s="156" t="s">
        <v>2095</v>
      </c>
      <c r="D365" s="155">
        <v>0</v>
      </c>
      <c r="E365" s="155">
        <v>6368011.0300000003</v>
      </c>
      <c r="F365" s="155">
        <v>4739776.5599999996</v>
      </c>
    </row>
    <row r="366" spans="3:6">
      <c r="C366" s="156" t="s">
        <v>1018</v>
      </c>
      <c r="D366" s="155">
        <v>2437449</v>
      </c>
      <c r="E366" s="155">
        <v>110</v>
      </c>
      <c r="F366" s="155">
        <v>0</v>
      </c>
    </row>
    <row r="367" spans="3:6">
      <c r="C367" s="156" t="s">
        <v>2096</v>
      </c>
      <c r="D367" s="155">
        <v>0</v>
      </c>
      <c r="E367" s="155">
        <v>6368011.0300000003</v>
      </c>
      <c r="F367" s="155">
        <v>3665998</v>
      </c>
    </row>
    <row r="368" spans="3:6">
      <c r="C368" s="156" t="s">
        <v>1019</v>
      </c>
      <c r="D368" s="155">
        <v>1596112</v>
      </c>
      <c r="E368" s="155">
        <v>109</v>
      </c>
      <c r="F368" s="155">
        <v>0</v>
      </c>
    </row>
    <row r="369" spans="3:6">
      <c r="C369" s="156" t="s">
        <v>1020</v>
      </c>
      <c r="D369" s="155">
        <v>3754097</v>
      </c>
      <c r="E369" s="155">
        <v>3524140</v>
      </c>
      <c r="F369" s="155">
        <v>0</v>
      </c>
    </row>
    <row r="370" spans="3:6">
      <c r="C370" s="156" t="s">
        <v>1021</v>
      </c>
      <c r="D370" s="155">
        <v>1595760</v>
      </c>
      <c r="E370" s="155">
        <v>109</v>
      </c>
      <c r="F370" s="155">
        <v>0</v>
      </c>
    </row>
    <row r="371" spans="3:6">
      <c r="C371" s="156" t="s">
        <v>1022</v>
      </c>
      <c r="D371" s="155">
        <v>1117032</v>
      </c>
      <c r="E371" s="155">
        <v>0</v>
      </c>
      <c r="F371" s="155">
        <v>0</v>
      </c>
    </row>
    <row r="372" spans="3:6">
      <c r="C372" s="156" t="s">
        <v>337</v>
      </c>
      <c r="D372" s="155">
        <v>10850043</v>
      </c>
      <c r="E372" s="155">
        <v>10850043</v>
      </c>
      <c r="F372" s="155">
        <v>10850000</v>
      </c>
    </row>
    <row r="373" spans="3:6">
      <c r="C373" s="156" t="s">
        <v>1023</v>
      </c>
      <c r="D373" s="155">
        <v>3401093</v>
      </c>
      <c r="E373" s="155">
        <v>100</v>
      </c>
      <c r="F373" s="155">
        <v>0</v>
      </c>
    </row>
    <row r="374" spans="3:6">
      <c r="C374" s="156" t="s">
        <v>1024</v>
      </c>
      <c r="D374" s="155">
        <v>3059076</v>
      </c>
      <c r="E374" s="155">
        <v>218</v>
      </c>
      <c r="F374" s="155">
        <v>0</v>
      </c>
    </row>
    <row r="375" spans="3:6">
      <c r="C375" s="156" t="s">
        <v>1025</v>
      </c>
      <c r="D375" s="155">
        <v>44901865</v>
      </c>
      <c r="E375" s="155">
        <v>34901865</v>
      </c>
      <c r="F375" s="155">
        <v>2798909.98</v>
      </c>
    </row>
    <row r="376" spans="3:6">
      <c r="C376" s="156" t="s">
        <v>1026</v>
      </c>
      <c r="D376" s="155">
        <v>1559024</v>
      </c>
      <c r="E376" s="155">
        <v>109</v>
      </c>
      <c r="F376" s="155">
        <v>0</v>
      </c>
    </row>
    <row r="377" spans="3:6">
      <c r="C377" s="156" t="s">
        <v>1027</v>
      </c>
      <c r="D377" s="155">
        <v>16509137</v>
      </c>
      <c r="E377" s="155">
        <v>16509137</v>
      </c>
      <c r="F377" s="155">
        <v>0</v>
      </c>
    </row>
    <row r="378" spans="3:6">
      <c r="C378" s="156" t="s">
        <v>1028</v>
      </c>
      <c r="D378" s="155">
        <v>1559024</v>
      </c>
      <c r="E378" s="155">
        <v>109</v>
      </c>
      <c r="F378" s="155">
        <v>0</v>
      </c>
    </row>
    <row r="379" spans="3:6">
      <c r="C379" s="156" t="s">
        <v>1029</v>
      </c>
      <c r="D379" s="155">
        <v>1989693</v>
      </c>
      <c r="E379" s="155">
        <v>219</v>
      </c>
      <c r="F379" s="155">
        <v>0</v>
      </c>
    </row>
    <row r="380" spans="3:6">
      <c r="C380" s="156" t="s">
        <v>1030</v>
      </c>
      <c r="D380" s="155">
        <v>50121296</v>
      </c>
      <c r="E380" s="155">
        <v>49520082</v>
      </c>
      <c r="F380" s="155">
        <v>49520082</v>
      </c>
    </row>
    <row r="381" spans="3:6">
      <c r="C381" s="156" t="s">
        <v>1031</v>
      </c>
      <c r="D381" s="155">
        <v>5295987</v>
      </c>
      <c r="E381" s="155">
        <v>1552526</v>
      </c>
      <c r="F381" s="155">
        <v>1552525.71</v>
      </c>
    </row>
    <row r="382" spans="3:6">
      <c r="C382" s="156" t="s">
        <v>1032</v>
      </c>
      <c r="D382" s="155">
        <v>1072941</v>
      </c>
      <c r="E382" s="155">
        <v>110</v>
      </c>
      <c r="F382" s="155">
        <v>0</v>
      </c>
    </row>
    <row r="383" spans="3:6">
      <c r="C383" s="156" t="s">
        <v>1033</v>
      </c>
      <c r="D383" s="155">
        <v>11597000</v>
      </c>
      <c r="E383" s="155">
        <v>7800000</v>
      </c>
      <c r="F383" s="155">
        <v>0</v>
      </c>
    </row>
    <row r="384" spans="3:6">
      <c r="C384" s="156" t="s">
        <v>736</v>
      </c>
      <c r="D384" s="155">
        <v>0</v>
      </c>
      <c r="E384" s="155">
        <v>17393156.199999999</v>
      </c>
      <c r="F384" s="155">
        <v>6136267.3399999999</v>
      </c>
    </row>
    <row r="385" spans="3:6">
      <c r="C385" s="156" t="s">
        <v>1034</v>
      </c>
      <c r="D385" s="155">
        <v>1514599</v>
      </c>
      <c r="E385" s="155">
        <v>110</v>
      </c>
      <c r="F385" s="155">
        <v>0</v>
      </c>
    </row>
    <row r="386" spans="3:6">
      <c r="C386" s="156" t="s">
        <v>1035</v>
      </c>
      <c r="D386" s="155">
        <v>1514599</v>
      </c>
      <c r="E386" s="155">
        <v>110</v>
      </c>
      <c r="F386" s="155">
        <v>0</v>
      </c>
    </row>
    <row r="387" spans="3:6">
      <c r="C387" s="156" t="s">
        <v>1036</v>
      </c>
      <c r="D387" s="155">
        <v>0</v>
      </c>
      <c r="E387" s="155">
        <v>2644723</v>
      </c>
      <c r="F387" s="155">
        <v>0</v>
      </c>
    </row>
    <row r="388" spans="3:6">
      <c r="C388" s="156" t="s">
        <v>1037</v>
      </c>
      <c r="D388" s="155">
        <v>1516038</v>
      </c>
      <c r="E388" s="155">
        <v>1000</v>
      </c>
      <c r="F388" s="155">
        <v>0</v>
      </c>
    </row>
    <row r="389" spans="3:6">
      <c r="C389" s="156" t="s">
        <v>1038</v>
      </c>
      <c r="D389" s="155">
        <v>1516038</v>
      </c>
      <c r="E389" s="155">
        <v>4152069</v>
      </c>
      <c r="F389" s="155">
        <v>0</v>
      </c>
    </row>
    <row r="390" spans="3:6">
      <c r="C390" s="156" t="s">
        <v>1039</v>
      </c>
      <c r="D390" s="155">
        <v>5222496</v>
      </c>
      <c r="E390" s="155">
        <v>3583393</v>
      </c>
      <c r="F390" s="155">
        <v>0</v>
      </c>
    </row>
    <row r="391" spans="3:6">
      <c r="C391" s="156" t="s">
        <v>1040</v>
      </c>
      <c r="D391" s="155">
        <v>1516038</v>
      </c>
      <c r="E391" s="155">
        <v>1002</v>
      </c>
      <c r="F391" s="155">
        <v>0</v>
      </c>
    </row>
    <row r="392" spans="3:6">
      <c r="C392" s="156" t="s">
        <v>1041</v>
      </c>
      <c r="D392" s="155">
        <v>8388626</v>
      </c>
      <c r="E392" s="155">
        <v>218</v>
      </c>
      <c r="F392" s="155">
        <v>0</v>
      </c>
    </row>
    <row r="393" spans="3:6">
      <c r="C393" s="156" t="s">
        <v>1042</v>
      </c>
      <c r="D393" s="155">
        <v>2489491</v>
      </c>
      <c r="E393" s="155">
        <v>108</v>
      </c>
      <c r="F393" s="155">
        <v>0</v>
      </c>
    </row>
    <row r="394" spans="3:6">
      <c r="C394" s="156" t="s">
        <v>1043</v>
      </c>
      <c r="D394" s="155">
        <v>5000000</v>
      </c>
      <c r="E394" s="155">
        <v>5000000</v>
      </c>
      <c r="F394" s="155">
        <v>0</v>
      </c>
    </row>
    <row r="395" spans="3:6">
      <c r="C395" s="156" t="s">
        <v>1044</v>
      </c>
      <c r="D395" s="155">
        <v>2489491</v>
      </c>
      <c r="E395" s="155">
        <v>108</v>
      </c>
      <c r="F395" s="155">
        <v>0</v>
      </c>
    </row>
    <row r="396" spans="3:6">
      <c r="C396" s="156" t="s">
        <v>1045</v>
      </c>
      <c r="D396" s="155">
        <v>2489491</v>
      </c>
      <c r="E396" s="155">
        <v>108</v>
      </c>
      <c r="F396" s="155">
        <v>0</v>
      </c>
    </row>
    <row r="397" spans="3:6">
      <c r="C397" s="156" t="s">
        <v>1046</v>
      </c>
      <c r="D397" s="155">
        <v>1077476</v>
      </c>
      <c r="E397" s="155">
        <v>31205</v>
      </c>
      <c r="F397" s="155">
        <v>24883.84</v>
      </c>
    </row>
    <row r="398" spans="3:6">
      <c r="C398" s="156" t="s">
        <v>1047</v>
      </c>
      <c r="D398" s="155">
        <v>28060354</v>
      </c>
      <c r="E398" s="155">
        <v>27729763</v>
      </c>
      <c r="F398" s="155">
        <v>0</v>
      </c>
    </row>
    <row r="399" spans="3:6">
      <c r="C399" s="156" t="s">
        <v>1048</v>
      </c>
      <c r="D399" s="155">
        <v>1077476</v>
      </c>
      <c r="E399" s="155">
        <v>31205</v>
      </c>
      <c r="F399" s="155">
        <v>24883.84</v>
      </c>
    </row>
    <row r="400" spans="3:6">
      <c r="C400" s="156" t="s">
        <v>1049</v>
      </c>
      <c r="D400" s="155">
        <v>1508467</v>
      </c>
      <c r="E400" s="155">
        <v>5387481</v>
      </c>
      <c r="F400" s="155">
        <v>4106929.61</v>
      </c>
    </row>
    <row r="401" spans="3:6">
      <c r="C401" s="156" t="s">
        <v>788</v>
      </c>
      <c r="D401" s="155">
        <v>755258653</v>
      </c>
      <c r="E401" s="155">
        <v>890898015</v>
      </c>
      <c r="F401" s="155">
        <v>797136974.58000004</v>
      </c>
    </row>
    <row r="402" spans="3:6">
      <c r="C402" s="156" t="s">
        <v>1050</v>
      </c>
      <c r="D402" s="155">
        <v>42431165</v>
      </c>
      <c r="E402" s="155">
        <v>42431165</v>
      </c>
      <c r="F402" s="155">
        <v>2978154.19</v>
      </c>
    </row>
    <row r="403" spans="3:6">
      <c r="C403" s="156" t="s">
        <v>628</v>
      </c>
      <c r="D403" s="155">
        <v>1466207</v>
      </c>
      <c r="E403" s="155">
        <v>0</v>
      </c>
      <c r="F403" s="155">
        <v>0</v>
      </c>
    </row>
    <row r="404" spans="3:6">
      <c r="C404" s="156" t="s">
        <v>1051</v>
      </c>
      <c r="D404" s="155">
        <v>111907056</v>
      </c>
      <c r="E404" s="155">
        <v>297910379.19999999</v>
      </c>
      <c r="F404" s="155">
        <v>230469827.63</v>
      </c>
    </row>
    <row r="405" spans="3:6">
      <c r="C405" s="156" t="s">
        <v>1052</v>
      </c>
      <c r="D405" s="155">
        <v>75000000</v>
      </c>
      <c r="E405" s="155">
        <v>75000000</v>
      </c>
      <c r="F405" s="155">
        <v>66279877.890000001</v>
      </c>
    </row>
    <row r="406" spans="3:6">
      <c r="C406" s="156" t="s">
        <v>1053</v>
      </c>
      <c r="D406" s="155">
        <v>1514599</v>
      </c>
      <c r="E406" s="155">
        <v>110</v>
      </c>
      <c r="F406" s="155">
        <v>0</v>
      </c>
    </row>
    <row r="407" spans="3:6">
      <c r="C407" s="156" t="s">
        <v>1054</v>
      </c>
      <c r="D407" s="155">
        <v>112920651</v>
      </c>
      <c r="E407" s="155">
        <v>312920651</v>
      </c>
      <c r="F407" s="155">
        <v>290022284.81999999</v>
      </c>
    </row>
    <row r="408" spans="3:6">
      <c r="C408" s="156" t="s">
        <v>1055</v>
      </c>
      <c r="D408" s="155">
        <v>10356939</v>
      </c>
      <c r="E408" s="155">
        <v>7774458</v>
      </c>
      <c r="F408" s="155">
        <v>0</v>
      </c>
    </row>
    <row r="409" spans="3:6">
      <c r="C409" s="156" t="s">
        <v>1056</v>
      </c>
      <c r="D409" s="155">
        <v>38372329</v>
      </c>
      <c r="E409" s="155">
        <v>34999999</v>
      </c>
      <c r="F409" s="155">
        <v>28467422</v>
      </c>
    </row>
    <row r="410" spans="3:6">
      <c r="C410" s="156" t="s">
        <v>1057</v>
      </c>
      <c r="D410" s="155">
        <v>46052778</v>
      </c>
      <c r="E410" s="155">
        <v>20981691</v>
      </c>
      <c r="F410" s="155">
        <v>0</v>
      </c>
    </row>
    <row r="411" spans="3:6">
      <c r="C411" s="156" t="s">
        <v>1058</v>
      </c>
      <c r="D411" s="155">
        <v>12246282</v>
      </c>
      <c r="E411" s="155">
        <v>12246282</v>
      </c>
      <c r="F411" s="155">
        <v>0</v>
      </c>
    </row>
    <row r="412" spans="3:6">
      <c r="C412" s="156" t="s">
        <v>1059</v>
      </c>
      <c r="D412" s="155">
        <v>94360662</v>
      </c>
      <c r="E412" s="155">
        <v>72360662</v>
      </c>
      <c r="F412" s="155">
        <v>0</v>
      </c>
    </row>
    <row r="413" spans="3:6">
      <c r="C413" s="156" t="s">
        <v>1060</v>
      </c>
      <c r="D413" s="155">
        <v>125547191</v>
      </c>
      <c r="E413" s="155">
        <v>65547191</v>
      </c>
      <c r="F413" s="155">
        <v>0</v>
      </c>
    </row>
    <row r="414" spans="3:6">
      <c r="C414" s="156" t="s">
        <v>1061</v>
      </c>
      <c r="D414" s="155">
        <v>97512371</v>
      </c>
      <c r="E414" s="155">
        <v>97512371</v>
      </c>
      <c r="F414" s="155">
        <v>85307250.129999995</v>
      </c>
    </row>
    <row r="415" spans="3:6">
      <c r="C415" s="154" t="s">
        <v>2270</v>
      </c>
      <c r="D415" s="155">
        <v>8757016</v>
      </c>
      <c r="E415" s="155">
        <v>8757016</v>
      </c>
      <c r="F415" s="155">
        <v>0</v>
      </c>
    </row>
    <row r="416" spans="3:6">
      <c r="C416" s="156" t="s">
        <v>1000</v>
      </c>
      <c r="D416" s="155">
        <v>6599199</v>
      </c>
      <c r="E416" s="155">
        <v>6599199</v>
      </c>
      <c r="F416" s="155">
        <v>0</v>
      </c>
    </row>
    <row r="417" spans="3:6">
      <c r="C417" s="156" t="s">
        <v>1062</v>
      </c>
      <c r="D417" s="155">
        <v>2157817</v>
      </c>
      <c r="E417" s="155">
        <v>2157817</v>
      </c>
      <c r="F417" s="155">
        <v>0</v>
      </c>
    </row>
    <row r="418" spans="3:6">
      <c r="C418" s="154" t="s">
        <v>2271</v>
      </c>
      <c r="D418" s="155">
        <v>550959819</v>
      </c>
      <c r="E418" s="155">
        <v>266328000</v>
      </c>
      <c r="F418" s="155">
        <v>0</v>
      </c>
    </row>
    <row r="419" spans="3:6">
      <c r="C419" s="156" t="s">
        <v>629</v>
      </c>
      <c r="D419" s="155">
        <v>127829819</v>
      </c>
      <c r="E419" s="155">
        <v>0</v>
      </c>
      <c r="F419" s="155">
        <v>0</v>
      </c>
    </row>
    <row r="420" spans="3:6">
      <c r="C420" s="156" t="s">
        <v>1063</v>
      </c>
      <c r="D420" s="155">
        <v>423130000</v>
      </c>
      <c r="E420" s="155">
        <v>266328000</v>
      </c>
      <c r="F420" s="155">
        <v>0</v>
      </c>
    </row>
    <row r="421" spans="3:6">
      <c r="C421" s="154" t="s">
        <v>2272</v>
      </c>
      <c r="D421" s="155">
        <v>489226740</v>
      </c>
      <c r="E421" s="155">
        <v>489226740</v>
      </c>
      <c r="F421" s="155">
        <v>0</v>
      </c>
    </row>
    <row r="422" spans="3:6">
      <c r="C422" s="156" t="s">
        <v>268</v>
      </c>
      <c r="D422" s="155">
        <v>96929844</v>
      </c>
      <c r="E422" s="155">
        <v>96929844</v>
      </c>
      <c r="F422" s="155">
        <v>0</v>
      </c>
    </row>
    <row r="423" spans="3:6">
      <c r="C423" s="156" t="s">
        <v>1063</v>
      </c>
      <c r="D423" s="155">
        <v>392296896</v>
      </c>
      <c r="E423" s="155">
        <v>392296896</v>
      </c>
      <c r="F423" s="155">
        <v>0</v>
      </c>
    </row>
    <row r="424" spans="3:6">
      <c r="C424" s="152" t="s">
        <v>269</v>
      </c>
      <c r="D424" s="153">
        <v>1125980738</v>
      </c>
      <c r="E424" s="153">
        <v>986025646.98000002</v>
      </c>
      <c r="F424" s="153">
        <v>652604053.80999994</v>
      </c>
    </row>
    <row r="425" spans="3:6">
      <c r="C425" s="154" t="s">
        <v>2269</v>
      </c>
      <c r="D425" s="155">
        <v>1109087269</v>
      </c>
      <c r="E425" s="155">
        <v>970420972.98000002</v>
      </c>
      <c r="F425" s="155">
        <v>652604053.80999994</v>
      </c>
    </row>
    <row r="426" spans="3:6">
      <c r="C426" s="156" t="s">
        <v>630</v>
      </c>
      <c r="D426" s="155">
        <v>5765056</v>
      </c>
      <c r="E426" s="155">
        <v>109</v>
      </c>
      <c r="F426" s="155">
        <v>0</v>
      </c>
    </row>
    <row r="427" spans="3:6">
      <c r="C427" s="156" t="s">
        <v>1064</v>
      </c>
      <c r="D427" s="155">
        <v>15000000</v>
      </c>
      <c r="E427" s="155">
        <v>15000000</v>
      </c>
      <c r="F427" s="155">
        <v>11999028.25</v>
      </c>
    </row>
    <row r="428" spans="3:6">
      <c r="C428" s="156" t="s">
        <v>1065</v>
      </c>
      <c r="D428" s="155">
        <v>4966671</v>
      </c>
      <c r="E428" s="155">
        <v>8325949</v>
      </c>
      <c r="F428" s="155">
        <v>6660678.7300000004</v>
      </c>
    </row>
    <row r="429" spans="3:6">
      <c r="C429" s="156" t="s">
        <v>1066</v>
      </c>
      <c r="D429" s="155">
        <v>0</v>
      </c>
      <c r="E429" s="155">
        <v>15457384</v>
      </c>
      <c r="F429" s="155">
        <v>2324662.33</v>
      </c>
    </row>
    <row r="430" spans="3:6">
      <c r="C430" s="156" t="s">
        <v>1067</v>
      </c>
      <c r="D430" s="155">
        <v>15038680</v>
      </c>
      <c r="E430" s="155">
        <v>15038680</v>
      </c>
      <c r="F430" s="155">
        <v>12038367.060000001</v>
      </c>
    </row>
    <row r="431" spans="3:6">
      <c r="C431" s="156" t="s">
        <v>1068</v>
      </c>
      <c r="D431" s="155">
        <v>0</v>
      </c>
      <c r="E431" s="155">
        <v>3059963.22</v>
      </c>
      <c r="F431" s="155">
        <v>2701184.87</v>
      </c>
    </row>
    <row r="432" spans="3:6">
      <c r="C432" s="156" t="s">
        <v>1069</v>
      </c>
      <c r="D432" s="155">
        <v>0</v>
      </c>
      <c r="E432" s="155">
        <v>2628021.7200000002</v>
      </c>
      <c r="F432" s="155">
        <v>2469074.65</v>
      </c>
    </row>
    <row r="433" spans="3:6">
      <c r="C433" s="156" t="s">
        <v>1070</v>
      </c>
      <c r="D433" s="155">
        <v>1077369</v>
      </c>
      <c r="E433" s="155">
        <v>100</v>
      </c>
      <c r="F433" s="155">
        <v>0</v>
      </c>
    </row>
    <row r="434" spans="3:6">
      <c r="C434" s="156" t="s">
        <v>1071</v>
      </c>
      <c r="D434" s="155">
        <v>1539099</v>
      </c>
      <c r="E434" s="155">
        <v>110</v>
      </c>
      <c r="F434" s="155">
        <v>0</v>
      </c>
    </row>
    <row r="435" spans="3:6">
      <c r="C435" s="156" t="s">
        <v>1072</v>
      </c>
      <c r="D435" s="155">
        <v>5417029</v>
      </c>
      <c r="E435" s="155">
        <v>100</v>
      </c>
      <c r="F435" s="155">
        <v>0</v>
      </c>
    </row>
    <row r="436" spans="3:6">
      <c r="C436" s="156" t="s">
        <v>1073</v>
      </c>
      <c r="D436" s="155">
        <v>1494129</v>
      </c>
      <c r="E436" s="155">
        <v>108</v>
      </c>
      <c r="F436" s="155">
        <v>0</v>
      </c>
    </row>
    <row r="437" spans="3:6">
      <c r="C437" s="156" t="s">
        <v>695</v>
      </c>
      <c r="D437" s="155">
        <v>0</v>
      </c>
      <c r="E437" s="155">
        <v>913367.16</v>
      </c>
      <c r="F437" s="155">
        <v>854283.72</v>
      </c>
    </row>
    <row r="438" spans="3:6">
      <c r="C438" s="156" t="s">
        <v>1074</v>
      </c>
      <c r="D438" s="155">
        <v>1063369</v>
      </c>
      <c r="E438" s="155">
        <v>100</v>
      </c>
      <c r="F438" s="155">
        <v>0</v>
      </c>
    </row>
    <row r="439" spans="3:6">
      <c r="C439" s="156" t="s">
        <v>1075</v>
      </c>
      <c r="D439" s="155">
        <v>1632035</v>
      </c>
      <c r="E439" s="155">
        <v>999</v>
      </c>
      <c r="F439" s="155">
        <v>0</v>
      </c>
    </row>
    <row r="440" spans="3:6">
      <c r="C440" s="156" t="s">
        <v>1076</v>
      </c>
      <c r="D440" s="155">
        <v>1750953</v>
      </c>
      <c r="E440" s="155">
        <v>999</v>
      </c>
      <c r="F440" s="155">
        <v>0</v>
      </c>
    </row>
    <row r="441" spans="3:6">
      <c r="C441" s="156" t="s">
        <v>696</v>
      </c>
      <c r="D441" s="155">
        <v>0</v>
      </c>
      <c r="E441" s="155">
        <v>913367.16</v>
      </c>
      <c r="F441" s="155">
        <v>851392.78</v>
      </c>
    </row>
    <row r="442" spans="3:6">
      <c r="C442" s="156" t="s">
        <v>1077</v>
      </c>
      <c r="D442" s="155">
        <v>1750953</v>
      </c>
      <c r="E442" s="155">
        <v>999</v>
      </c>
      <c r="F442" s="155">
        <v>0</v>
      </c>
    </row>
    <row r="443" spans="3:6">
      <c r="C443" s="156" t="s">
        <v>1078</v>
      </c>
      <c r="D443" s="155">
        <v>1750953</v>
      </c>
      <c r="E443" s="155">
        <v>606325</v>
      </c>
      <c r="F443" s="155">
        <v>0</v>
      </c>
    </row>
    <row r="444" spans="3:6">
      <c r="C444" s="156" t="s">
        <v>697</v>
      </c>
      <c r="D444" s="155">
        <v>0</v>
      </c>
      <c r="E444" s="155">
        <v>2778470.06</v>
      </c>
      <c r="F444" s="155">
        <v>2554698.88</v>
      </c>
    </row>
    <row r="445" spans="3:6">
      <c r="C445" s="156" t="s">
        <v>1079</v>
      </c>
      <c r="D445" s="155">
        <v>1510897</v>
      </c>
      <c r="E445" s="155">
        <v>110</v>
      </c>
      <c r="F445" s="155">
        <v>0</v>
      </c>
    </row>
    <row r="446" spans="3:6">
      <c r="C446" s="156" t="s">
        <v>698</v>
      </c>
      <c r="D446" s="155">
        <v>0</v>
      </c>
      <c r="E446" s="155">
        <v>4393948.66</v>
      </c>
      <c r="F446" s="155">
        <v>3895191.47</v>
      </c>
    </row>
    <row r="447" spans="3:6">
      <c r="C447" s="156" t="s">
        <v>699</v>
      </c>
      <c r="D447" s="155">
        <v>0</v>
      </c>
      <c r="E447" s="155">
        <v>2834965.49</v>
      </c>
      <c r="F447" s="155">
        <v>2573873.0299999998</v>
      </c>
    </row>
    <row r="448" spans="3:6">
      <c r="C448" s="156" t="s">
        <v>1080</v>
      </c>
      <c r="D448" s="155">
        <v>0</v>
      </c>
      <c r="E448" s="155">
        <v>11227835</v>
      </c>
      <c r="F448" s="155">
        <v>7903334.1399999997</v>
      </c>
    </row>
    <row r="449" spans="3:6">
      <c r="C449" s="156" t="s">
        <v>2195</v>
      </c>
      <c r="D449" s="155">
        <v>0</v>
      </c>
      <c r="E449" s="155">
        <v>2782722.9</v>
      </c>
      <c r="F449" s="155">
        <v>2565842.2999999998</v>
      </c>
    </row>
    <row r="450" spans="3:6">
      <c r="C450" s="156" t="s">
        <v>2196</v>
      </c>
      <c r="D450" s="155">
        <v>0</v>
      </c>
      <c r="E450" s="155">
        <v>2721974.63</v>
      </c>
      <c r="F450" s="155">
        <v>2648350.5299999998</v>
      </c>
    </row>
    <row r="451" spans="3:6">
      <c r="C451" s="156" t="s">
        <v>1081</v>
      </c>
      <c r="D451" s="155">
        <v>4907476</v>
      </c>
      <c r="E451" s="155">
        <v>21479515</v>
      </c>
      <c r="F451" s="155">
        <v>8954414.25</v>
      </c>
    </row>
    <row r="452" spans="3:6">
      <c r="C452" s="156" t="s">
        <v>2097</v>
      </c>
      <c r="D452" s="155">
        <v>0</v>
      </c>
      <c r="E452" s="155">
        <v>6425638.7800000003</v>
      </c>
      <c r="F452" s="155">
        <v>3474900.5</v>
      </c>
    </row>
    <row r="453" spans="3:6">
      <c r="C453" s="156" t="s">
        <v>1082</v>
      </c>
      <c r="D453" s="155">
        <v>700000000</v>
      </c>
      <c r="E453" s="155">
        <v>247000000</v>
      </c>
      <c r="F453" s="155">
        <v>96473158.959999993</v>
      </c>
    </row>
    <row r="454" spans="3:6">
      <c r="C454" s="156" t="s">
        <v>270</v>
      </c>
      <c r="D454" s="155">
        <v>155926163</v>
      </c>
      <c r="E454" s="155">
        <v>65926163</v>
      </c>
      <c r="F454" s="155">
        <v>16572399.539999999</v>
      </c>
    </row>
    <row r="455" spans="3:6">
      <c r="C455" s="156" t="s">
        <v>1083</v>
      </c>
      <c r="D455" s="155">
        <v>8856691</v>
      </c>
      <c r="E455" s="155">
        <v>1000</v>
      </c>
      <c r="F455" s="155">
        <v>0</v>
      </c>
    </row>
    <row r="456" spans="3:6">
      <c r="C456" s="156" t="s">
        <v>737</v>
      </c>
      <c r="D456" s="155">
        <v>0</v>
      </c>
      <c r="E456" s="155">
        <v>18926672.399999999</v>
      </c>
      <c r="F456" s="155">
        <v>5235713.9800000004</v>
      </c>
    </row>
    <row r="457" spans="3:6">
      <c r="C457" s="156" t="s">
        <v>738</v>
      </c>
      <c r="D457" s="155">
        <v>0</v>
      </c>
      <c r="E457" s="155">
        <v>11441173.799999999</v>
      </c>
      <c r="F457" s="155">
        <v>3498544.15</v>
      </c>
    </row>
    <row r="458" spans="3:6">
      <c r="C458" s="156" t="s">
        <v>631</v>
      </c>
      <c r="D458" s="155">
        <v>1075882</v>
      </c>
      <c r="E458" s="155">
        <v>109</v>
      </c>
      <c r="F458" s="155">
        <v>0</v>
      </c>
    </row>
    <row r="459" spans="3:6">
      <c r="C459" s="156" t="s">
        <v>384</v>
      </c>
      <c r="D459" s="155">
        <v>1543101</v>
      </c>
      <c r="E459" s="155">
        <v>110</v>
      </c>
      <c r="F459" s="155">
        <v>0</v>
      </c>
    </row>
    <row r="460" spans="3:6">
      <c r="C460" s="156" t="s">
        <v>1084</v>
      </c>
      <c r="D460" s="155">
        <v>108520676</v>
      </c>
      <c r="E460" s="155">
        <v>28414957</v>
      </c>
      <c r="F460" s="155">
        <v>0</v>
      </c>
    </row>
    <row r="461" spans="3:6">
      <c r="C461" s="156" t="s">
        <v>1085</v>
      </c>
      <c r="D461" s="155">
        <v>15000020</v>
      </c>
      <c r="E461" s="155">
        <v>15000020</v>
      </c>
      <c r="F461" s="155">
        <v>12000000</v>
      </c>
    </row>
    <row r="462" spans="3:6">
      <c r="C462" s="156" t="s">
        <v>739</v>
      </c>
      <c r="D462" s="155">
        <v>0</v>
      </c>
      <c r="E462" s="155">
        <v>1618839</v>
      </c>
      <c r="F462" s="155">
        <v>1437220.52</v>
      </c>
    </row>
    <row r="463" spans="3:6">
      <c r="C463" s="156" t="s">
        <v>1086</v>
      </c>
      <c r="D463" s="155">
        <v>15000000</v>
      </c>
      <c r="E463" s="155">
        <v>15000000</v>
      </c>
      <c r="F463" s="155">
        <v>12000000</v>
      </c>
    </row>
    <row r="464" spans="3:6">
      <c r="C464" s="156" t="s">
        <v>1087</v>
      </c>
      <c r="D464" s="155">
        <v>15000008</v>
      </c>
      <c r="E464" s="155">
        <v>15000008</v>
      </c>
      <c r="F464" s="155">
        <v>12000000</v>
      </c>
    </row>
    <row r="465" spans="3:6">
      <c r="C465" s="156" t="s">
        <v>350</v>
      </c>
      <c r="D465" s="155">
        <v>22500059</v>
      </c>
      <c r="E465" s="155">
        <v>22500059</v>
      </c>
      <c r="F465" s="155">
        <v>17999840.68</v>
      </c>
    </row>
    <row r="466" spans="3:6">
      <c r="C466" s="156" t="s">
        <v>271</v>
      </c>
      <c r="D466" s="155">
        <v>1000000</v>
      </c>
      <c r="E466" s="155">
        <v>413000000</v>
      </c>
      <c r="F466" s="155">
        <v>400917898.49000001</v>
      </c>
    </row>
    <row r="467" spans="3:6">
      <c r="C467" s="154" t="s">
        <v>2270</v>
      </c>
      <c r="D467" s="155">
        <v>1288795</v>
      </c>
      <c r="E467" s="155">
        <v>0</v>
      </c>
      <c r="F467" s="155">
        <v>0</v>
      </c>
    </row>
    <row r="468" spans="3:6">
      <c r="C468" s="156" t="s">
        <v>792</v>
      </c>
      <c r="D468" s="155">
        <v>1288795</v>
      </c>
      <c r="E468" s="155">
        <v>0</v>
      </c>
      <c r="F468" s="155">
        <v>0</v>
      </c>
    </row>
    <row r="469" spans="3:6">
      <c r="C469" s="154" t="s">
        <v>2272</v>
      </c>
      <c r="D469" s="155">
        <v>15604674</v>
      </c>
      <c r="E469" s="155">
        <v>15604674</v>
      </c>
      <c r="F469" s="155">
        <v>0</v>
      </c>
    </row>
    <row r="470" spans="3:6">
      <c r="C470" s="156" t="s">
        <v>793</v>
      </c>
      <c r="D470" s="155">
        <v>15604674</v>
      </c>
      <c r="E470" s="155">
        <v>15604674</v>
      </c>
      <c r="F470" s="155">
        <v>0</v>
      </c>
    </row>
    <row r="471" spans="3:6">
      <c r="C471" s="152" t="s">
        <v>242</v>
      </c>
      <c r="D471" s="153">
        <v>1499067987</v>
      </c>
      <c r="E471" s="153">
        <v>1702968108.1400001</v>
      </c>
      <c r="F471" s="153">
        <v>641370499.1400001</v>
      </c>
    </row>
    <row r="472" spans="3:6">
      <c r="C472" s="154" t="s">
        <v>2269</v>
      </c>
      <c r="D472" s="155">
        <v>1226801580</v>
      </c>
      <c r="E472" s="155">
        <v>1412545134.4300001</v>
      </c>
      <c r="F472" s="155">
        <v>608550700.43000007</v>
      </c>
    </row>
    <row r="473" spans="3:6">
      <c r="C473" s="156" t="s">
        <v>1088</v>
      </c>
      <c r="D473" s="155">
        <v>89766549</v>
      </c>
      <c r="E473" s="155">
        <v>89766549</v>
      </c>
      <c r="F473" s="155">
        <v>0</v>
      </c>
    </row>
    <row r="474" spans="3:6">
      <c r="C474" s="156" t="s">
        <v>1089</v>
      </c>
      <c r="D474" s="155">
        <v>43243245</v>
      </c>
      <c r="E474" s="155">
        <v>43243245</v>
      </c>
      <c r="F474" s="155">
        <v>16977236.990000002</v>
      </c>
    </row>
    <row r="475" spans="3:6">
      <c r="C475" s="156" t="s">
        <v>1090</v>
      </c>
      <c r="D475" s="155">
        <v>27085583</v>
      </c>
      <c r="E475" s="155">
        <v>11039657</v>
      </c>
      <c r="F475" s="155">
        <v>0</v>
      </c>
    </row>
    <row r="476" spans="3:6">
      <c r="C476" s="156" t="s">
        <v>1091</v>
      </c>
      <c r="D476" s="155">
        <v>1341855</v>
      </c>
      <c r="E476" s="155">
        <v>108</v>
      </c>
      <c r="F476" s="155">
        <v>0</v>
      </c>
    </row>
    <row r="477" spans="3:6">
      <c r="C477" s="156" t="s">
        <v>1092</v>
      </c>
      <c r="D477" s="155">
        <v>49432876</v>
      </c>
      <c r="E477" s="155">
        <v>23685230</v>
      </c>
      <c r="F477" s="155">
        <v>0</v>
      </c>
    </row>
    <row r="478" spans="3:6">
      <c r="C478" s="156" t="s">
        <v>588</v>
      </c>
      <c r="D478" s="155">
        <v>30000000</v>
      </c>
      <c r="E478" s="155">
        <v>42258258.379999995</v>
      </c>
      <c r="F478" s="155">
        <v>42236409.289999992</v>
      </c>
    </row>
    <row r="479" spans="3:6">
      <c r="C479" s="156" t="s">
        <v>1093</v>
      </c>
      <c r="D479" s="155">
        <v>78000000</v>
      </c>
      <c r="E479" s="155">
        <v>78000000</v>
      </c>
      <c r="F479" s="155">
        <v>17122258.68</v>
      </c>
    </row>
    <row r="480" spans="3:6">
      <c r="C480" s="156" t="s">
        <v>1094</v>
      </c>
      <c r="D480" s="155">
        <v>39000000</v>
      </c>
      <c r="E480" s="155">
        <v>39000000</v>
      </c>
      <c r="F480" s="155">
        <v>39000000</v>
      </c>
    </row>
    <row r="481" spans="3:6">
      <c r="C481" s="156" t="s">
        <v>700</v>
      </c>
      <c r="D481" s="155">
        <v>0</v>
      </c>
      <c r="E481" s="155">
        <v>4188323.96</v>
      </c>
      <c r="F481" s="155">
        <v>3641029.54</v>
      </c>
    </row>
    <row r="482" spans="3:6">
      <c r="C482" s="156" t="s">
        <v>1095</v>
      </c>
      <c r="D482" s="155">
        <v>36157505</v>
      </c>
      <c r="E482" s="155">
        <v>13612727</v>
      </c>
      <c r="F482" s="155">
        <v>0</v>
      </c>
    </row>
    <row r="483" spans="3:6">
      <c r="C483" s="156" t="s">
        <v>1096</v>
      </c>
      <c r="D483" s="155">
        <v>102553368</v>
      </c>
      <c r="E483" s="155">
        <v>82553368</v>
      </c>
      <c r="F483" s="155">
        <v>4146248.72</v>
      </c>
    </row>
    <row r="484" spans="3:6">
      <c r="C484" s="156" t="s">
        <v>375</v>
      </c>
      <c r="D484" s="155">
        <v>10932847</v>
      </c>
      <c r="E484" s="155">
        <v>5184009</v>
      </c>
      <c r="F484" s="155">
        <v>4147127.83</v>
      </c>
    </row>
    <row r="485" spans="3:6">
      <c r="C485" s="156" t="s">
        <v>632</v>
      </c>
      <c r="D485" s="155">
        <v>4120981</v>
      </c>
      <c r="E485" s="155">
        <v>5365156</v>
      </c>
      <c r="F485" s="155">
        <v>1338655.31</v>
      </c>
    </row>
    <row r="486" spans="3:6">
      <c r="C486" s="156" t="s">
        <v>1097</v>
      </c>
      <c r="D486" s="155">
        <v>0</v>
      </c>
      <c r="E486" s="155">
        <v>1321070</v>
      </c>
      <c r="F486" s="155">
        <v>1056776.08</v>
      </c>
    </row>
    <row r="487" spans="3:6">
      <c r="C487" s="156" t="s">
        <v>740</v>
      </c>
      <c r="D487" s="155">
        <v>0</v>
      </c>
      <c r="E487" s="155">
        <v>604089</v>
      </c>
      <c r="F487" s="155">
        <v>483191.5</v>
      </c>
    </row>
    <row r="488" spans="3:6">
      <c r="C488" s="156" t="s">
        <v>1098</v>
      </c>
      <c r="D488" s="155">
        <v>5765056</v>
      </c>
      <c r="E488" s="155">
        <v>1266748</v>
      </c>
      <c r="F488" s="155">
        <v>0</v>
      </c>
    </row>
    <row r="489" spans="3:6">
      <c r="C489" s="156" t="s">
        <v>376</v>
      </c>
      <c r="D489" s="155">
        <v>5081906</v>
      </c>
      <c r="E489" s="155">
        <v>3552539</v>
      </c>
      <c r="F489" s="155">
        <v>3552538.6</v>
      </c>
    </row>
    <row r="490" spans="3:6">
      <c r="C490" s="156" t="s">
        <v>633</v>
      </c>
      <c r="D490" s="155">
        <v>3268867</v>
      </c>
      <c r="E490" s="155">
        <v>802893</v>
      </c>
      <c r="F490" s="155">
        <v>185466.66</v>
      </c>
    </row>
    <row r="491" spans="3:6">
      <c r="C491" s="156" t="s">
        <v>1099</v>
      </c>
      <c r="D491" s="155">
        <v>10564353</v>
      </c>
      <c r="E491" s="155">
        <v>10000000</v>
      </c>
      <c r="F491" s="155">
        <v>0</v>
      </c>
    </row>
    <row r="492" spans="3:6">
      <c r="C492" s="156" t="s">
        <v>377</v>
      </c>
      <c r="D492" s="155">
        <v>1938252</v>
      </c>
      <c r="E492" s="155">
        <v>4017435</v>
      </c>
      <c r="F492" s="155">
        <v>0</v>
      </c>
    </row>
    <row r="493" spans="3:6">
      <c r="C493" s="156" t="s">
        <v>1100</v>
      </c>
      <c r="D493" s="155">
        <v>1193330</v>
      </c>
      <c r="E493" s="155">
        <v>1193330</v>
      </c>
      <c r="F493" s="155">
        <v>0</v>
      </c>
    </row>
    <row r="494" spans="3:6">
      <c r="C494" s="156" t="s">
        <v>1101</v>
      </c>
      <c r="D494" s="155">
        <v>1516906</v>
      </c>
      <c r="E494" s="155">
        <v>109</v>
      </c>
      <c r="F494" s="155">
        <v>0</v>
      </c>
    </row>
    <row r="495" spans="3:6">
      <c r="C495" s="156" t="s">
        <v>1102</v>
      </c>
      <c r="D495" s="155">
        <v>1067870</v>
      </c>
      <c r="E495" s="155">
        <v>2839351</v>
      </c>
      <c r="F495" s="155">
        <v>1998878.47</v>
      </c>
    </row>
    <row r="496" spans="3:6">
      <c r="C496" s="156" t="s">
        <v>713</v>
      </c>
      <c r="D496" s="155">
        <v>0</v>
      </c>
      <c r="E496" s="155">
        <v>385595328.11000001</v>
      </c>
      <c r="F496" s="155">
        <v>218595328.11000001</v>
      </c>
    </row>
    <row r="497" spans="3:6">
      <c r="C497" s="156" t="s">
        <v>1103</v>
      </c>
      <c r="D497" s="155">
        <v>3027128</v>
      </c>
      <c r="E497" s="155">
        <v>953294</v>
      </c>
      <c r="F497" s="155">
        <v>953293.32</v>
      </c>
    </row>
    <row r="498" spans="3:6">
      <c r="C498" s="156" t="s">
        <v>1104</v>
      </c>
      <c r="D498" s="155">
        <v>2557771</v>
      </c>
      <c r="E498" s="155">
        <v>1430628</v>
      </c>
      <c r="F498" s="155">
        <v>1430627.26</v>
      </c>
    </row>
    <row r="499" spans="3:6">
      <c r="C499" s="156" t="s">
        <v>1105</v>
      </c>
      <c r="D499" s="155">
        <v>92391513</v>
      </c>
      <c r="E499" s="155">
        <v>58152521</v>
      </c>
      <c r="F499" s="155">
        <v>56939235.759999998</v>
      </c>
    </row>
    <row r="500" spans="3:6">
      <c r="C500" s="156" t="s">
        <v>1106</v>
      </c>
      <c r="D500" s="155">
        <v>1310000</v>
      </c>
      <c r="E500" s="155">
        <v>10800000</v>
      </c>
      <c r="F500" s="155">
        <v>10735227.99</v>
      </c>
    </row>
    <row r="501" spans="3:6">
      <c r="C501" s="156" t="s">
        <v>1107</v>
      </c>
      <c r="D501" s="155">
        <v>19500000</v>
      </c>
      <c r="E501" s="155">
        <v>19500000</v>
      </c>
      <c r="F501" s="155">
        <v>0</v>
      </c>
    </row>
    <row r="502" spans="3:6">
      <c r="C502" s="156" t="s">
        <v>1108</v>
      </c>
      <c r="D502" s="155">
        <v>23400000</v>
      </c>
      <c r="E502" s="155">
        <v>23400000</v>
      </c>
      <c r="F502" s="155">
        <v>0</v>
      </c>
    </row>
    <row r="503" spans="3:6">
      <c r="C503" s="156" t="s">
        <v>1109</v>
      </c>
      <c r="D503" s="155">
        <v>23400000</v>
      </c>
      <c r="E503" s="155">
        <v>23400000</v>
      </c>
      <c r="F503" s="155">
        <v>0</v>
      </c>
    </row>
    <row r="504" spans="3:6">
      <c r="C504" s="156" t="s">
        <v>1110</v>
      </c>
      <c r="D504" s="155">
        <v>15612348</v>
      </c>
      <c r="E504" s="155">
        <v>23101688</v>
      </c>
      <c r="F504" s="155">
        <v>9378813.4700000007</v>
      </c>
    </row>
    <row r="505" spans="3:6">
      <c r="C505" s="156" t="s">
        <v>338</v>
      </c>
      <c r="D505" s="155">
        <v>55658568</v>
      </c>
      <c r="E505" s="155">
        <v>14758568</v>
      </c>
      <c r="F505" s="155">
        <v>7675353.7699999996</v>
      </c>
    </row>
    <row r="506" spans="3:6">
      <c r="C506" s="156" t="s">
        <v>1111</v>
      </c>
      <c r="D506" s="155">
        <v>105000000</v>
      </c>
      <c r="E506" s="155">
        <v>105000000</v>
      </c>
      <c r="F506" s="155">
        <v>102949653.68000001</v>
      </c>
    </row>
    <row r="507" spans="3:6">
      <c r="C507" s="156" t="s">
        <v>1112</v>
      </c>
      <c r="D507" s="155">
        <v>15856374</v>
      </c>
      <c r="E507" s="155">
        <v>15856374</v>
      </c>
      <c r="F507" s="155">
        <v>7856374</v>
      </c>
    </row>
    <row r="508" spans="3:6">
      <c r="C508" s="156" t="s">
        <v>1113</v>
      </c>
      <c r="D508" s="155">
        <v>50600000</v>
      </c>
      <c r="E508" s="155">
        <v>35600000</v>
      </c>
      <c r="F508" s="155">
        <v>0</v>
      </c>
    </row>
    <row r="509" spans="3:6">
      <c r="C509" s="156" t="s">
        <v>1114</v>
      </c>
      <c r="D509" s="155">
        <v>48322864</v>
      </c>
      <c r="E509" s="155">
        <v>46771176</v>
      </c>
      <c r="F509" s="155">
        <v>20000000</v>
      </c>
    </row>
    <row r="510" spans="3:6">
      <c r="C510" s="156" t="s">
        <v>1115</v>
      </c>
      <c r="D510" s="155">
        <v>3003940</v>
      </c>
      <c r="E510" s="155">
        <v>2493059</v>
      </c>
      <c r="F510" s="155">
        <v>0</v>
      </c>
    </row>
    <row r="511" spans="3:6">
      <c r="C511" s="156" t="s">
        <v>1116</v>
      </c>
      <c r="D511" s="155">
        <v>16503395</v>
      </c>
      <c r="E511" s="155">
        <v>11661687</v>
      </c>
      <c r="F511" s="155">
        <v>11661687</v>
      </c>
    </row>
    <row r="512" spans="3:6">
      <c r="C512" s="156" t="s">
        <v>1117</v>
      </c>
      <c r="D512" s="155">
        <v>67851384</v>
      </c>
      <c r="E512" s="155">
        <v>57851384</v>
      </c>
      <c r="F512" s="155">
        <v>22262939.940000001</v>
      </c>
    </row>
    <row r="513" spans="3:6">
      <c r="C513" s="156" t="s">
        <v>1118</v>
      </c>
      <c r="D513" s="155">
        <v>54574367</v>
      </c>
      <c r="E513" s="155">
        <v>44574367</v>
      </c>
      <c r="F513" s="155">
        <v>0</v>
      </c>
    </row>
    <row r="514" spans="3:6">
      <c r="C514" s="156" t="s">
        <v>1119</v>
      </c>
      <c r="D514" s="155">
        <v>11661687</v>
      </c>
      <c r="E514" s="155">
        <v>11661687</v>
      </c>
      <c r="F514" s="155">
        <v>0</v>
      </c>
    </row>
    <row r="515" spans="3:6">
      <c r="C515" s="156" t="s">
        <v>1120</v>
      </c>
      <c r="D515" s="155">
        <v>23879729</v>
      </c>
      <c r="E515" s="155">
        <v>14879729</v>
      </c>
      <c r="F515" s="155">
        <v>0</v>
      </c>
    </row>
    <row r="516" spans="3:6">
      <c r="C516" s="156" t="s">
        <v>272</v>
      </c>
      <c r="D516" s="155">
        <v>50659163</v>
      </c>
      <c r="E516" s="155">
        <v>41609448.979999997</v>
      </c>
      <c r="F516" s="155">
        <v>2226348.46</v>
      </c>
    </row>
    <row r="517" spans="3:6">
      <c r="C517" s="154" t="s">
        <v>2270</v>
      </c>
      <c r="D517" s="155">
        <v>39715907</v>
      </c>
      <c r="E517" s="155">
        <v>57872473.710000001</v>
      </c>
      <c r="F517" s="155">
        <v>32819798.710000001</v>
      </c>
    </row>
    <row r="518" spans="3:6">
      <c r="C518" s="156" t="s">
        <v>545</v>
      </c>
      <c r="D518" s="155">
        <v>19720001</v>
      </c>
      <c r="E518" s="155">
        <v>12876567.710000001</v>
      </c>
      <c r="F518" s="155">
        <v>12876567.710000001</v>
      </c>
    </row>
    <row r="519" spans="3:6">
      <c r="C519" s="156" t="s">
        <v>794</v>
      </c>
      <c r="D519" s="155">
        <v>19995906</v>
      </c>
      <c r="E519" s="155">
        <v>44995906</v>
      </c>
      <c r="F519" s="155">
        <v>19943231</v>
      </c>
    </row>
    <row r="520" spans="3:6">
      <c r="C520" s="154" t="s">
        <v>2271</v>
      </c>
      <c r="D520" s="155">
        <v>232550500</v>
      </c>
      <c r="E520" s="155">
        <v>232550500</v>
      </c>
      <c r="F520" s="155">
        <v>0</v>
      </c>
    </row>
    <row r="521" spans="3:6">
      <c r="C521" s="156" t="s">
        <v>909</v>
      </c>
      <c r="D521" s="155">
        <v>232550500</v>
      </c>
      <c r="E521" s="155">
        <v>232550500</v>
      </c>
      <c r="F521" s="155">
        <v>0</v>
      </c>
    </row>
    <row r="522" spans="3:6">
      <c r="C522" s="156" t="s">
        <v>713</v>
      </c>
      <c r="D522" s="155">
        <v>0</v>
      </c>
      <c r="E522" s="155">
        <v>0</v>
      </c>
      <c r="F522" s="155">
        <v>0</v>
      </c>
    </row>
    <row r="523" spans="3:6">
      <c r="C523" s="152" t="s">
        <v>273</v>
      </c>
      <c r="D523" s="153">
        <v>1728965020</v>
      </c>
      <c r="E523" s="153">
        <v>1481886061.23</v>
      </c>
      <c r="F523" s="153">
        <v>736524279.09000015</v>
      </c>
    </row>
    <row r="524" spans="3:6">
      <c r="C524" s="154" t="s">
        <v>2269</v>
      </c>
      <c r="D524" s="155">
        <v>1728965020</v>
      </c>
      <c r="E524" s="155">
        <v>1481886061.23</v>
      </c>
      <c r="F524" s="155">
        <v>736524279.09000015</v>
      </c>
    </row>
    <row r="525" spans="3:6">
      <c r="C525" s="156" t="s">
        <v>1121</v>
      </c>
      <c r="D525" s="155">
        <v>8772492</v>
      </c>
      <c r="E525" s="155">
        <v>7388292</v>
      </c>
      <c r="F525" s="155">
        <v>5910553.7300000004</v>
      </c>
    </row>
    <row r="526" spans="3:6">
      <c r="C526" s="156" t="s">
        <v>1122</v>
      </c>
      <c r="D526" s="155">
        <v>64305821</v>
      </c>
      <c r="E526" s="155">
        <v>64305821</v>
      </c>
      <c r="F526" s="155">
        <v>41502914.149999999</v>
      </c>
    </row>
    <row r="527" spans="3:6">
      <c r="C527" s="156" t="s">
        <v>1123</v>
      </c>
      <c r="D527" s="155">
        <v>1712376</v>
      </c>
      <c r="E527" s="155">
        <v>1137311</v>
      </c>
      <c r="F527" s="155">
        <v>909769.28</v>
      </c>
    </row>
    <row r="528" spans="3:6">
      <c r="C528" s="156" t="s">
        <v>1124</v>
      </c>
      <c r="D528" s="155">
        <v>8197657</v>
      </c>
      <c r="E528" s="155">
        <v>3075488</v>
      </c>
      <c r="F528" s="155">
        <v>3075487.38</v>
      </c>
    </row>
    <row r="529" spans="3:6">
      <c r="C529" s="156" t="s">
        <v>2228</v>
      </c>
      <c r="D529" s="155">
        <v>0</v>
      </c>
      <c r="E529" s="155">
        <v>313410</v>
      </c>
      <c r="F529" s="155">
        <v>313408.39</v>
      </c>
    </row>
    <row r="530" spans="3:6">
      <c r="C530" s="156" t="s">
        <v>1125</v>
      </c>
      <c r="D530" s="155">
        <v>137311858</v>
      </c>
      <c r="E530" s="155">
        <v>137311858</v>
      </c>
      <c r="F530" s="155">
        <v>25054753.049999997</v>
      </c>
    </row>
    <row r="531" spans="3:6">
      <c r="C531" s="156" t="s">
        <v>1126</v>
      </c>
      <c r="D531" s="155">
        <v>2940444</v>
      </c>
      <c r="E531" s="155">
        <v>12705</v>
      </c>
      <c r="F531" s="155">
        <v>0</v>
      </c>
    </row>
    <row r="532" spans="3:6">
      <c r="C532" s="156" t="s">
        <v>1127</v>
      </c>
      <c r="D532" s="155">
        <v>1148800</v>
      </c>
      <c r="E532" s="155">
        <v>109</v>
      </c>
      <c r="F532" s="155">
        <v>0</v>
      </c>
    </row>
    <row r="533" spans="3:6">
      <c r="C533" s="156" t="s">
        <v>1128</v>
      </c>
      <c r="D533" s="155">
        <v>1148800</v>
      </c>
      <c r="E533" s="155">
        <v>109</v>
      </c>
      <c r="F533" s="155">
        <v>0</v>
      </c>
    </row>
    <row r="534" spans="3:6">
      <c r="C534" s="156" t="s">
        <v>1129</v>
      </c>
      <c r="D534" s="155">
        <v>2154855</v>
      </c>
      <c r="E534" s="155">
        <v>2500000</v>
      </c>
      <c r="F534" s="155">
        <v>2477862.7999999998</v>
      </c>
    </row>
    <row r="535" spans="3:6">
      <c r="C535" s="156" t="s">
        <v>1130</v>
      </c>
      <c r="D535" s="155">
        <v>7492480</v>
      </c>
      <c r="E535" s="155">
        <v>23738352</v>
      </c>
      <c r="F535" s="155">
        <v>20408081.670000002</v>
      </c>
    </row>
    <row r="536" spans="3:6">
      <c r="C536" s="156" t="s">
        <v>1131</v>
      </c>
      <c r="D536" s="155">
        <v>0</v>
      </c>
      <c r="E536" s="155">
        <v>2783168.15</v>
      </c>
      <c r="F536" s="155">
        <v>536010.93999999994</v>
      </c>
    </row>
    <row r="537" spans="3:6">
      <c r="C537" s="156" t="s">
        <v>1132</v>
      </c>
      <c r="D537" s="155">
        <v>5524318</v>
      </c>
      <c r="E537" s="155">
        <v>2324318</v>
      </c>
      <c r="F537" s="155">
        <v>0</v>
      </c>
    </row>
    <row r="538" spans="3:6">
      <c r="C538" s="156" t="s">
        <v>1133</v>
      </c>
      <c r="D538" s="155">
        <v>268235</v>
      </c>
      <c r="E538" s="155">
        <v>108</v>
      </c>
      <c r="F538" s="155">
        <v>0</v>
      </c>
    </row>
    <row r="539" spans="3:6">
      <c r="C539" s="156" t="s">
        <v>1134</v>
      </c>
      <c r="D539" s="155">
        <v>3895164</v>
      </c>
      <c r="E539" s="155">
        <v>7573095</v>
      </c>
      <c r="F539" s="155">
        <v>0</v>
      </c>
    </row>
    <row r="540" spans="3:6">
      <c r="C540" s="156" t="s">
        <v>1135</v>
      </c>
      <c r="D540" s="155">
        <v>1072941</v>
      </c>
      <c r="E540" s="155">
        <v>110</v>
      </c>
      <c r="F540" s="155">
        <v>0</v>
      </c>
    </row>
    <row r="541" spans="3:6">
      <c r="C541" s="156" t="s">
        <v>1136</v>
      </c>
      <c r="D541" s="155">
        <v>1390181</v>
      </c>
      <c r="E541" s="155">
        <v>5364805</v>
      </c>
      <c r="F541" s="155">
        <v>0</v>
      </c>
    </row>
    <row r="542" spans="3:6">
      <c r="C542" s="156" t="s">
        <v>1137</v>
      </c>
      <c r="D542" s="155">
        <v>1103829</v>
      </c>
      <c r="E542" s="155">
        <v>110</v>
      </c>
      <c r="F542" s="155">
        <v>0</v>
      </c>
    </row>
    <row r="543" spans="3:6">
      <c r="C543" s="156" t="s">
        <v>1138</v>
      </c>
      <c r="D543" s="155">
        <v>5203875</v>
      </c>
      <c r="E543" s="155">
        <v>772301</v>
      </c>
      <c r="F543" s="155">
        <v>301013.3</v>
      </c>
    </row>
    <row r="544" spans="3:6">
      <c r="C544" s="156" t="s">
        <v>1139</v>
      </c>
      <c r="D544" s="155">
        <v>1103829</v>
      </c>
      <c r="E544" s="155">
        <v>500000</v>
      </c>
      <c r="F544" s="155">
        <v>0</v>
      </c>
    </row>
    <row r="545" spans="3:6">
      <c r="C545" s="156" t="s">
        <v>1140</v>
      </c>
      <c r="D545" s="155">
        <v>29947984</v>
      </c>
      <c r="E545" s="155">
        <v>14000000</v>
      </c>
      <c r="F545" s="155">
        <v>0</v>
      </c>
    </row>
    <row r="546" spans="3:6">
      <c r="C546" s="156" t="s">
        <v>1141</v>
      </c>
      <c r="D546" s="155">
        <v>6107332</v>
      </c>
      <c r="E546" s="155">
        <v>995615</v>
      </c>
      <c r="F546" s="155">
        <v>489908.56</v>
      </c>
    </row>
    <row r="547" spans="3:6">
      <c r="C547" s="156" t="s">
        <v>1142</v>
      </c>
      <c r="D547" s="155">
        <v>12690749</v>
      </c>
      <c r="E547" s="155">
        <v>1015554</v>
      </c>
      <c r="F547" s="155">
        <v>34090.720000000001</v>
      </c>
    </row>
    <row r="548" spans="3:6">
      <c r="C548" s="156" t="s">
        <v>544</v>
      </c>
      <c r="D548" s="155">
        <v>75009959</v>
      </c>
      <c r="E548" s="155">
        <v>85009959</v>
      </c>
      <c r="F548" s="155">
        <v>81497911.390000001</v>
      </c>
    </row>
    <row r="549" spans="3:6">
      <c r="C549" s="156" t="s">
        <v>1143</v>
      </c>
      <c r="D549" s="155">
        <v>1816559</v>
      </c>
      <c r="E549" s="155">
        <v>2614370</v>
      </c>
      <c r="F549" s="155">
        <v>0</v>
      </c>
    </row>
    <row r="550" spans="3:6">
      <c r="C550" s="156" t="s">
        <v>1144</v>
      </c>
      <c r="D550" s="155">
        <v>105000032</v>
      </c>
      <c r="E550" s="155">
        <v>105000032</v>
      </c>
      <c r="F550" s="155">
        <v>104058217.44</v>
      </c>
    </row>
    <row r="551" spans="3:6">
      <c r="C551" s="156" t="s">
        <v>1145</v>
      </c>
      <c r="D551" s="155">
        <v>8165286</v>
      </c>
      <c r="E551" s="155">
        <v>5972029</v>
      </c>
      <c r="F551" s="155">
        <v>5971028.5099999998</v>
      </c>
    </row>
    <row r="552" spans="3:6">
      <c r="C552" s="156" t="s">
        <v>1146</v>
      </c>
      <c r="D552" s="155">
        <v>19621021</v>
      </c>
      <c r="E552" s="155">
        <v>2458555</v>
      </c>
      <c r="F552" s="155">
        <v>880046.94</v>
      </c>
    </row>
    <row r="553" spans="3:6">
      <c r="C553" s="156" t="s">
        <v>1147</v>
      </c>
      <c r="D553" s="155">
        <v>4357440</v>
      </c>
      <c r="E553" s="155">
        <v>8252442</v>
      </c>
      <c r="F553" s="155">
        <v>0</v>
      </c>
    </row>
    <row r="554" spans="3:6">
      <c r="C554" s="156" t="s">
        <v>1148</v>
      </c>
      <c r="D554" s="155">
        <v>28670626</v>
      </c>
      <c r="E554" s="155">
        <v>11025240</v>
      </c>
      <c r="F554" s="155">
        <v>8410012.3499999996</v>
      </c>
    </row>
    <row r="555" spans="3:6">
      <c r="C555" s="156" t="s">
        <v>1149</v>
      </c>
      <c r="D555" s="155">
        <v>43866429</v>
      </c>
      <c r="E555" s="155">
        <v>43866429</v>
      </c>
      <c r="F555" s="155">
        <v>0</v>
      </c>
    </row>
    <row r="556" spans="3:6">
      <c r="C556" s="156" t="s">
        <v>741</v>
      </c>
      <c r="D556" s="155">
        <v>0</v>
      </c>
      <c r="E556" s="155">
        <v>20397193.02</v>
      </c>
      <c r="F556" s="155">
        <v>6266188.1200000001</v>
      </c>
    </row>
    <row r="557" spans="3:6">
      <c r="C557" s="156" t="s">
        <v>274</v>
      </c>
      <c r="D557" s="155">
        <v>90000000</v>
      </c>
      <c r="E557" s="155">
        <v>111000000</v>
      </c>
      <c r="F557" s="155">
        <v>77965661.989999995</v>
      </c>
    </row>
    <row r="558" spans="3:6">
      <c r="C558" s="156" t="s">
        <v>742</v>
      </c>
      <c r="D558" s="155">
        <v>0</v>
      </c>
      <c r="E558" s="155">
        <v>19649149.669999998</v>
      </c>
      <c r="F558" s="155">
        <v>6036214.0599999996</v>
      </c>
    </row>
    <row r="559" spans="3:6">
      <c r="C559" s="156" t="s">
        <v>796</v>
      </c>
      <c r="D559" s="155">
        <v>0</v>
      </c>
      <c r="E559" s="155">
        <v>23794419.380000003</v>
      </c>
      <c r="F559" s="155">
        <v>7151859.3300000001</v>
      </c>
    </row>
    <row r="560" spans="3:6">
      <c r="C560" s="156" t="s">
        <v>1150</v>
      </c>
      <c r="D560" s="155">
        <v>1430268</v>
      </c>
      <c r="E560" s="155">
        <v>3280559</v>
      </c>
      <c r="F560" s="155">
        <v>0</v>
      </c>
    </row>
    <row r="561" spans="3:6">
      <c r="C561" s="156" t="s">
        <v>1151</v>
      </c>
      <c r="D561" s="155">
        <v>52500000</v>
      </c>
      <c r="E561" s="155">
        <v>52500000</v>
      </c>
      <c r="F561" s="155">
        <v>51936880.160000004</v>
      </c>
    </row>
    <row r="562" spans="3:6">
      <c r="C562" s="156" t="s">
        <v>2197</v>
      </c>
      <c r="D562" s="155">
        <v>0</v>
      </c>
      <c r="E562" s="155">
        <v>28553716.91</v>
      </c>
      <c r="F562" s="155">
        <v>0</v>
      </c>
    </row>
    <row r="563" spans="3:6">
      <c r="C563" s="156" t="s">
        <v>1152</v>
      </c>
      <c r="D563" s="155">
        <v>88963550</v>
      </c>
      <c r="E563" s="155">
        <v>82401571</v>
      </c>
      <c r="F563" s="155">
        <v>81799105.340000004</v>
      </c>
    </row>
    <row r="564" spans="3:6">
      <c r="C564" s="156" t="s">
        <v>2237</v>
      </c>
      <c r="D564" s="155">
        <v>0</v>
      </c>
      <c r="E564" s="155">
        <v>7686027.8700000001</v>
      </c>
      <c r="F564" s="155">
        <v>7686027.8600000003</v>
      </c>
    </row>
    <row r="565" spans="3:6">
      <c r="C565" s="156" t="s">
        <v>483</v>
      </c>
      <c r="D565" s="155">
        <v>6069830</v>
      </c>
      <c r="E565" s="155">
        <v>6419050</v>
      </c>
      <c r="F565" s="155">
        <v>2514281.58</v>
      </c>
    </row>
    <row r="566" spans="3:6">
      <c r="C566" s="156" t="s">
        <v>2238</v>
      </c>
      <c r="D566" s="155">
        <v>0</v>
      </c>
      <c r="E566" s="155">
        <v>5104568.2300000004</v>
      </c>
      <c r="F566" s="155">
        <v>0</v>
      </c>
    </row>
    <row r="567" spans="3:6">
      <c r="C567" s="156" t="s">
        <v>1153</v>
      </c>
      <c r="D567" s="155">
        <v>900000000</v>
      </c>
      <c r="E567" s="155">
        <v>581788111</v>
      </c>
      <c r="F567" s="155">
        <v>193336990.05000001</v>
      </c>
    </row>
    <row r="568" spans="3:6">
      <c r="C568" s="152" t="s">
        <v>243</v>
      </c>
      <c r="D568" s="153">
        <v>347739571</v>
      </c>
      <c r="E568" s="153">
        <v>488015148.38</v>
      </c>
      <c r="F568" s="153">
        <v>287553015.33999997</v>
      </c>
    </row>
    <row r="569" spans="3:6">
      <c r="C569" s="154" t="s">
        <v>2269</v>
      </c>
      <c r="D569" s="155">
        <v>347739571</v>
      </c>
      <c r="E569" s="155">
        <v>488015148.38</v>
      </c>
      <c r="F569" s="155">
        <v>287553015.33999997</v>
      </c>
    </row>
    <row r="570" spans="3:6">
      <c r="C570" s="156" t="s">
        <v>2151</v>
      </c>
      <c r="D570" s="155">
        <v>0</v>
      </c>
      <c r="E570" s="155">
        <v>3148369.7</v>
      </c>
      <c r="F570" s="155">
        <v>0</v>
      </c>
    </row>
    <row r="571" spans="3:6">
      <c r="C571" s="156" t="s">
        <v>1154</v>
      </c>
      <c r="D571" s="155">
        <v>1605717</v>
      </c>
      <c r="E571" s="155">
        <v>110</v>
      </c>
      <c r="F571" s="155">
        <v>0</v>
      </c>
    </row>
    <row r="572" spans="3:6">
      <c r="C572" s="156" t="s">
        <v>378</v>
      </c>
      <c r="D572" s="155">
        <v>5276700</v>
      </c>
      <c r="E572" s="155">
        <v>4274130</v>
      </c>
      <c r="F572" s="155">
        <v>0</v>
      </c>
    </row>
    <row r="573" spans="3:6">
      <c r="C573" s="156" t="s">
        <v>1155</v>
      </c>
      <c r="D573" s="155">
        <v>1651551</v>
      </c>
      <c r="E573" s="155">
        <v>108</v>
      </c>
      <c r="F573" s="155">
        <v>0</v>
      </c>
    </row>
    <row r="574" spans="3:6">
      <c r="C574" s="156" t="s">
        <v>2098</v>
      </c>
      <c r="D574" s="155">
        <v>0</v>
      </c>
      <c r="E574" s="155">
        <v>4777325.6100000003</v>
      </c>
      <c r="F574" s="155">
        <v>0</v>
      </c>
    </row>
    <row r="575" spans="3:6">
      <c r="C575" s="156" t="s">
        <v>1156</v>
      </c>
      <c r="D575" s="155">
        <v>0</v>
      </c>
      <c r="E575" s="155">
        <v>7977000</v>
      </c>
      <c r="F575" s="155">
        <v>7976823.8600000003</v>
      </c>
    </row>
    <row r="576" spans="3:6">
      <c r="C576" s="156" t="s">
        <v>701</v>
      </c>
      <c r="D576" s="155">
        <v>0</v>
      </c>
      <c r="E576" s="155">
        <v>1527819.81</v>
      </c>
      <c r="F576" s="155">
        <v>1197914.98</v>
      </c>
    </row>
    <row r="577" spans="3:6">
      <c r="C577" s="156" t="s">
        <v>1157</v>
      </c>
      <c r="D577" s="155">
        <v>0</v>
      </c>
      <c r="E577" s="155">
        <v>52763862</v>
      </c>
      <c r="F577" s="155">
        <v>52763761.759999998</v>
      </c>
    </row>
    <row r="578" spans="3:6">
      <c r="C578" s="156" t="s">
        <v>1158</v>
      </c>
      <c r="D578" s="155">
        <v>0</v>
      </c>
      <c r="E578" s="155">
        <v>60000000</v>
      </c>
      <c r="F578" s="155">
        <v>0</v>
      </c>
    </row>
    <row r="579" spans="3:6">
      <c r="C579" s="156" t="s">
        <v>702</v>
      </c>
      <c r="D579" s="155">
        <v>0</v>
      </c>
      <c r="E579" s="155">
        <v>4131828.53</v>
      </c>
      <c r="F579" s="155">
        <v>3817157.04</v>
      </c>
    </row>
    <row r="580" spans="3:6">
      <c r="C580" s="156" t="s">
        <v>428</v>
      </c>
      <c r="D580" s="155">
        <v>15000000</v>
      </c>
      <c r="E580" s="155">
        <v>15000000</v>
      </c>
      <c r="F580" s="155">
        <v>12000000</v>
      </c>
    </row>
    <row r="581" spans="3:6">
      <c r="C581" s="156" t="s">
        <v>2198</v>
      </c>
      <c r="D581" s="155">
        <v>0</v>
      </c>
      <c r="E581" s="155">
        <v>6251345.9400000004</v>
      </c>
      <c r="F581" s="155">
        <v>1875250.94</v>
      </c>
    </row>
    <row r="582" spans="3:6">
      <c r="C582" s="156" t="s">
        <v>1159</v>
      </c>
      <c r="D582" s="155">
        <v>0</v>
      </c>
      <c r="E582" s="155">
        <v>5000000</v>
      </c>
      <c r="F582" s="155">
        <v>4738359.7300000004</v>
      </c>
    </row>
    <row r="583" spans="3:6">
      <c r="C583" s="156" t="s">
        <v>2199</v>
      </c>
      <c r="D583" s="155">
        <v>0</v>
      </c>
      <c r="E583" s="155">
        <v>4188323.96</v>
      </c>
      <c r="F583" s="155">
        <v>1256310.51</v>
      </c>
    </row>
    <row r="584" spans="3:6">
      <c r="C584" s="156" t="s">
        <v>1160</v>
      </c>
      <c r="D584" s="155">
        <v>101349917</v>
      </c>
      <c r="E584" s="155">
        <v>100510059</v>
      </c>
      <c r="F584" s="155">
        <v>91226094.299999997</v>
      </c>
    </row>
    <row r="585" spans="3:6">
      <c r="C585" s="156" t="s">
        <v>1161</v>
      </c>
      <c r="D585" s="155">
        <v>2829816</v>
      </c>
      <c r="E585" s="155">
        <v>109</v>
      </c>
      <c r="F585" s="155">
        <v>0</v>
      </c>
    </row>
    <row r="586" spans="3:6">
      <c r="C586" s="156" t="s">
        <v>1162</v>
      </c>
      <c r="D586" s="155">
        <v>23693954</v>
      </c>
      <c r="E586" s="155">
        <v>9540219</v>
      </c>
      <c r="F586" s="155">
        <v>5776514.5999999996</v>
      </c>
    </row>
    <row r="587" spans="3:6">
      <c r="C587" s="156" t="s">
        <v>1163</v>
      </c>
      <c r="D587" s="155">
        <v>1446529</v>
      </c>
      <c r="E587" s="155">
        <v>1768453</v>
      </c>
      <c r="F587" s="155">
        <v>1768452.86</v>
      </c>
    </row>
    <row r="588" spans="3:6">
      <c r="C588" s="156" t="s">
        <v>1164</v>
      </c>
      <c r="D588" s="155">
        <v>4164146</v>
      </c>
      <c r="E588" s="155">
        <v>3698185</v>
      </c>
      <c r="F588" s="155">
        <v>1584741.89</v>
      </c>
    </row>
    <row r="589" spans="3:6">
      <c r="C589" s="156" t="s">
        <v>1165</v>
      </c>
      <c r="D589" s="155">
        <v>4982491</v>
      </c>
      <c r="E589" s="155">
        <v>3408412</v>
      </c>
      <c r="F589" s="155">
        <v>1089109.8899999999</v>
      </c>
    </row>
    <row r="590" spans="3:6">
      <c r="C590" s="156" t="s">
        <v>1166</v>
      </c>
      <c r="D590" s="155">
        <v>2829816</v>
      </c>
      <c r="E590" s="155">
        <v>109</v>
      </c>
      <c r="F590" s="155">
        <v>0</v>
      </c>
    </row>
    <row r="591" spans="3:6">
      <c r="C591" s="156" t="s">
        <v>1167</v>
      </c>
      <c r="D591" s="155">
        <v>1780595</v>
      </c>
      <c r="E591" s="155">
        <v>792904</v>
      </c>
      <c r="F591" s="155">
        <v>0</v>
      </c>
    </row>
    <row r="592" spans="3:6">
      <c r="C592" s="156" t="s">
        <v>1168</v>
      </c>
      <c r="D592" s="155">
        <v>8766131</v>
      </c>
      <c r="E592" s="155">
        <v>4497732</v>
      </c>
      <c r="F592" s="155">
        <v>1644330.85</v>
      </c>
    </row>
    <row r="593" spans="3:6">
      <c r="C593" s="156" t="s">
        <v>1169</v>
      </c>
      <c r="D593" s="155">
        <v>1512666</v>
      </c>
      <c r="E593" s="155">
        <v>2750000</v>
      </c>
      <c r="F593" s="155">
        <v>2745806.35</v>
      </c>
    </row>
    <row r="594" spans="3:6">
      <c r="C594" s="156" t="s">
        <v>743</v>
      </c>
      <c r="D594" s="155">
        <v>0</v>
      </c>
      <c r="E594" s="155">
        <v>21143908.080000002</v>
      </c>
      <c r="F594" s="155">
        <v>0</v>
      </c>
    </row>
    <row r="595" spans="3:6">
      <c r="C595" s="156" t="s">
        <v>1170</v>
      </c>
      <c r="D595" s="155">
        <v>4928521</v>
      </c>
      <c r="E595" s="155">
        <v>108</v>
      </c>
      <c r="F595" s="155">
        <v>0</v>
      </c>
    </row>
    <row r="596" spans="3:6">
      <c r="C596" s="156" t="s">
        <v>744</v>
      </c>
      <c r="D596" s="155">
        <v>0</v>
      </c>
      <c r="E596" s="155">
        <v>20269561.75</v>
      </c>
      <c r="F596" s="155">
        <v>0</v>
      </c>
    </row>
    <row r="597" spans="3:6">
      <c r="C597" s="156" t="s">
        <v>1171</v>
      </c>
      <c r="D597" s="155">
        <v>44525856</v>
      </c>
      <c r="E597" s="155">
        <v>25000000</v>
      </c>
      <c r="F597" s="155">
        <v>0</v>
      </c>
    </row>
    <row r="598" spans="3:6">
      <c r="C598" s="156" t="s">
        <v>785</v>
      </c>
      <c r="D598" s="155">
        <v>1293193</v>
      </c>
      <c r="E598" s="155">
        <v>5493193</v>
      </c>
      <c r="F598" s="155">
        <v>0</v>
      </c>
    </row>
    <row r="599" spans="3:6">
      <c r="C599" s="156" t="s">
        <v>1172</v>
      </c>
      <c r="D599" s="155">
        <v>22500000</v>
      </c>
      <c r="E599" s="155">
        <v>22500000</v>
      </c>
      <c r="F599" s="155">
        <v>17999955.699999999</v>
      </c>
    </row>
    <row r="600" spans="3:6">
      <c r="C600" s="156" t="s">
        <v>351</v>
      </c>
      <c r="D600" s="155">
        <v>60101972</v>
      </c>
      <c r="E600" s="155">
        <v>60101972</v>
      </c>
      <c r="F600" s="155">
        <v>48092430.079999998</v>
      </c>
    </row>
    <row r="601" spans="3:6">
      <c r="C601" s="156" t="s">
        <v>1173</v>
      </c>
      <c r="D601" s="155">
        <v>37500000</v>
      </c>
      <c r="E601" s="155">
        <v>37500000</v>
      </c>
      <c r="F601" s="155">
        <v>30000000</v>
      </c>
    </row>
    <row r="602" spans="3:6">
      <c r="C602" s="152" t="s">
        <v>244</v>
      </c>
      <c r="D602" s="153">
        <v>2658987011</v>
      </c>
      <c r="E602" s="153">
        <v>2388013165.25</v>
      </c>
      <c r="F602" s="153">
        <v>1202262763.1500001</v>
      </c>
    </row>
    <row r="603" spans="3:6">
      <c r="C603" s="154" t="s">
        <v>2269</v>
      </c>
      <c r="D603" s="155">
        <v>2451534484</v>
      </c>
      <c r="E603" s="155">
        <v>2000849645.3800001</v>
      </c>
      <c r="F603" s="155">
        <v>1043856832.4500002</v>
      </c>
    </row>
    <row r="604" spans="3:6">
      <c r="C604" s="156" t="s">
        <v>1174</v>
      </c>
      <c r="D604" s="155">
        <v>1598529</v>
      </c>
      <c r="E604" s="155">
        <v>108</v>
      </c>
      <c r="F604" s="155">
        <v>0</v>
      </c>
    </row>
    <row r="605" spans="3:6">
      <c r="C605" s="156" t="s">
        <v>1175</v>
      </c>
      <c r="D605" s="155">
        <v>736699</v>
      </c>
      <c r="E605" s="155">
        <v>36699</v>
      </c>
      <c r="F605" s="155">
        <v>0</v>
      </c>
    </row>
    <row r="606" spans="3:6">
      <c r="C606" s="156" t="s">
        <v>1176</v>
      </c>
      <c r="D606" s="155">
        <v>1073335</v>
      </c>
      <c r="E606" s="155">
        <v>3183499</v>
      </c>
      <c r="F606" s="155">
        <v>168831.96</v>
      </c>
    </row>
    <row r="607" spans="3:6">
      <c r="C607" s="156" t="s">
        <v>1177</v>
      </c>
      <c r="D607" s="155">
        <v>278808</v>
      </c>
      <c r="E607" s="155">
        <v>3614609</v>
      </c>
      <c r="F607" s="155">
        <v>1558807.1</v>
      </c>
    </row>
    <row r="608" spans="3:6">
      <c r="C608" s="156" t="s">
        <v>1178</v>
      </c>
      <c r="D608" s="155">
        <v>1645541</v>
      </c>
      <c r="E608" s="155">
        <v>108</v>
      </c>
      <c r="F608" s="155">
        <v>0</v>
      </c>
    </row>
    <row r="609" spans="3:6">
      <c r="C609" s="156" t="s">
        <v>798</v>
      </c>
      <c r="D609" s="155">
        <v>26419072</v>
      </c>
      <c r="E609" s="155">
        <v>70023514</v>
      </c>
      <c r="F609" s="155">
        <v>30873910.5</v>
      </c>
    </row>
    <row r="610" spans="3:6">
      <c r="C610" s="156" t="s">
        <v>1179</v>
      </c>
      <c r="D610" s="155">
        <v>1873679</v>
      </c>
      <c r="E610" s="155">
        <v>4881304</v>
      </c>
      <c r="F610" s="155">
        <v>1047359.55</v>
      </c>
    </row>
    <row r="611" spans="3:6">
      <c r="C611" s="156" t="s">
        <v>1180</v>
      </c>
      <c r="D611" s="155">
        <v>596092630</v>
      </c>
      <c r="E611" s="155">
        <v>279463410.59000003</v>
      </c>
      <c r="F611" s="155">
        <v>58490635.419999994</v>
      </c>
    </row>
    <row r="612" spans="3:6">
      <c r="C612" s="156" t="s">
        <v>1181</v>
      </c>
      <c r="D612" s="155">
        <v>1153011</v>
      </c>
      <c r="E612" s="155">
        <v>1762495</v>
      </c>
      <c r="F612" s="155">
        <v>1409915.9</v>
      </c>
    </row>
    <row r="613" spans="3:6">
      <c r="C613" s="156" t="s">
        <v>1182</v>
      </c>
      <c r="D613" s="155">
        <v>145445</v>
      </c>
      <c r="E613" s="155">
        <v>3008121</v>
      </c>
      <c r="F613" s="155">
        <v>0</v>
      </c>
    </row>
    <row r="614" spans="3:6">
      <c r="C614" s="156" t="s">
        <v>1183</v>
      </c>
      <c r="D614" s="155">
        <v>29336</v>
      </c>
      <c r="E614" s="155">
        <v>29336</v>
      </c>
      <c r="F614" s="155">
        <v>0</v>
      </c>
    </row>
    <row r="615" spans="3:6">
      <c r="C615" s="156" t="s">
        <v>1184</v>
      </c>
      <c r="D615" s="155">
        <v>77963381</v>
      </c>
      <c r="E615" s="155">
        <v>52963381</v>
      </c>
      <c r="F615" s="155">
        <v>0</v>
      </c>
    </row>
    <row r="616" spans="3:6">
      <c r="C616" s="156" t="s">
        <v>799</v>
      </c>
      <c r="D616" s="155">
        <v>32077889</v>
      </c>
      <c r="E616" s="155">
        <v>63187467</v>
      </c>
      <c r="F616" s="155">
        <v>0</v>
      </c>
    </row>
    <row r="617" spans="3:6">
      <c r="C617" s="156" t="s">
        <v>1185</v>
      </c>
      <c r="D617" s="155">
        <v>7584857</v>
      </c>
      <c r="E617" s="155">
        <v>2644140</v>
      </c>
      <c r="F617" s="155">
        <v>1955475.11</v>
      </c>
    </row>
    <row r="618" spans="3:6">
      <c r="C618" s="156" t="s">
        <v>1186</v>
      </c>
      <c r="D618" s="155">
        <v>91053295</v>
      </c>
      <c r="E618" s="155">
        <v>84189332</v>
      </c>
      <c r="F618" s="155">
        <v>84005574.040000007</v>
      </c>
    </row>
    <row r="619" spans="3:6">
      <c r="C619" s="156" t="s">
        <v>1187</v>
      </c>
      <c r="D619" s="155">
        <v>1153011</v>
      </c>
      <c r="E619" s="155">
        <v>108</v>
      </c>
      <c r="F619" s="155">
        <v>0</v>
      </c>
    </row>
    <row r="620" spans="3:6">
      <c r="C620" s="156" t="s">
        <v>1188</v>
      </c>
      <c r="D620" s="155">
        <v>38330024</v>
      </c>
      <c r="E620" s="155">
        <v>54116385</v>
      </c>
      <c r="F620" s="155">
        <v>50275559.299999997</v>
      </c>
    </row>
    <row r="621" spans="3:6">
      <c r="C621" s="156" t="s">
        <v>543</v>
      </c>
      <c r="D621" s="155">
        <v>24764983</v>
      </c>
      <c r="E621" s="155">
        <v>19464983</v>
      </c>
      <c r="F621" s="155">
        <v>9705673.0299999993</v>
      </c>
    </row>
    <row r="622" spans="3:6">
      <c r="C622" s="156" t="s">
        <v>1189</v>
      </c>
      <c r="D622" s="155">
        <v>38981691</v>
      </c>
      <c r="E622" s="155">
        <v>38981691</v>
      </c>
      <c r="F622" s="155">
        <v>38803201.920000002</v>
      </c>
    </row>
    <row r="623" spans="3:6">
      <c r="C623" s="156" t="s">
        <v>1190</v>
      </c>
      <c r="D623" s="155">
        <v>1567033</v>
      </c>
      <c r="E623" s="155">
        <v>108</v>
      </c>
      <c r="F623" s="155">
        <v>0</v>
      </c>
    </row>
    <row r="624" spans="3:6">
      <c r="C624" s="156" t="s">
        <v>1191</v>
      </c>
      <c r="D624" s="155">
        <v>27000000</v>
      </c>
      <c r="E624" s="155">
        <v>27000000</v>
      </c>
      <c r="F624" s="155">
        <v>26000000</v>
      </c>
    </row>
    <row r="625" spans="3:6">
      <c r="C625" s="156" t="s">
        <v>1192</v>
      </c>
      <c r="D625" s="155">
        <v>1645541</v>
      </c>
      <c r="E625" s="155">
        <v>108</v>
      </c>
      <c r="F625" s="155">
        <v>0</v>
      </c>
    </row>
    <row r="626" spans="3:6">
      <c r="C626" s="156" t="s">
        <v>1193</v>
      </c>
      <c r="D626" s="155">
        <v>36635288</v>
      </c>
      <c r="E626" s="155">
        <v>41635288</v>
      </c>
      <c r="F626" s="155">
        <v>41634922.670000002</v>
      </c>
    </row>
    <row r="627" spans="3:6">
      <c r="C627" s="156" t="s">
        <v>634</v>
      </c>
      <c r="D627" s="155">
        <v>1214621</v>
      </c>
      <c r="E627" s="155">
        <v>1214621</v>
      </c>
      <c r="F627" s="155">
        <v>617962.85</v>
      </c>
    </row>
    <row r="628" spans="3:6">
      <c r="C628" s="156" t="s">
        <v>1194</v>
      </c>
      <c r="D628" s="155">
        <v>108432711</v>
      </c>
      <c r="E628" s="155">
        <v>100000097</v>
      </c>
      <c r="F628" s="155">
        <v>73535348.950000003</v>
      </c>
    </row>
    <row r="629" spans="3:6">
      <c r="C629" s="156" t="s">
        <v>1195</v>
      </c>
      <c r="D629" s="155">
        <v>117351080</v>
      </c>
      <c r="E629" s="155">
        <v>112164497</v>
      </c>
      <c r="F629" s="155">
        <v>0</v>
      </c>
    </row>
    <row r="630" spans="3:6">
      <c r="C630" s="156" t="s">
        <v>1196</v>
      </c>
      <c r="D630" s="155">
        <v>6799536</v>
      </c>
      <c r="E630" s="155">
        <v>9564722</v>
      </c>
      <c r="F630" s="155">
        <v>9319385.7100000009</v>
      </c>
    </row>
    <row r="631" spans="3:6">
      <c r="C631" s="156" t="s">
        <v>1197</v>
      </c>
      <c r="D631" s="155">
        <v>3266605</v>
      </c>
      <c r="E631" s="155">
        <v>3266605</v>
      </c>
      <c r="F631" s="155">
        <v>911041.23</v>
      </c>
    </row>
    <row r="632" spans="3:6">
      <c r="C632" s="156" t="s">
        <v>1198</v>
      </c>
      <c r="D632" s="155">
        <v>29017934</v>
      </c>
      <c r="E632" s="155">
        <v>4494934</v>
      </c>
      <c r="F632" s="155">
        <v>4494825.49</v>
      </c>
    </row>
    <row r="633" spans="3:6">
      <c r="C633" s="156" t="s">
        <v>1199</v>
      </c>
      <c r="D633" s="155">
        <v>571540169</v>
      </c>
      <c r="E633" s="155">
        <v>86405847</v>
      </c>
      <c r="F633" s="155">
        <v>14827067.43</v>
      </c>
    </row>
    <row r="634" spans="3:6">
      <c r="C634" s="156" t="s">
        <v>1200</v>
      </c>
      <c r="D634" s="155">
        <v>27275430</v>
      </c>
      <c r="E634" s="155">
        <v>27275430</v>
      </c>
      <c r="F634" s="155">
        <v>27275091.829999998</v>
      </c>
    </row>
    <row r="635" spans="3:6">
      <c r="C635" s="156" t="s">
        <v>1201</v>
      </c>
      <c r="D635" s="155">
        <v>22527651</v>
      </c>
      <c r="E635" s="155">
        <v>19969191</v>
      </c>
      <c r="F635" s="155">
        <v>0</v>
      </c>
    </row>
    <row r="636" spans="3:6">
      <c r="C636" s="156" t="s">
        <v>1202</v>
      </c>
      <c r="D636" s="155">
        <v>0</v>
      </c>
      <c r="E636" s="155">
        <v>51847368.590000004</v>
      </c>
      <c r="F636" s="155">
        <v>10369473.720000001</v>
      </c>
    </row>
    <row r="637" spans="3:6">
      <c r="C637" s="156" t="s">
        <v>1203</v>
      </c>
      <c r="D637" s="155">
        <v>14181836</v>
      </c>
      <c r="E637" s="155">
        <v>1000</v>
      </c>
      <c r="F637" s="155">
        <v>0</v>
      </c>
    </row>
    <row r="638" spans="3:6">
      <c r="C638" s="156" t="s">
        <v>1204</v>
      </c>
      <c r="D638" s="155">
        <v>22401178</v>
      </c>
      <c r="E638" s="155">
        <v>11661687</v>
      </c>
      <c r="F638" s="155">
        <v>0</v>
      </c>
    </row>
    <row r="639" spans="3:6">
      <c r="C639" s="156" t="s">
        <v>1205</v>
      </c>
      <c r="D639" s="155">
        <v>20000000</v>
      </c>
      <c r="E639" s="155">
        <v>20000000</v>
      </c>
      <c r="F639" s="155">
        <v>17934445.109999999</v>
      </c>
    </row>
    <row r="640" spans="3:6">
      <c r="C640" s="156" t="s">
        <v>1206</v>
      </c>
      <c r="D640" s="155">
        <v>47149424</v>
      </c>
      <c r="E640" s="155">
        <v>77447089</v>
      </c>
      <c r="F640" s="155">
        <v>70243143.069999993</v>
      </c>
    </row>
    <row r="641" spans="3:6">
      <c r="C641" s="156" t="s">
        <v>2200</v>
      </c>
      <c r="D641" s="155">
        <v>0</v>
      </c>
      <c r="E641" s="155">
        <v>4188323.96</v>
      </c>
      <c r="F641" s="155">
        <v>0</v>
      </c>
    </row>
    <row r="642" spans="3:6">
      <c r="C642" s="156" t="s">
        <v>275</v>
      </c>
      <c r="D642" s="155">
        <v>135624299</v>
      </c>
      <c r="E642" s="155">
        <v>135624299</v>
      </c>
      <c r="F642" s="155">
        <v>23416694.240000002</v>
      </c>
    </row>
    <row r="643" spans="3:6">
      <c r="C643" s="156" t="s">
        <v>1207</v>
      </c>
      <c r="D643" s="155">
        <v>75094907</v>
      </c>
      <c r="E643" s="155">
        <v>87094907</v>
      </c>
      <c r="F643" s="155">
        <v>71746186.629999995</v>
      </c>
    </row>
    <row r="644" spans="3:6">
      <c r="C644" s="156" t="s">
        <v>2258</v>
      </c>
      <c r="D644" s="155">
        <v>0</v>
      </c>
      <c r="E644" s="155">
        <v>10326082.57</v>
      </c>
      <c r="F644" s="155">
        <v>0</v>
      </c>
    </row>
    <row r="645" spans="3:6">
      <c r="C645" s="156" t="s">
        <v>1208</v>
      </c>
      <c r="D645" s="155">
        <v>19500000</v>
      </c>
      <c r="E645" s="155">
        <v>19500000</v>
      </c>
      <c r="F645" s="155">
        <v>14349025.640000001</v>
      </c>
    </row>
    <row r="646" spans="3:6">
      <c r="C646" s="156" t="s">
        <v>1209</v>
      </c>
      <c r="D646" s="155">
        <v>7851038</v>
      </c>
      <c r="E646" s="155">
        <v>3000002</v>
      </c>
      <c r="F646" s="155">
        <v>0</v>
      </c>
    </row>
    <row r="647" spans="3:6">
      <c r="C647" s="156" t="s">
        <v>1210</v>
      </c>
      <c r="D647" s="155">
        <v>75000000</v>
      </c>
      <c r="E647" s="155">
        <v>75000000</v>
      </c>
      <c r="F647" s="155">
        <v>62182660.700000003</v>
      </c>
    </row>
    <row r="648" spans="3:6">
      <c r="C648" s="156" t="s">
        <v>1211</v>
      </c>
      <c r="D648" s="155">
        <v>7210700</v>
      </c>
      <c r="E648" s="155">
        <v>7210700</v>
      </c>
      <c r="F648" s="155">
        <v>0</v>
      </c>
    </row>
    <row r="649" spans="3:6">
      <c r="C649" s="156" t="s">
        <v>1212</v>
      </c>
      <c r="D649" s="155">
        <v>15000000</v>
      </c>
      <c r="E649" s="155">
        <v>15000000</v>
      </c>
      <c r="F649" s="155">
        <v>0</v>
      </c>
    </row>
    <row r="650" spans="3:6">
      <c r="C650" s="156" t="s">
        <v>482</v>
      </c>
      <c r="D650" s="155">
        <v>11214818</v>
      </c>
      <c r="E650" s="155">
        <v>11564038</v>
      </c>
      <c r="F650" s="155">
        <v>2514281.58</v>
      </c>
    </row>
    <row r="651" spans="3:6">
      <c r="C651" s="156" t="s">
        <v>1213</v>
      </c>
      <c r="D651" s="155">
        <v>19490000</v>
      </c>
      <c r="E651" s="155">
        <v>19490000</v>
      </c>
      <c r="F651" s="155">
        <v>0</v>
      </c>
    </row>
    <row r="652" spans="3:6">
      <c r="C652" s="156" t="s">
        <v>1214</v>
      </c>
      <c r="D652" s="155">
        <v>20048421</v>
      </c>
      <c r="E652" s="155">
        <v>272575975.66999996</v>
      </c>
      <c r="F652" s="155">
        <v>255190679.01999998</v>
      </c>
    </row>
    <row r="653" spans="3:6">
      <c r="C653" s="156" t="s">
        <v>1215</v>
      </c>
      <c r="D653" s="155">
        <v>16776034</v>
      </c>
      <c r="E653" s="155">
        <v>16776034</v>
      </c>
      <c r="F653" s="155">
        <v>0</v>
      </c>
    </row>
    <row r="654" spans="3:6">
      <c r="C654" s="156" t="s">
        <v>1216</v>
      </c>
      <c r="D654" s="155">
        <v>8763014</v>
      </c>
      <c r="E654" s="155">
        <v>9000000</v>
      </c>
      <c r="F654" s="155">
        <v>0</v>
      </c>
    </row>
    <row r="655" spans="3:6">
      <c r="C655" s="156" t="s">
        <v>1217</v>
      </c>
      <c r="D655" s="155">
        <v>39000000</v>
      </c>
      <c r="E655" s="155">
        <v>39000000</v>
      </c>
      <c r="F655" s="155">
        <v>38999652.75</v>
      </c>
    </row>
    <row r="656" spans="3:6">
      <c r="C656" s="154" t="s">
        <v>2270</v>
      </c>
      <c r="D656" s="155">
        <v>53126209</v>
      </c>
      <c r="E656" s="155">
        <v>387163519.87</v>
      </c>
      <c r="F656" s="155">
        <v>158405930.70000002</v>
      </c>
    </row>
    <row r="657" spans="3:6">
      <c r="C657" s="156" t="s">
        <v>542</v>
      </c>
      <c r="D657" s="155">
        <v>35064886</v>
      </c>
      <c r="E657" s="155">
        <v>35064886</v>
      </c>
      <c r="F657" s="155">
        <v>3695996.16</v>
      </c>
    </row>
    <row r="658" spans="3:6">
      <c r="C658" s="156" t="s">
        <v>635</v>
      </c>
      <c r="D658" s="155">
        <v>3277787</v>
      </c>
      <c r="E658" s="155">
        <v>0</v>
      </c>
      <c r="F658" s="155">
        <v>0</v>
      </c>
    </row>
    <row r="659" spans="3:6">
      <c r="C659" s="156" t="s">
        <v>636</v>
      </c>
      <c r="D659" s="155">
        <v>3414420</v>
      </c>
      <c r="E659" s="155">
        <v>6998488.8300000001</v>
      </c>
      <c r="F659" s="155">
        <v>1661045.99</v>
      </c>
    </row>
    <row r="660" spans="3:6">
      <c r="C660" s="156" t="s">
        <v>637</v>
      </c>
      <c r="D660" s="155">
        <v>11369116</v>
      </c>
      <c r="E660" s="155">
        <v>23306688.040000003</v>
      </c>
      <c r="F660" s="155">
        <v>10848725.59</v>
      </c>
    </row>
    <row r="661" spans="3:6">
      <c r="C661" s="156" t="s">
        <v>745</v>
      </c>
      <c r="D661" s="155">
        <v>0</v>
      </c>
      <c r="E661" s="155">
        <v>316000000</v>
      </c>
      <c r="F661" s="155">
        <v>142200162.96000001</v>
      </c>
    </row>
    <row r="662" spans="3:6">
      <c r="C662" s="156" t="s">
        <v>2076</v>
      </c>
      <c r="D662" s="155">
        <v>0</v>
      </c>
      <c r="E662" s="155">
        <v>5793457</v>
      </c>
      <c r="F662" s="155">
        <v>0</v>
      </c>
    </row>
    <row r="663" spans="3:6">
      <c r="C663" s="154" t="s">
        <v>2271</v>
      </c>
      <c r="D663" s="155">
        <v>154326318</v>
      </c>
      <c r="E663" s="155">
        <v>0</v>
      </c>
      <c r="F663" s="155">
        <v>0</v>
      </c>
    </row>
    <row r="664" spans="3:6">
      <c r="C664" s="156" t="s">
        <v>638</v>
      </c>
      <c r="D664" s="155">
        <v>154326318</v>
      </c>
      <c r="E664" s="155">
        <v>0</v>
      </c>
      <c r="F664" s="155">
        <v>0</v>
      </c>
    </row>
    <row r="665" spans="3:6">
      <c r="C665" s="152" t="s">
        <v>276</v>
      </c>
      <c r="D665" s="153">
        <v>503279228</v>
      </c>
      <c r="E665" s="153">
        <v>427269989.27999997</v>
      </c>
      <c r="F665" s="153">
        <v>312633417.88000005</v>
      </c>
    </row>
    <row r="666" spans="3:6">
      <c r="C666" s="154" t="s">
        <v>2269</v>
      </c>
      <c r="D666" s="155">
        <v>246028728</v>
      </c>
      <c r="E666" s="155">
        <v>287822658.61000001</v>
      </c>
      <c r="F666" s="155">
        <v>210900335.47000003</v>
      </c>
    </row>
    <row r="667" spans="3:6">
      <c r="C667" s="156" t="s">
        <v>589</v>
      </c>
      <c r="D667" s="155">
        <v>37092875</v>
      </c>
      <c r="E667" s="155">
        <v>56932328.18</v>
      </c>
      <c r="F667" s="155">
        <v>39139654.630000003</v>
      </c>
    </row>
    <row r="668" spans="3:6">
      <c r="C668" s="156" t="s">
        <v>277</v>
      </c>
      <c r="D668" s="155">
        <v>6006277</v>
      </c>
      <c r="E668" s="155">
        <v>1300000</v>
      </c>
      <c r="F668" s="155">
        <v>0</v>
      </c>
    </row>
    <row r="669" spans="3:6">
      <c r="C669" s="156" t="s">
        <v>1218</v>
      </c>
      <c r="D669" s="155">
        <v>6867626</v>
      </c>
      <c r="E669" s="155">
        <v>21036611</v>
      </c>
      <c r="F669" s="155">
        <v>20052532.800000001</v>
      </c>
    </row>
    <row r="670" spans="3:6">
      <c r="C670" s="156" t="s">
        <v>379</v>
      </c>
      <c r="D670" s="155">
        <v>3744980</v>
      </c>
      <c r="E670" s="155">
        <v>2208805</v>
      </c>
      <c r="F670" s="155">
        <v>1766964.03</v>
      </c>
    </row>
    <row r="671" spans="3:6">
      <c r="C671" s="156" t="s">
        <v>1219</v>
      </c>
      <c r="D671" s="155">
        <v>5720142</v>
      </c>
      <c r="E671" s="155">
        <v>3025709</v>
      </c>
      <c r="F671" s="155">
        <v>2420401.1</v>
      </c>
    </row>
    <row r="672" spans="3:6">
      <c r="C672" s="156" t="s">
        <v>1220</v>
      </c>
      <c r="D672" s="155">
        <v>2435609</v>
      </c>
      <c r="E672" s="155">
        <v>3834899</v>
      </c>
      <c r="F672" s="155">
        <v>3834898.69</v>
      </c>
    </row>
    <row r="673" spans="3:6">
      <c r="C673" s="156" t="s">
        <v>1221</v>
      </c>
      <c r="D673" s="155">
        <v>1094942</v>
      </c>
      <c r="E673" s="155">
        <v>109</v>
      </c>
      <c r="F673" s="155">
        <v>0</v>
      </c>
    </row>
    <row r="674" spans="3:6">
      <c r="C674" s="156" t="s">
        <v>1222</v>
      </c>
      <c r="D674" s="155">
        <v>2728480</v>
      </c>
      <c r="E674" s="155">
        <v>109</v>
      </c>
      <c r="F674" s="155">
        <v>0</v>
      </c>
    </row>
    <row r="675" spans="3:6">
      <c r="C675" s="156" t="s">
        <v>1223</v>
      </c>
      <c r="D675" s="155">
        <v>4014618</v>
      </c>
      <c r="E675" s="155">
        <v>1814618</v>
      </c>
      <c r="F675" s="155">
        <v>780483.23</v>
      </c>
    </row>
    <row r="676" spans="3:6">
      <c r="C676" s="156" t="s">
        <v>1224</v>
      </c>
      <c r="D676" s="155">
        <v>6802266</v>
      </c>
      <c r="E676" s="155">
        <v>5024468</v>
      </c>
      <c r="F676" s="155">
        <v>2035612.1</v>
      </c>
    </row>
    <row r="677" spans="3:6">
      <c r="C677" s="156" t="s">
        <v>1225</v>
      </c>
      <c r="D677" s="155">
        <v>6465909</v>
      </c>
      <c r="E677" s="155">
        <v>4364332</v>
      </c>
      <c r="F677" s="155">
        <v>846636.08</v>
      </c>
    </row>
    <row r="678" spans="3:6">
      <c r="C678" s="156" t="s">
        <v>1226</v>
      </c>
      <c r="D678" s="155">
        <v>2489978</v>
      </c>
      <c r="E678" s="155">
        <v>1000</v>
      </c>
      <c r="F678" s="155">
        <v>0</v>
      </c>
    </row>
    <row r="679" spans="3:6">
      <c r="C679" s="156" t="s">
        <v>1227</v>
      </c>
      <c r="D679" s="155">
        <v>5336258</v>
      </c>
      <c r="E679" s="155">
        <v>3608286</v>
      </c>
      <c r="F679" s="155">
        <v>3607552.14</v>
      </c>
    </row>
    <row r="680" spans="3:6">
      <c r="C680" s="156" t="s">
        <v>1228</v>
      </c>
      <c r="D680" s="155">
        <v>2131423</v>
      </c>
      <c r="E680" s="155">
        <v>868916</v>
      </c>
      <c r="F680" s="155">
        <v>0</v>
      </c>
    </row>
    <row r="681" spans="3:6">
      <c r="C681" s="156" t="s">
        <v>441</v>
      </c>
      <c r="D681" s="155">
        <v>7846034</v>
      </c>
      <c r="E681" s="155">
        <v>7846034</v>
      </c>
      <c r="F681" s="155">
        <v>4922695.58</v>
      </c>
    </row>
    <row r="682" spans="3:6">
      <c r="C682" s="156" t="s">
        <v>1229</v>
      </c>
      <c r="D682" s="155">
        <v>2131423</v>
      </c>
      <c r="E682" s="155">
        <v>681839</v>
      </c>
      <c r="F682" s="155">
        <v>0</v>
      </c>
    </row>
    <row r="683" spans="3:6">
      <c r="C683" s="156" t="s">
        <v>1230</v>
      </c>
      <c r="D683" s="155">
        <v>2131423</v>
      </c>
      <c r="E683" s="155">
        <v>635625</v>
      </c>
      <c r="F683" s="155">
        <v>0</v>
      </c>
    </row>
    <row r="684" spans="3:6">
      <c r="C684" s="156" t="s">
        <v>1231</v>
      </c>
      <c r="D684" s="155">
        <v>4853794</v>
      </c>
      <c r="E684" s="155">
        <v>25466713</v>
      </c>
      <c r="F684" s="155">
        <v>12863508.26</v>
      </c>
    </row>
    <row r="685" spans="3:6">
      <c r="C685" s="156" t="s">
        <v>1232</v>
      </c>
      <c r="D685" s="155">
        <v>7970896</v>
      </c>
      <c r="E685" s="155">
        <v>0</v>
      </c>
      <c r="F685" s="155">
        <v>0</v>
      </c>
    </row>
    <row r="686" spans="3:6">
      <c r="C686" s="156" t="s">
        <v>746</v>
      </c>
      <c r="D686" s="155">
        <v>0</v>
      </c>
      <c r="E686" s="155">
        <v>21008482.43</v>
      </c>
      <c r="F686" s="155">
        <v>0</v>
      </c>
    </row>
    <row r="687" spans="3:6">
      <c r="C687" s="156" t="s">
        <v>352</v>
      </c>
      <c r="D687" s="155">
        <v>112501775</v>
      </c>
      <c r="E687" s="155">
        <v>112501775</v>
      </c>
      <c r="F687" s="155">
        <v>104468444.62</v>
      </c>
    </row>
    <row r="688" spans="3:6">
      <c r="C688" s="156" t="s">
        <v>1233</v>
      </c>
      <c r="D688" s="155">
        <v>7500000</v>
      </c>
      <c r="E688" s="155">
        <v>7500000</v>
      </c>
      <c r="F688" s="155">
        <v>5999684.1100000003</v>
      </c>
    </row>
    <row r="689" spans="3:6">
      <c r="C689" s="156" t="s">
        <v>1234</v>
      </c>
      <c r="D689" s="155">
        <v>8162000</v>
      </c>
      <c r="E689" s="155">
        <v>8162000</v>
      </c>
      <c r="F689" s="155">
        <v>8161268.0999999996</v>
      </c>
    </row>
    <row r="690" spans="3:6">
      <c r="C690" s="154" t="s">
        <v>2270</v>
      </c>
      <c r="D690" s="155">
        <v>210520000</v>
      </c>
      <c r="E690" s="155">
        <v>92716830.669999987</v>
      </c>
      <c r="F690" s="155">
        <v>63219144.710000001</v>
      </c>
    </row>
    <row r="691" spans="3:6">
      <c r="C691" s="156" t="s">
        <v>747</v>
      </c>
      <c r="D691" s="155">
        <v>0</v>
      </c>
      <c r="E691" s="155">
        <v>10339144.710000001</v>
      </c>
      <c r="F691" s="155">
        <v>10339144.710000001</v>
      </c>
    </row>
    <row r="692" spans="3:6">
      <c r="C692" s="156" t="s">
        <v>487</v>
      </c>
      <c r="D692" s="155">
        <v>210520000</v>
      </c>
      <c r="E692" s="155">
        <v>82377685.959999993</v>
      </c>
      <c r="F692" s="155">
        <v>52880000</v>
      </c>
    </row>
    <row r="693" spans="3:6">
      <c r="C693" s="154" t="s">
        <v>2271</v>
      </c>
      <c r="D693" s="155">
        <v>46730500</v>
      </c>
      <c r="E693" s="155">
        <v>46730500</v>
      </c>
      <c r="F693" s="155">
        <v>38513937.700000003</v>
      </c>
    </row>
    <row r="694" spans="3:6">
      <c r="C694" s="156" t="s">
        <v>909</v>
      </c>
      <c r="D694" s="155">
        <v>46730500</v>
      </c>
      <c r="E694" s="155">
        <v>46730500</v>
      </c>
      <c r="F694" s="155">
        <v>38513937.700000003</v>
      </c>
    </row>
    <row r="695" spans="3:6">
      <c r="C695" s="152" t="s">
        <v>245</v>
      </c>
      <c r="D695" s="153">
        <v>1902986790</v>
      </c>
      <c r="E695" s="153">
        <v>2629089643.0899997</v>
      </c>
      <c r="F695" s="153">
        <v>1681047229.6500001</v>
      </c>
    </row>
    <row r="696" spans="3:6">
      <c r="C696" s="154" t="s">
        <v>2269</v>
      </c>
      <c r="D696" s="155">
        <v>1748848673</v>
      </c>
      <c r="E696" s="155">
        <v>2453594816.2599998</v>
      </c>
      <c r="F696" s="155">
        <v>1641908310.2200003</v>
      </c>
    </row>
    <row r="697" spans="3:6">
      <c r="C697" s="156" t="s">
        <v>1235</v>
      </c>
      <c r="D697" s="155">
        <v>0</v>
      </c>
      <c r="E697" s="155">
        <v>6468232</v>
      </c>
      <c r="F697" s="155">
        <v>5787986.3399999999</v>
      </c>
    </row>
    <row r="698" spans="3:6">
      <c r="C698" s="156" t="s">
        <v>1236</v>
      </c>
      <c r="D698" s="155">
        <v>1198141</v>
      </c>
      <c r="E698" s="155">
        <v>1996902</v>
      </c>
      <c r="F698" s="155">
        <v>0</v>
      </c>
    </row>
    <row r="699" spans="3:6">
      <c r="C699" s="156" t="s">
        <v>1237</v>
      </c>
      <c r="D699" s="155">
        <v>1665504</v>
      </c>
      <c r="E699" s="155">
        <v>2020012</v>
      </c>
      <c r="F699" s="155">
        <v>390232.33</v>
      </c>
    </row>
    <row r="700" spans="3:6">
      <c r="C700" s="156" t="s">
        <v>2152</v>
      </c>
      <c r="D700" s="155">
        <v>0</v>
      </c>
      <c r="E700" s="155">
        <v>2738569.19</v>
      </c>
      <c r="F700" s="155">
        <v>0</v>
      </c>
    </row>
    <row r="701" spans="3:6">
      <c r="C701" s="156" t="s">
        <v>1238</v>
      </c>
      <c r="D701" s="155">
        <v>0</v>
      </c>
      <c r="E701" s="155">
        <v>3000000</v>
      </c>
      <c r="F701" s="155">
        <v>851609.23</v>
      </c>
    </row>
    <row r="702" spans="3:6">
      <c r="C702" s="156" t="s">
        <v>1239</v>
      </c>
      <c r="D702" s="155">
        <v>0</v>
      </c>
      <c r="E702" s="155">
        <v>3000000</v>
      </c>
      <c r="F702" s="155">
        <v>214744.72</v>
      </c>
    </row>
    <row r="703" spans="3:6">
      <c r="C703" s="156" t="s">
        <v>1240</v>
      </c>
      <c r="D703" s="155">
        <v>1544123</v>
      </c>
      <c r="E703" s="155">
        <v>110</v>
      </c>
      <c r="F703" s="155">
        <v>0</v>
      </c>
    </row>
    <row r="704" spans="3:6">
      <c r="C704" s="156" t="s">
        <v>1241</v>
      </c>
      <c r="D704" s="155">
        <v>1610100</v>
      </c>
      <c r="E704" s="155">
        <v>390233</v>
      </c>
      <c r="F704" s="155">
        <v>390232.33</v>
      </c>
    </row>
    <row r="705" spans="3:6">
      <c r="C705" s="156" t="s">
        <v>1242</v>
      </c>
      <c r="D705" s="155">
        <v>27415214</v>
      </c>
      <c r="E705" s="155">
        <v>0</v>
      </c>
      <c r="F705" s="155">
        <v>0</v>
      </c>
    </row>
    <row r="706" spans="3:6">
      <c r="C706" s="156" t="s">
        <v>1243</v>
      </c>
      <c r="D706" s="155">
        <v>1357119</v>
      </c>
      <c r="E706" s="155">
        <v>2487790</v>
      </c>
      <c r="F706" s="155">
        <v>0</v>
      </c>
    </row>
    <row r="707" spans="3:6">
      <c r="C707" s="156" t="s">
        <v>1244</v>
      </c>
      <c r="D707" s="155">
        <v>857855</v>
      </c>
      <c r="E707" s="155">
        <v>1270911</v>
      </c>
      <c r="F707" s="155">
        <v>0</v>
      </c>
    </row>
    <row r="708" spans="3:6">
      <c r="C708" s="156" t="s">
        <v>1245</v>
      </c>
      <c r="D708" s="155">
        <v>1418116</v>
      </c>
      <c r="E708" s="155">
        <v>5461239</v>
      </c>
      <c r="F708" s="155">
        <v>0</v>
      </c>
    </row>
    <row r="709" spans="3:6">
      <c r="C709" s="156" t="s">
        <v>1246</v>
      </c>
      <c r="D709" s="155">
        <v>678615</v>
      </c>
      <c r="E709" s="155">
        <v>936802</v>
      </c>
      <c r="F709" s="155">
        <v>0</v>
      </c>
    </row>
    <row r="710" spans="3:6">
      <c r="C710" s="156" t="s">
        <v>1247</v>
      </c>
      <c r="D710" s="155">
        <v>4658128</v>
      </c>
      <c r="E710" s="155">
        <v>1270911</v>
      </c>
      <c r="F710" s="155">
        <v>0</v>
      </c>
    </row>
    <row r="711" spans="3:6">
      <c r="C711" s="156" t="s">
        <v>2127</v>
      </c>
      <c r="D711" s="155">
        <v>0</v>
      </c>
      <c r="E711" s="155">
        <v>923924</v>
      </c>
      <c r="F711" s="155">
        <v>739138.98</v>
      </c>
    </row>
    <row r="712" spans="3:6">
      <c r="C712" s="156" t="s">
        <v>1248</v>
      </c>
      <c r="D712" s="155">
        <v>6588908</v>
      </c>
      <c r="E712" s="155">
        <v>43125590</v>
      </c>
      <c r="F712" s="155">
        <v>34185745.909999996</v>
      </c>
    </row>
    <row r="713" spans="3:6">
      <c r="C713" s="156" t="s">
        <v>1249</v>
      </c>
      <c r="D713" s="155">
        <v>23913445</v>
      </c>
      <c r="E713" s="155">
        <v>12411676</v>
      </c>
      <c r="F713" s="155">
        <v>11906091.109999999</v>
      </c>
    </row>
    <row r="714" spans="3:6">
      <c r="C714" s="156" t="s">
        <v>1250</v>
      </c>
      <c r="D714" s="155">
        <v>21666254</v>
      </c>
      <c r="E714" s="155">
        <v>65256985</v>
      </c>
      <c r="F714" s="155">
        <v>53680987.32</v>
      </c>
    </row>
    <row r="715" spans="3:6">
      <c r="C715" s="156" t="s">
        <v>1251</v>
      </c>
      <c r="D715" s="155">
        <v>1518414</v>
      </c>
      <c r="E715" s="155">
        <v>731350</v>
      </c>
      <c r="F715" s="155">
        <v>69961.679999999993</v>
      </c>
    </row>
    <row r="716" spans="3:6">
      <c r="C716" s="156" t="s">
        <v>1252</v>
      </c>
      <c r="D716" s="155">
        <v>1000000</v>
      </c>
      <c r="E716" s="155">
        <v>1000000</v>
      </c>
      <c r="F716" s="155">
        <v>0</v>
      </c>
    </row>
    <row r="717" spans="3:6">
      <c r="C717" s="156" t="s">
        <v>1253</v>
      </c>
      <c r="D717" s="155">
        <v>1516439</v>
      </c>
      <c r="E717" s="155">
        <v>110</v>
      </c>
      <c r="F717" s="155">
        <v>0</v>
      </c>
    </row>
    <row r="718" spans="3:6">
      <c r="C718" s="156" t="s">
        <v>639</v>
      </c>
      <c r="D718" s="155">
        <v>56615845</v>
      </c>
      <c r="E718" s="155">
        <v>3153337</v>
      </c>
      <c r="F718" s="155">
        <v>0</v>
      </c>
    </row>
    <row r="719" spans="3:6">
      <c r="C719" s="156" t="s">
        <v>1254</v>
      </c>
      <c r="D719" s="155">
        <v>1342713</v>
      </c>
      <c r="E719" s="155">
        <v>573922</v>
      </c>
      <c r="F719" s="155">
        <v>68337.679999999993</v>
      </c>
    </row>
    <row r="720" spans="3:6">
      <c r="C720" s="156" t="s">
        <v>1255</v>
      </c>
      <c r="D720" s="155">
        <v>1769549</v>
      </c>
      <c r="E720" s="155">
        <v>3160010</v>
      </c>
      <c r="F720" s="155">
        <v>1011185.59</v>
      </c>
    </row>
    <row r="721" spans="3:6">
      <c r="C721" s="156" t="s">
        <v>1256</v>
      </c>
      <c r="D721" s="155">
        <v>1073078</v>
      </c>
      <c r="E721" s="155">
        <v>109</v>
      </c>
      <c r="F721" s="155">
        <v>0</v>
      </c>
    </row>
    <row r="722" spans="3:6">
      <c r="C722" s="156" t="s">
        <v>1257</v>
      </c>
      <c r="D722" s="155">
        <v>1794317</v>
      </c>
      <c r="E722" s="155">
        <v>6711571</v>
      </c>
      <c r="F722" s="155">
        <v>0</v>
      </c>
    </row>
    <row r="723" spans="3:6">
      <c r="C723" s="156" t="s">
        <v>1258</v>
      </c>
      <c r="D723" s="155">
        <v>886055</v>
      </c>
      <c r="E723" s="155">
        <v>886055</v>
      </c>
      <c r="F723" s="155">
        <v>359561.77</v>
      </c>
    </row>
    <row r="724" spans="3:6">
      <c r="C724" s="156" t="s">
        <v>1259</v>
      </c>
      <c r="D724" s="155">
        <v>1073078</v>
      </c>
      <c r="E724" s="155">
        <v>109</v>
      </c>
      <c r="F724" s="155">
        <v>0</v>
      </c>
    </row>
    <row r="725" spans="3:6">
      <c r="C725" s="156" t="s">
        <v>1260</v>
      </c>
      <c r="D725" s="155">
        <v>1514393</v>
      </c>
      <c r="E725" s="155">
        <v>92066</v>
      </c>
      <c r="F725" s="155">
        <v>0</v>
      </c>
    </row>
    <row r="726" spans="3:6">
      <c r="C726" s="156" t="s">
        <v>1261</v>
      </c>
      <c r="D726" s="155">
        <v>21819316</v>
      </c>
      <c r="E726" s="155">
        <v>101277328</v>
      </c>
      <c r="F726" s="155">
        <v>76568497.150000006</v>
      </c>
    </row>
    <row r="727" spans="3:6">
      <c r="C727" s="156" t="s">
        <v>1262</v>
      </c>
      <c r="D727" s="155">
        <v>1104864</v>
      </c>
      <c r="E727" s="155">
        <v>109</v>
      </c>
      <c r="F727" s="155">
        <v>0</v>
      </c>
    </row>
    <row r="728" spans="3:6">
      <c r="C728" s="156" t="s">
        <v>1263</v>
      </c>
      <c r="D728" s="155">
        <v>1104864</v>
      </c>
      <c r="E728" s="155">
        <v>109</v>
      </c>
      <c r="F728" s="155">
        <v>0</v>
      </c>
    </row>
    <row r="729" spans="3:6">
      <c r="C729" s="156" t="s">
        <v>1264</v>
      </c>
      <c r="D729" s="155">
        <v>1513231</v>
      </c>
      <c r="E729" s="155">
        <v>110</v>
      </c>
      <c r="F729" s="155">
        <v>0</v>
      </c>
    </row>
    <row r="730" spans="3:6">
      <c r="C730" s="156" t="s">
        <v>1265</v>
      </c>
      <c r="D730" s="155">
        <v>2427558</v>
      </c>
      <c r="E730" s="155">
        <v>109</v>
      </c>
      <c r="F730" s="155">
        <v>0</v>
      </c>
    </row>
    <row r="731" spans="3:6">
      <c r="C731" s="156" t="s">
        <v>1266</v>
      </c>
      <c r="D731" s="155">
        <v>1816559</v>
      </c>
      <c r="E731" s="155">
        <v>110</v>
      </c>
      <c r="F731" s="155">
        <v>0</v>
      </c>
    </row>
    <row r="732" spans="3:6">
      <c r="C732" s="156" t="s">
        <v>1267</v>
      </c>
      <c r="D732" s="155">
        <v>0</v>
      </c>
      <c r="E732" s="155">
        <v>5745483</v>
      </c>
      <c r="F732" s="155">
        <v>476386.1</v>
      </c>
    </row>
    <row r="733" spans="3:6">
      <c r="C733" s="156" t="s">
        <v>1268</v>
      </c>
      <c r="D733" s="155">
        <v>95358654</v>
      </c>
      <c r="E733" s="155">
        <v>87358654</v>
      </c>
      <c r="F733" s="155">
        <v>87358654</v>
      </c>
    </row>
    <row r="734" spans="3:6">
      <c r="C734" s="156" t="s">
        <v>1269</v>
      </c>
      <c r="D734" s="155">
        <v>1072941</v>
      </c>
      <c r="E734" s="155">
        <v>110</v>
      </c>
      <c r="F734" s="155">
        <v>0</v>
      </c>
    </row>
    <row r="735" spans="3:6">
      <c r="C735" s="156" t="s">
        <v>640</v>
      </c>
      <c r="D735" s="155">
        <v>68640266</v>
      </c>
      <c r="E735" s="155">
        <v>68640266</v>
      </c>
      <c r="F735" s="155">
        <v>0</v>
      </c>
    </row>
    <row r="736" spans="3:6">
      <c r="C736" s="156" t="s">
        <v>1270</v>
      </c>
      <c r="D736" s="155">
        <v>3099995</v>
      </c>
      <c r="E736" s="155">
        <v>5734996</v>
      </c>
      <c r="F736" s="155">
        <v>5734315.0899999999</v>
      </c>
    </row>
    <row r="737" spans="3:6">
      <c r="C737" s="156" t="s">
        <v>1271</v>
      </c>
      <c r="D737" s="155">
        <v>7800000</v>
      </c>
      <c r="E737" s="155">
        <v>7800000</v>
      </c>
      <c r="F737" s="155">
        <v>0</v>
      </c>
    </row>
    <row r="738" spans="3:6">
      <c r="C738" s="156" t="s">
        <v>1272</v>
      </c>
      <c r="D738" s="155">
        <v>0</v>
      </c>
      <c r="E738" s="155">
        <v>4849890</v>
      </c>
      <c r="F738" s="155">
        <v>1879912.31</v>
      </c>
    </row>
    <row r="739" spans="3:6">
      <c r="C739" s="156" t="s">
        <v>2099</v>
      </c>
      <c r="D739" s="155">
        <v>0</v>
      </c>
      <c r="E739" s="155">
        <v>6368011.0300000003</v>
      </c>
      <c r="F739" s="155">
        <v>4202887.18</v>
      </c>
    </row>
    <row r="740" spans="3:6">
      <c r="C740" s="156" t="s">
        <v>2222</v>
      </c>
      <c r="D740" s="155">
        <v>0</v>
      </c>
      <c r="E740" s="155">
        <v>6212668.4800000004</v>
      </c>
      <c r="F740" s="155">
        <v>6212668.4699999997</v>
      </c>
    </row>
    <row r="741" spans="3:6">
      <c r="C741" s="156" t="s">
        <v>1273</v>
      </c>
      <c r="D741" s="155">
        <v>7668693</v>
      </c>
      <c r="E741" s="155">
        <v>5830843</v>
      </c>
      <c r="F741" s="155">
        <v>0</v>
      </c>
    </row>
    <row r="742" spans="3:6">
      <c r="C742" s="156" t="s">
        <v>2201</v>
      </c>
      <c r="D742" s="155">
        <v>0</v>
      </c>
      <c r="E742" s="155">
        <v>8898438.3200000003</v>
      </c>
      <c r="F742" s="155">
        <v>8898438.3200000003</v>
      </c>
    </row>
    <row r="743" spans="3:6">
      <c r="C743" s="156" t="s">
        <v>2100</v>
      </c>
      <c r="D743" s="155">
        <v>0</v>
      </c>
      <c r="E743" s="155">
        <v>6368011.0300000003</v>
      </c>
      <c r="F743" s="155">
        <v>4202887.18</v>
      </c>
    </row>
    <row r="744" spans="3:6">
      <c r="C744" s="156" t="s">
        <v>1274</v>
      </c>
      <c r="D744" s="155">
        <v>22544962</v>
      </c>
      <c r="E744" s="155">
        <v>20000000</v>
      </c>
      <c r="F744" s="155">
        <v>0</v>
      </c>
    </row>
    <row r="745" spans="3:6">
      <c r="C745" s="156" t="s">
        <v>1275</v>
      </c>
      <c r="D745" s="155">
        <v>3900000</v>
      </c>
      <c r="E745" s="155">
        <v>3900000</v>
      </c>
      <c r="F745" s="155">
        <v>0</v>
      </c>
    </row>
    <row r="746" spans="3:6">
      <c r="C746" s="156" t="s">
        <v>800</v>
      </c>
      <c r="D746" s="155">
        <v>0</v>
      </c>
      <c r="E746" s="155">
        <v>15664910.77</v>
      </c>
      <c r="F746" s="155">
        <v>4762771.4000000004</v>
      </c>
    </row>
    <row r="747" spans="3:6">
      <c r="C747" s="156" t="s">
        <v>1276</v>
      </c>
      <c r="D747" s="155">
        <v>4777562</v>
      </c>
      <c r="E747" s="155">
        <v>0</v>
      </c>
      <c r="F747" s="155">
        <v>0</v>
      </c>
    </row>
    <row r="748" spans="3:6">
      <c r="C748" s="156" t="s">
        <v>465</v>
      </c>
      <c r="D748" s="155">
        <v>6428097</v>
      </c>
      <c r="E748" s="155">
        <v>8633263.9400000013</v>
      </c>
      <c r="F748" s="155">
        <v>6346572.4900000002</v>
      </c>
    </row>
    <row r="749" spans="3:6">
      <c r="C749" s="156" t="s">
        <v>1277</v>
      </c>
      <c r="D749" s="155">
        <v>0</v>
      </c>
      <c r="E749" s="155">
        <v>6089151</v>
      </c>
      <c r="F749" s="155">
        <v>6089050.7800000003</v>
      </c>
    </row>
    <row r="750" spans="3:6">
      <c r="C750" s="156" t="s">
        <v>1278</v>
      </c>
      <c r="D750" s="155">
        <v>102389214</v>
      </c>
      <c r="E750" s="155">
        <v>97269753</v>
      </c>
      <c r="F750" s="155">
        <v>58078621.890000001</v>
      </c>
    </row>
    <row r="751" spans="3:6">
      <c r="C751" s="156" t="s">
        <v>1279</v>
      </c>
      <c r="D751" s="155">
        <v>0</v>
      </c>
      <c r="E751" s="155">
        <v>80572474</v>
      </c>
      <c r="F751" s="155">
        <v>61539227.390000001</v>
      </c>
    </row>
    <row r="752" spans="3:6">
      <c r="C752" s="156" t="s">
        <v>1280</v>
      </c>
      <c r="D752" s="155">
        <v>450005234</v>
      </c>
      <c r="E752" s="155">
        <v>467005234</v>
      </c>
      <c r="F752" s="155">
        <v>465551881.94</v>
      </c>
    </row>
    <row r="753" spans="3:6">
      <c r="C753" s="156" t="s">
        <v>1281</v>
      </c>
      <c r="D753" s="155">
        <v>79068472</v>
      </c>
      <c r="E753" s="155">
        <v>156068472</v>
      </c>
      <c r="F753" s="155">
        <v>143749128.19</v>
      </c>
    </row>
    <row r="754" spans="3:6">
      <c r="C754" s="156" t="s">
        <v>1282</v>
      </c>
      <c r="D754" s="155">
        <v>18692037</v>
      </c>
      <c r="E754" s="155">
        <v>10000000</v>
      </c>
      <c r="F754" s="155">
        <v>0</v>
      </c>
    </row>
    <row r="755" spans="3:6">
      <c r="C755" s="156" t="s">
        <v>1283</v>
      </c>
      <c r="D755" s="155">
        <v>17008298</v>
      </c>
      <c r="E755" s="155">
        <v>27715036</v>
      </c>
      <c r="F755" s="155">
        <v>20190737.199999999</v>
      </c>
    </row>
    <row r="756" spans="3:6">
      <c r="C756" s="156" t="s">
        <v>1284</v>
      </c>
      <c r="D756" s="155">
        <v>1554892</v>
      </c>
      <c r="E756" s="155">
        <v>1554892</v>
      </c>
      <c r="F756" s="155">
        <v>0</v>
      </c>
    </row>
    <row r="757" spans="3:6">
      <c r="C757" s="156" t="s">
        <v>1285</v>
      </c>
      <c r="D757" s="155">
        <v>6492976</v>
      </c>
      <c r="E757" s="155">
        <v>5000000</v>
      </c>
      <c r="F757" s="155">
        <v>0</v>
      </c>
    </row>
    <row r="758" spans="3:6">
      <c r="C758" s="156" t="s">
        <v>278</v>
      </c>
      <c r="D758" s="155">
        <v>149999993</v>
      </c>
      <c r="E758" s="155">
        <v>149999993</v>
      </c>
      <c r="F758" s="155">
        <v>118474658.48999999</v>
      </c>
    </row>
    <row r="759" spans="3:6">
      <c r="C759" s="156" t="s">
        <v>1286</v>
      </c>
      <c r="D759" s="155">
        <v>11231038</v>
      </c>
      <c r="E759" s="155">
        <v>7774458</v>
      </c>
      <c r="F759" s="155">
        <v>0</v>
      </c>
    </row>
    <row r="760" spans="3:6">
      <c r="C760" s="156" t="s">
        <v>1287</v>
      </c>
      <c r="D760" s="155">
        <v>6219566</v>
      </c>
      <c r="E760" s="155">
        <v>6219566</v>
      </c>
      <c r="F760" s="155">
        <v>0</v>
      </c>
    </row>
    <row r="761" spans="3:6">
      <c r="C761" s="156" t="s">
        <v>1288</v>
      </c>
      <c r="D761" s="155">
        <v>7774458</v>
      </c>
      <c r="E761" s="155">
        <v>7774458</v>
      </c>
      <c r="F761" s="155">
        <v>0</v>
      </c>
    </row>
    <row r="762" spans="3:6">
      <c r="C762" s="156" t="s">
        <v>801</v>
      </c>
      <c r="D762" s="155">
        <v>0</v>
      </c>
      <c r="E762" s="155">
        <v>20470761.77</v>
      </c>
      <c r="F762" s="155">
        <v>5895579.3899999997</v>
      </c>
    </row>
    <row r="763" spans="3:6">
      <c r="C763" s="156" t="s">
        <v>802</v>
      </c>
      <c r="D763" s="155">
        <v>0</v>
      </c>
      <c r="E763" s="155">
        <v>132562884.29000001</v>
      </c>
      <c r="F763" s="155">
        <v>38178110.670000002</v>
      </c>
    </row>
    <row r="764" spans="3:6">
      <c r="C764" s="156" t="s">
        <v>2153</v>
      </c>
      <c r="D764" s="155">
        <v>0</v>
      </c>
      <c r="E764" s="155">
        <v>4245340.5999999996</v>
      </c>
      <c r="F764" s="155">
        <v>0</v>
      </c>
    </row>
    <row r="765" spans="3:6">
      <c r="C765" s="156" t="s">
        <v>1289</v>
      </c>
      <c r="D765" s="155">
        <v>1566229</v>
      </c>
      <c r="E765" s="155">
        <v>0</v>
      </c>
      <c r="F765" s="155">
        <v>0</v>
      </c>
    </row>
    <row r="766" spans="3:6">
      <c r="C766" s="156" t="s">
        <v>1290</v>
      </c>
      <c r="D766" s="155">
        <v>38981691</v>
      </c>
      <c r="E766" s="155">
        <v>38981691</v>
      </c>
      <c r="F766" s="155">
        <v>0</v>
      </c>
    </row>
    <row r="767" spans="3:6">
      <c r="C767" s="156" t="s">
        <v>279</v>
      </c>
      <c r="D767" s="155">
        <v>19960269</v>
      </c>
      <c r="E767" s="155">
        <v>1000</v>
      </c>
      <c r="F767" s="155">
        <v>0</v>
      </c>
    </row>
    <row r="768" spans="3:6">
      <c r="C768" s="156" t="s">
        <v>2219</v>
      </c>
      <c r="D768" s="155">
        <v>0</v>
      </c>
      <c r="E768" s="155">
        <v>179786364.84</v>
      </c>
      <c r="F768" s="155">
        <v>0</v>
      </c>
    </row>
    <row r="769" spans="3:6">
      <c r="C769" s="156" t="s">
        <v>1291</v>
      </c>
      <c r="D769" s="155">
        <v>77963381</v>
      </c>
      <c r="E769" s="155">
        <v>77963381</v>
      </c>
      <c r="F769" s="155">
        <v>58904758.909999996</v>
      </c>
    </row>
    <row r="770" spans="3:6">
      <c r="C770" s="156" t="s">
        <v>280</v>
      </c>
      <c r="D770" s="155">
        <v>119079128</v>
      </c>
      <c r="E770" s="155">
        <v>119079128</v>
      </c>
      <c r="F770" s="155">
        <v>27311708.34</v>
      </c>
    </row>
    <row r="771" spans="3:6">
      <c r="C771" s="156" t="s">
        <v>353</v>
      </c>
      <c r="D771" s="155">
        <v>225108832</v>
      </c>
      <c r="E771" s="155">
        <v>325108832</v>
      </c>
      <c r="F771" s="155">
        <v>321645042.35000002</v>
      </c>
    </row>
    <row r="772" spans="3:6">
      <c r="C772" s="154" t="s">
        <v>2270</v>
      </c>
      <c r="D772" s="155">
        <v>154138117</v>
      </c>
      <c r="E772" s="155">
        <v>175494826.82999998</v>
      </c>
      <c r="F772" s="155">
        <v>39138919.430000007</v>
      </c>
    </row>
    <row r="773" spans="3:6">
      <c r="C773" s="156" t="s">
        <v>541</v>
      </c>
      <c r="D773" s="155">
        <v>75597763</v>
      </c>
      <c r="E773" s="155">
        <v>75597763</v>
      </c>
      <c r="F773" s="155">
        <v>10212576.800000001</v>
      </c>
    </row>
    <row r="774" spans="3:6">
      <c r="C774" s="156" t="s">
        <v>641</v>
      </c>
      <c r="D774" s="155">
        <v>78540354</v>
      </c>
      <c r="E774" s="155">
        <v>78540354</v>
      </c>
      <c r="F774" s="155">
        <v>15625452.119999999</v>
      </c>
    </row>
    <row r="775" spans="3:6">
      <c r="C775" s="156" t="s">
        <v>748</v>
      </c>
      <c r="D775" s="155">
        <v>0</v>
      </c>
      <c r="E775" s="155">
        <v>21356709.829999998</v>
      </c>
      <c r="F775" s="155">
        <v>13300890.510000002</v>
      </c>
    </row>
    <row r="776" spans="3:6">
      <c r="C776" s="152" t="s">
        <v>281</v>
      </c>
      <c r="D776" s="153">
        <v>615439823</v>
      </c>
      <c r="E776" s="153">
        <v>1902358421.6900001</v>
      </c>
      <c r="F776" s="153">
        <v>1546071458.76</v>
      </c>
    </row>
    <row r="777" spans="3:6">
      <c r="C777" s="154" t="s">
        <v>2269</v>
      </c>
      <c r="D777" s="155">
        <v>595986491</v>
      </c>
      <c r="E777" s="155">
        <v>1474292974.7</v>
      </c>
      <c r="F777" s="155">
        <v>1131724077.9400001</v>
      </c>
    </row>
    <row r="778" spans="3:6">
      <c r="C778" s="156" t="s">
        <v>1292</v>
      </c>
      <c r="D778" s="155">
        <v>7203181</v>
      </c>
      <c r="E778" s="155">
        <v>0</v>
      </c>
      <c r="F778" s="155">
        <v>0</v>
      </c>
    </row>
    <row r="779" spans="3:6">
      <c r="C779" s="156" t="s">
        <v>282</v>
      </c>
      <c r="D779" s="155">
        <v>6957845</v>
      </c>
      <c r="E779" s="155">
        <v>6957845</v>
      </c>
      <c r="F779" s="155">
        <v>0</v>
      </c>
    </row>
    <row r="780" spans="3:6">
      <c r="C780" s="156" t="s">
        <v>283</v>
      </c>
      <c r="D780" s="155">
        <v>37077323</v>
      </c>
      <c r="E780" s="155">
        <v>869777323</v>
      </c>
      <c r="F780" s="155">
        <v>793440564.89999998</v>
      </c>
    </row>
    <row r="781" spans="3:6">
      <c r="C781" s="156" t="s">
        <v>1293</v>
      </c>
      <c r="D781" s="155">
        <v>67414593</v>
      </c>
      <c r="E781" s="155">
        <v>27414593</v>
      </c>
      <c r="F781" s="155">
        <v>0</v>
      </c>
    </row>
    <row r="782" spans="3:6">
      <c r="C782" s="156" t="s">
        <v>1294</v>
      </c>
      <c r="D782" s="155">
        <v>1651551</v>
      </c>
      <c r="E782" s="155">
        <v>108</v>
      </c>
      <c r="F782" s="155">
        <v>0</v>
      </c>
    </row>
    <row r="783" spans="3:6">
      <c r="C783" s="156" t="s">
        <v>1295</v>
      </c>
      <c r="D783" s="155">
        <v>1620111</v>
      </c>
      <c r="E783" s="155">
        <v>5786111</v>
      </c>
      <c r="F783" s="155">
        <v>2823445.85</v>
      </c>
    </row>
    <row r="784" spans="3:6">
      <c r="C784" s="156" t="s">
        <v>1296</v>
      </c>
      <c r="D784" s="155">
        <v>15016073</v>
      </c>
      <c r="E784" s="155">
        <v>15016073</v>
      </c>
      <c r="F784" s="155">
        <v>12000000</v>
      </c>
    </row>
    <row r="785" spans="3:6">
      <c r="C785" s="156" t="s">
        <v>1297</v>
      </c>
      <c r="D785" s="155">
        <v>1157222</v>
      </c>
      <c r="E785" s="155">
        <v>109</v>
      </c>
      <c r="F785" s="155">
        <v>0</v>
      </c>
    </row>
    <row r="786" spans="3:6">
      <c r="C786" s="156" t="s">
        <v>1298</v>
      </c>
      <c r="D786" s="155">
        <v>1514767</v>
      </c>
      <c r="E786" s="155">
        <v>1999293</v>
      </c>
      <c r="F786" s="155">
        <v>1599354.41</v>
      </c>
    </row>
    <row r="787" spans="3:6">
      <c r="C787" s="156" t="s">
        <v>1299</v>
      </c>
      <c r="D787" s="155">
        <v>9700392</v>
      </c>
      <c r="E787" s="155">
        <v>109</v>
      </c>
      <c r="F787" s="155">
        <v>0</v>
      </c>
    </row>
    <row r="788" spans="3:6">
      <c r="C788" s="156" t="s">
        <v>1300</v>
      </c>
      <c r="D788" s="155">
        <v>4488508</v>
      </c>
      <c r="E788" s="155">
        <v>109</v>
      </c>
      <c r="F788" s="155">
        <v>0</v>
      </c>
    </row>
    <row r="789" spans="3:6">
      <c r="C789" s="156" t="s">
        <v>1301</v>
      </c>
      <c r="D789" s="155">
        <v>1281243</v>
      </c>
      <c r="E789" s="155">
        <v>213000</v>
      </c>
      <c r="F789" s="155">
        <v>212716.93</v>
      </c>
    </row>
    <row r="790" spans="3:6">
      <c r="C790" s="156" t="s">
        <v>1302</v>
      </c>
      <c r="D790" s="155">
        <v>54572186</v>
      </c>
      <c r="E790" s="155">
        <v>29460185</v>
      </c>
      <c r="F790" s="155">
        <v>19336810.940000001</v>
      </c>
    </row>
    <row r="791" spans="3:6">
      <c r="C791" s="156" t="s">
        <v>1303</v>
      </c>
      <c r="D791" s="155">
        <v>1847655</v>
      </c>
      <c r="E791" s="155">
        <v>190000</v>
      </c>
      <c r="F791" s="155">
        <v>189022.82</v>
      </c>
    </row>
    <row r="792" spans="3:6">
      <c r="C792" s="156" t="s">
        <v>1304</v>
      </c>
      <c r="D792" s="155">
        <v>6097969</v>
      </c>
      <c r="E792" s="155">
        <v>0</v>
      </c>
      <c r="F792" s="155">
        <v>0</v>
      </c>
    </row>
    <row r="793" spans="3:6">
      <c r="C793" s="156" t="s">
        <v>1305</v>
      </c>
      <c r="D793" s="155">
        <v>13966319</v>
      </c>
      <c r="E793" s="155">
        <v>5629732</v>
      </c>
      <c r="F793" s="155">
        <v>5253468.33</v>
      </c>
    </row>
    <row r="794" spans="3:6">
      <c r="C794" s="156" t="s">
        <v>1306</v>
      </c>
      <c r="D794" s="155">
        <v>33296708</v>
      </c>
      <c r="E794" s="155">
        <v>18796708</v>
      </c>
      <c r="F794" s="155">
        <v>0</v>
      </c>
    </row>
    <row r="795" spans="3:6">
      <c r="C795" s="156" t="s">
        <v>1307</v>
      </c>
      <c r="D795" s="155">
        <v>1000000</v>
      </c>
      <c r="E795" s="155">
        <v>1000000</v>
      </c>
      <c r="F795" s="155">
        <v>0</v>
      </c>
    </row>
    <row r="796" spans="3:6">
      <c r="C796" s="156" t="s">
        <v>539</v>
      </c>
      <c r="D796" s="155">
        <v>22500000</v>
      </c>
      <c r="E796" s="155">
        <v>22500000</v>
      </c>
      <c r="F796" s="155">
        <v>22500000</v>
      </c>
    </row>
    <row r="797" spans="3:6">
      <c r="C797" s="156" t="s">
        <v>2202</v>
      </c>
      <c r="D797" s="155">
        <v>0</v>
      </c>
      <c r="E797" s="155">
        <v>10620445.439999999</v>
      </c>
      <c r="F797" s="155">
        <v>3185002.27</v>
      </c>
    </row>
    <row r="798" spans="3:6">
      <c r="C798" s="156" t="s">
        <v>1308</v>
      </c>
      <c r="D798" s="155">
        <v>33747251</v>
      </c>
      <c r="E798" s="155">
        <v>45078862</v>
      </c>
      <c r="F798" s="155">
        <v>32616673.060000002</v>
      </c>
    </row>
    <row r="799" spans="3:6">
      <c r="C799" s="156" t="s">
        <v>1309</v>
      </c>
      <c r="D799" s="155">
        <v>1123440</v>
      </c>
      <c r="E799" s="155">
        <v>0</v>
      </c>
      <c r="F799" s="155">
        <v>0</v>
      </c>
    </row>
    <row r="800" spans="3:6">
      <c r="C800" s="156" t="s">
        <v>2224</v>
      </c>
      <c r="D800" s="155">
        <v>0</v>
      </c>
      <c r="E800" s="155">
        <v>13117579.26</v>
      </c>
      <c r="F800" s="155">
        <v>0</v>
      </c>
    </row>
    <row r="801" spans="3:6">
      <c r="C801" s="156" t="s">
        <v>1310</v>
      </c>
      <c r="D801" s="155">
        <v>70200000</v>
      </c>
      <c r="E801" s="155">
        <v>70200000</v>
      </c>
      <c r="F801" s="155">
        <v>0</v>
      </c>
    </row>
    <row r="802" spans="3:6">
      <c r="C802" s="156" t="s">
        <v>1311</v>
      </c>
      <c r="D802" s="155">
        <v>23400000</v>
      </c>
      <c r="E802" s="155">
        <v>23400000</v>
      </c>
      <c r="F802" s="155">
        <v>11789393.470000001</v>
      </c>
    </row>
    <row r="803" spans="3:6">
      <c r="C803" s="156" t="s">
        <v>749</v>
      </c>
      <c r="D803" s="155">
        <v>0</v>
      </c>
      <c r="E803" s="155">
        <v>2884278</v>
      </c>
      <c r="F803" s="155">
        <v>0</v>
      </c>
    </row>
    <row r="804" spans="3:6">
      <c r="C804" s="156" t="s">
        <v>466</v>
      </c>
      <c r="D804" s="155">
        <v>9149755</v>
      </c>
      <c r="E804" s="155">
        <v>9149755</v>
      </c>
      <c r="F804" s="155">
        <v>0</v>
      </c>
    </row>
    <row r="805" spans="3:6">
      <c r="C805" s="156" t="s">
        <v>1312</v>
      </c>
      <c r="D805" s="155">
        <v>1080477</v>
      </c>
      <c r="E805" s="155">
        <v>110</v>
      </c>
      <c r="F805" s="155">
        <v>0</v>
      </c>
    </row>
    <row r="806" spans="3:6">
      <c r="C806" s="156" t="s">
        <v>540</v>
      </c>
      <c r="D806" s="155">
        <v>8649755</v>
      </c>
      <c r="E806" s="155">
        <v>8649755</v>
      </c>
      <c r="F806" s="155">
        <v>0</v>
      </c>
    </row>
    <row r="807" spans="3:6">
      <c r="C807" s="156" t="s">
        <v>1313</v>
      </c>
      <c r="D807" s="155">
        <v>1525370</v>
      </c>
      <c r="E807" s="155">
        <v>109</v>
      </c>
      <c r="F807" s="155">
        <v>0</v>
      </c>
    </row>
    <row r="808" spans="3:6">
      <c r="C808" s="156" t="s">
        <v>1314</v>
      </c>
      <c r="D808" s="155">
        <v>2540116</v>
      </c>
      <c r="E808" s="155">
        <v>109</v>
      </c>
      <c r="F808" s="155">
        <v>0</v>
      </c>
    </row>
    <row r="809" spans="3:6">
      <c r="C809" s="156" t="s">
        <v>1315</v>
      </c>
      <c r="D809" s="155">
        <v>270119</v>
      </c>
      <c r="E809" s="155">
        <v>108</v>
      </c>
      <c r="F809" s="155">
        <v>0</v>
      </c>
    </row>
    <row r="810" spans="3:6">
      <c r="C810" s="156" t="s">
        <v>1316</v>
      </c>
      <c r="D810" s="155">
        <v>22506919</v>
      </c>
      <c r="E810" s="155">
        <v>104506919</v>
      </c>
      <c r="F810" s="155">
        <v>100006165.48</v>
      </c>
    </row>
    <row r="811" spans="3:6">
      <c r="C811" s="156" t="s">
        <v>1317</v>
      </c>
      <c r="D811" s="155">
        <v>1513603</v>
      </c>
      <c r="E811" s="155">
        <v>110</v>
      </c>
      <c r="F811" s="155">
        <v>0</v>
      </c>
    </row>
    <row r="812" spans="3:6">
      <c r="C812" s="156" t="s">
        <v>1318</v>
      </c>
      <c r="D812" s="155">
        <v>1513603</v>
      </c>
      <c r="E812" s="155">
        <v>110</v>
      </c>
      <c r="F812" s="155">
        <v>0</v>
      </c>
    </row>
    <row r="813" spans="3:6">
      <c r="C813" s="156" t="s">
        <v>1319</v>
      </c>
      <c r="D813" s="155">
        <v>9192062</v>
      </c>
      <c r="E813" s="155">
        <v>8105562</v>
      </c>
      <c r="F813" s="155">
        <v>5857510.8300000001</v>
      </c>
    </row>
    <row r="814" spans="3:6">
      <c r="C814" s="156" t="s">
        <v>1320</v>
      </c>
      <c r="D814" s="155">
        <v>38647320</v>
      </c>
      <c r="E814" s="155">
        <v>35100000</v>
      </c>
      <c r="F814" s="155">
        <v>0</v>
      </c>
    </row>
    <row r="815" spans="3:6">
      <c r="C815" s="156" t="s">
        <v>354</v>
      </c>
      <c r="D815" s="155">
        <v>22500001</v>
      </c>
      <c r="E815" s="155">
        <v>22500001</v>
      </c>
      <c r="F815" s="155">
        <v>17913948.649999999</v>
      </c>
    </row>
    <row r="816" spans="3:6">
      <c r="C816" s="156" t="s">
        <v>1321</v>
      </c>
      <c r="D816" s="155">
        <v>60063054</v>
      </c>
      <c r="E816" s="155">
        <v>116237864</v>
      </c>
      <c r="F816" s="155">
        <v>103000000</v>
      </c>
    </row>
    <row r="817" spans="3:6">
      <c r="C817" s="154" t="s">
        <v>2270</v>
      </c>
      <c r="D817" s="155">
        <v>19453332</v>
      </c>
      <c r="E817" s="155">
        <v>428065446.99000001</v>
      </c>
      <c r="F817" s="155">
        <v>414347380.81999999</v>
      </c>
    </row>
    <row r="818" spans="3:6">
      <c r="C818" s="156" t="s">
        <v>283</v>
      </c>
      <c r="D818" s="155">
        <v>0</v>
      </c>
      <c r="E818" s="155">
        <v>400000000</v>
      </c>
      <c r="F818" s="155">
        <v>400000000</v>
      </c>
    </row>
    <row r="819" spans="3:6">
      <c r="C819" s="156" t="s">
        <v>642</v>
      </c>
      <c r="D819" s="155">
        <v>19453332</v>
      </c>
      <c r="E819" s="155">
        <v>28065446.989999998</v>
      </c>
      <c r="F819" s="155">
        <v>14347380.82</v>
      </c>
    </row>
    <row r="820" spans="3:6">
      <c r="C820" s="152" t="s">
        <v>284</v>
      </c>
      <c r="D820" s="153">
        <v>3505828285</v>
      </c>
      <c r="E820" s="153">
        <v>4052742948.4499998</v>
      </c>
      <c r="F820" s="153">
        <v>2067644823.3099995</v>
      </c>
    </row>
    <row r="821" spans="3:6">
      <c r="C821" s="154" t="s">
        <v>2269</v>
      </c>
      <c r="D821" s="155">
        <v>2044288285</v>
      </c>
      <c r="E821" s="155">
        <v>2672052948.4499998</v>
      </c>
      <c r="F821" s="155">
        <v>1364132735.0599995</v>
      </c>
    </row>
    <row r="822" spans="3:6">
      <c r="C822" s="156" t="s">
        <v>1322</v>
      </c>
      <c r="D822" s="155">
        <v>3797361</v>
      </c>
      <c r="E822" s="155">
        <v>110</v>
      </c>
      <c r="F822" s="155">
        <v>0</v>
      </c>
    </row>
    <row r="823" spans="3:6">
      <c r="C823" s="156" t="s">
        <v>1362</v>
      </c>
      <c r="D823" s="155">
        <v>0</v>
      </c>
      <c r="E823" s="155">
        <v>393000000</v>
      </c>
      <c r="F823" s="155">
        <v>0</v>
      </c>
    </row>
    <row r="824" spans="3:6">
      <c r="C824" s="156" t="s">
        <v>1323</v>
      </c>
      <c r="D824" s="155">
        <v>10018924</v>
      </c>
      <c r="E824" s="155">
        <v>5485444</v>
      </c>
      <c r="F824" s="155">
        <v>2985343.76</v>
      </c>
    </row>
    <row r="825" spans="3:6">
      <c r="C825" s="156" t="s">
        <v>285</v>
      </c>
      <c r="D825" s="155">
        <v>900000000</v>
      </c>
      <c r="E825" s="155">
        <v>1021000000</v>
      </c>
      <c r="F825" s="155">
        <v>704756256.68000007</v>
      </c>
    </row>
    <row r="826" spans="3:6">
      <c r="C826" s="156" t="s">
        <v>1324</v>
      </c>
      <c r="D826" s="155">
        <v>0</v>
      </c>
      <c r="E826" s="155">
        <v>16127638</v>
      </c>
      <c r="F826" s="155">
        <v>0</v>
      </c>
    </row>
    <row r="827" spans="3:6">
      <c r="C827" s="156" t="s">
        <v>1325</v>
      </c>
      <c r="D827" s="155">
        <v>4114253</v>
      </c>
      <c r="E827" s="155">
        <v>1000</v>
      </c>
      <c r="F827" s="155">
        <v>0</v>
      </c>
    </row>
    <row r="828" spans="3:6">
      <c r="C828" s="156" t="s">
        <v>1326</v>
      </c>
      <c r="D828" s="155">
        <v>1651551</v>
      </c>
      <c r="E828" s="155">
        <v>108</v>
      </c>
      <c r="F828" s="155">
        <v>0</v>
      </c>
    </row>
    <row r="829" spans="3:6">
      <c r="C829" s="156" t="s">
        <v>1327</v>
      </c>
      <c r="D829" s="155">
        <v>1157222</v>
      </c>
      <c r="E829" s="155">
        <v>109</v>
      </c>
      <c r="F829" s="155">
        <v>0</v>
      </c>
    </row>
    <row r="830" spans="3:6">
      <c r="C830" s="156" t="s">
        <v>1328</v>
      </c>
      <c r="D830" s="155">
        <v>4123809</v>
      </c>
      <c r="E830" s="155">
        <v>2833064</v>
      </c>
      <c r="F830" s="155">
        <v>2833063.87</v>
      </c>
    </row>
    <row r="831" spans="3:6">
      <c r="C831" s="156" t="s">
        <v>1329</v>
      </c>
      <c r="D831" s="155">
        <v>0</v>
      </c>
      <c r="E831" s="155">
        <v>6042391</v>
      </c>
      <c r="F831" s="155">
        <v>0</v>
      </c>
    </row>
    <row r="832" spans="3:6">
      <c r="C832" s="156" t="s">
        <v>1330</v>
      </c>
      <c r="D832" s="155">
        <v>0</v>
      </c>
      <c r="E832" s="155">
        <v>2045201.98</v>
      </c>
      <c r="F832" s="155">
        <v>1859909.51</v>
      </c>
    </row>
    <row r="833" spans="3:6">
      <c r="C833" s="156" t="s">
        <v>803</v>
      </c>
      <c r="D833" s="155">
        <v>0</v>
      </c>
      <c r="E833" s="155">
        <v>87767832.790000007</v>
      </c>
      <c r="F833" s="155">
        <v>0</v>
      </c>
    </row>
    <row r="834" spans="3:6">
      <c r="C834" s="156" t="s">
        <v>1331</v>
      </c>
      <c r="D834" s="155">
        <v>1340629</v>
      </c>
      <c r="E834" s="155">
        <v>2482464</v>
      </c>
      <c r="F834" s="155">
        <v>1985891.09</v>
      </c>
    </row>
    <row r="835" spans="3:6">
      <c r="C835" s="156" t="s">
        <v>442</v>
      </c>
      <c r="D835" s="155">
        <v>15000000</v>
      </c>
      <c r="E835" s="155">
        <v>15000000</v>
      </c>
      <c r="F835" s="155">
        <v>11125874.619999999</v>
      </c>
    </row>
    <row r="836" spans="3:6">
      <c r="C836" s="156" t="s">
        <v>484</v>
      </c>
      <c r="D836" s="155">
        <v>4247450</v>
      </c>
      <c r="E836" s="155">
        <v>4247450</v>
      </c>
      <c r="F836" s="155">
        <v>3922641.38</v>
      </c>
    </row>
    <row r="837" spans="3:6">
      <c r="C837" s="156" t="s">
        <v>703</v>
      </c>
      <c r="D837" s="155">
        <v>0</v>
      </c>
      <c r="E837" s="155">
        <v>2043543.67</v>
      </c>
      <c r="F837" s="155">
        <v>1817412.34</v>
      </c>
    </row>
    <row r="838" spans="3:6">
      <c r="C838" s="156" t="s">
        <v>2246</v>
      </c>
      <c r="D838" s="155">
        <v>0</v>
      </c>
      <c r="E838" s="155">
        <v>120000000</v>
      </c>
      <c r="F838" s="155">
        <v>0</v>
      </c>
    </row>
    <row r="839" spans="3:6">
      <c r="C839" s="156" t="s">
        <v>1332</v>
      </c>
      <c r="D839" s="155">
        <v>34522622</v>
      </c>
      <c r="E839" s="155">
        <v>19522622</v>
      </c>
      <c r="F839" s="155">
        <v>0</v>
      </c>
    </row>
    <row r="840" spans="3:6">
      <c r="C840" s="156" t="s">
        <v>1333</v>
      </c>
      <c r="D840" s="155">
        <v>1160000</v>
      </c>
      <c r="E840" s="155">
        <v>0</v>
      </c>
      <c r="F840" s="155">
        <v>0</v>
      </c>
    </row>
    <row r="841" spans="3:6">
      <c r="C841" s="156" t="s">
        <v>704</v>
      </c>
      <c r="D841" s="155">
        <v>0</v>
      </c>
      <c r="E841" s="155">
        <v>1913340.41</v>
      </c>
      <c r="F841" s="155">
        <v>1791120.18</v>
      </c>
    </row>
    <row r="842" spans="3:6">
      <c r="C842" s="156" t="s">
        <v>2101</v>
      </c>
      <c r="D842" s="155">
        <v>0</v>
      </c>
      <c r="E842" s="155">
        <v>6434504.5800000001</v>
      </c>
      <c r="F842" s="155">
        <v>4792971.4000000004</v>
      </c>
    </row>
    <row r="843" spans="3:6">
      <c r="C843" s="156" t="s">
        <v>714</v>
      </c>
      <c r="D843" s="155">
        <v>0</v>
      </c>
      <c r="E843" s="155">
        <v>14005093.119999999</v>
      </c>
      <c r="F843" s="155">
        <v>0</v>
      </c>
    </row>
    <row r="844" spans="3:6">
      <c r="C844" s="156" t="s">
        <v>2203</v>
      </c>
      <c r="D844" s="155">
        <v>0</v>
      </c>
      <c r="E844" s="155">
        <v>4400429.91</v>
      </c>
      <c r="F844" s="155">
        <v>1320121.1000000001</v>
      </c>
    </row>
    <row r="845" spans="3:6">
      <c r="C845" s="156" t="s">
        <v>286</v>
      </c>
      <c r="D845" s="155">
        <v>257769222</v>
      </c>
      <c r="E845" s="155">
        <v>260094122</v>
      </c>
      <c r="F845" s="155">
        <v>43524187.600000001</v>
      </c>
    </row>
    <row r="846" spans="3:6">
      <c r="C846" s="156" t="s">
        <v>1334</v>
      </c>
      <c r="D846" s="155">
        <v>244450444</v>
      </c>
      <c r="E846" s="155">
        <v>308433876</v>
      </c>
      <c r="F846" s="155">
        <v>284456797.87</v>
      </c>
    </row>
    <row r="847" spans="3:6">
      <c r="C847" s="156" t="s">
        <v>2102</v>
      </c>
      <c r="D847" s="155">
        <v>0</v>
      </c>
      <c r="E847" s="155">
        <v>6384162</v>
      </c>
      <c r="F847" s="155">
        <v>4749097.4400000004</v>
      </c>
    </row>
    <row r="848" spans="3:6">
      <c r="C848" s="156" t="s">
        <v>1335</v>
      </c>
      <c r="D848" s="155">
        <v>4062690</v>
      </c>
      <c r="E848" s="155">
        <v>109</v>
      </c>
      <c r="F848" s="155">
        <v>0</v>
      </c>
    </row>
    <row r="849" spans="3:6">
      <c r="C849" s="156" t="s">
        <v>1336</v>
      </c>
      <c r="D849" s="155">
        <v>8305980</v>
      </c>
      <c r="E849" s="155">
        <v>109</v>
      </c>
      <c r="F849" s="155">
        <v>0</v>
      </c>
    </row>
    <row r="850" spans="3:6">
      <c r="C850" s="156" t="s">
        <v>1337</v>
      </c>
      <c r="D850" s="155">
        <v>1198159</v>
      </c>
      <c r="E850" s="155">
        <v>1500000</v>
      </c>
      <c r="F850" s="155">
        <v>1452040.21</v>
      </c>
    </row>
    <row r="851" spans="3:6">
      <c r="C851" s="156" t="s">
        <v>2103</v>
      </c>
      <c r="D851" s="155">
        <v>0</v>
      </c>
      <c r="E851" s="155">
        <v>6432631.9900000002</v>
      </c>
      <c r="F851" s="155">
        <v>3761942.12</v>
      </c>
    </row>
    <row r="852" spans="3:6">
      <c r="C852" s="156" t="s">
        <v>1338</v>
      </c>
      <c r="D852" s="155">
        <v>5453083</v>
      </c>
      <c r="E852" s="155">
        <v>108</v>
      </c>
      <c r="F852" s="155">
        <v>0</v>
      </c>
    </row>
    <row r="853" spans="3:6">
      <c r="C853" s="156" t="s">
        <v>1339</v>
      </c>
      <c r="D853" s="155">
        <v>4062690</v>
      </c>
      <c r="E853" s="155">
        <v>250109</v>
      </c>
      <c r="F853" s="155">
        <v>202746.07</v>
      </c>
    </row>
    <row r="854" spans="3:6">
      <c r="C854" s="156" t="s">
        <v>1340</v>
      </c>
      <c r="D854" s="155">
        <v>1138581</v>
      </c>
      <c r="E854" s="155">
        <v>0</v>
      </c>
      <c r="F854" s="155">
        <v>0</v>
      </c>
    </row>
    <row r="855" spans="3:6">
      <c r="C855" s="156" t="s">
        <v>1341</v>
      </c>
      <c r="D855" s="155">
        <v>4062690</v>
      </c>
      <c r="E855" s="155">
        <v>4662690</v>
      </c>
      <c r="F855" s="155">
        <v>4537848.3499999996</v>
      </c>
    </row>
    <row r="856" spans="3:6">
      <c r="C856" s="156" t="s">
        <v>1342</v>
      </c>
      <c r="D856" s="155">
        <v>7391665</v>
      </c>
      <c r="E856" s="155">
        <v>9584213</v>
      </c>
      <c r="F856" s="155">
        <v>0</v>
      </c>
    </row>
    <row r="857" spans="3:6">
      <c r="C857" s="156" t="s">
        <v>1343</v>
      </c>
      <c r="D857" s="155">
        <v>1720107</v>
      </c>
      <c r="E857" s="155">
        <v>36973</v>
      </c>
      <c r="F857" s="155">
        <v>0</v>
      </c>
    </row>
    <row r="858" spans="3:6">
      <c r="C858" s="156" t="s">
        <v>1344</v>
      </c>
      <c r="D858" s="155">
        <v>0</v>
      </c>
      <c r="E858" s="155">
        <v>1000</v>
      </c>
      <c r="F858" s="155">
        <v>0</v>
      </c>
    </row>
    <row r="859" spans="3:6">
      <c r="C859" s="156" t="s">
        <v>1345</v>
      </c>
      <c r="D859" s="155">
        <v>5415294</v>
      </c>
      <c r="E859" s="155">
        <v>1294</v>
      </c>
      <c r="F859" s="155">
        <v>0</v>
      </c>
    </row>
    <row r="860" spans="3:6">
      <c r="C860" s="156" t="s">
        <v>1346</v>
      </c>
      <c r="D860" s="155">
        <v>1516282</v>
      </c>
      <c r="E860" s="155">
        <v>1000</v>
      </c>
      <c r="F860" s="155">
        <v>0</v>
      </c>
    </row>
    <row r="861" spans="3:6">
      <c r="C861" s="156" t="s">
        <v>1347</v>
      </c>
      <c r="D861" s="155">
        <v>4850943</v>
      </c>
      <c r="E861" s="155">
        <v>1791385</v>
      </c>
      <c r="F861" s="155">
        <v>1433019.95</v>
      </c>
    </row>
    <row r="862" spans="3:6">
      <c r="C862" s="156" t="s">
        <v>1348</v>
      </c>
      <c r="D862" s="155">
        <v>4850943</v>
      </c>
      <c r="E862" s="155">
        <v>1359840</v>
      </c>
      <c r="F862" s="155">
        <v>1087783.3700000001</v>
      </c>
    </row>
    <row r="863" spans="3:6">
      <c r="C863" s="156" t="s">
        <v>1349</v>
      </c>
      <c r="D863" s="155">
        <v>3509288</v>
      </c>
      <c r="E863" s="155">
        <v>1382639</v>
      </c>
      <c r="F863" s="155">
        <v>1106021.3700000001</v>
      </c>
    </row>
    <row r="864" spans="3:6">
      <c r="C864" s="156" t="s">
        <v>1350</v>
      </c>
      <c r="D864" s="155">
        <v>32223848</v>
      </c>
      <c r="E864" s="155">
        <v>6324634</v>
      </c>
      <c r="F864" s="155">
        <v>6178243.5700000003</v>
      </c>
    </row>
    <row r="865" spans="3:6">
      <c r="C865" s="156" t="s">
        <v>1351</v>
      </c>
      <c r="D865" s="155">
        <v>1525371</v>
      </c>
      <c r="E865" s="155">
        <v>381610</v>
      </c>
      <c r="F865" s="155">
        <v>381498.28</v>
      </c>
    </row>
    <row r="866" spans="3:6">
      <c r="C866" s="156" t="s">
        <v>1352</v>
      </c>
      <c r="D866" s="155">
        <v>3939670</v>
      </c>
      <c r="E866" s="155">
        <v>109</v>
      </c>
      <c r="F866" s="155">
        <v>0</v>
      </c>
    </row>
    <row r="867" spans="3:6">
      <c r="C867" s="156" t="s">
        <v>1353</v>
      </c>
      <c r="D867" s="155">
        <v>0</v>
      </c>
      <c r="E867" s="155">
        <v>6177996</v>
      </c>
      <c r="F867" s="155">
        <v>6177896.0099999998</v>
      </c>
    </row>
    <row r="868" spans="3:6">
      <c r="C868" s="156" t="s">
        <v>1354</v>
      </c>
      <c r="D868" s="155">
        <v>3939670</v>
      </c>
      <c r="E868" s="155">
        <v>0</v>
      </c>
      <c r="F868" s="155">
        <v>0</v>
      </c>
    </row>
    <row r="869" spans="3:6">
      <c r="C869" s="156" t="s">
        <v>1355</v>
      </c>
      <c r="D869" s="155">
        <v>3939671</v>
      </c>
      <c r="E869" s="155">
        <v>0</v>
      </c>
      <c r="F869" s="155">
        <v>0</v>
      </c>
    </row>
    <row r="870" spans="3:6">
      <c r="C870" s="156" t="s">
        <v>1356</v>
      </c>
      <c r="D870" s="155">
        <v>155926762</v>
      </c>
      <c r="E870" s="155">
        <v>33926762</v>
      </c>
      <c r="F870" s="155">
        <v>0</v>
      </c>
    </row>
    <row r="871" spans="3:6">
      <c r="C871" s="156" t="s">
        <v>791</v>
      </c>
      <c r="D871" s="155">
        <v>52507548</v>
      </c>
      <c r="E871" s="155">
        <v>52507548</v>
      </c>
      <c r="F871" s="155">
        <v>52477737.600000001</v>
      </c>
    </row>
    <row r="872" spans="3:6">
      <c r="C872" s="156" t="s">
        <v>1357</v>
      </c>
      <c r="D872" s="155">
        <v>45000187</v>
      </c>
      <c r="E872" s="155">
        <v>45000187</v>
      </c>
      <c r="F872" s="155">
        <v>36000000</v>
      </c>
    </row>
    <row r="873" spans="3:6">
      <c r="C873" s="156" t="s">
        <v>1358</v>
      </c>
      <c r="D873" s="155">
        <v>30000002</v>
      </c>
      <c r="E873" s="155">
        <v>30000002</v>
      </c>
      <c r="F873" s="155">
        <v>23952162.969999999</v>
      </c>
    </row>
    <row r="874" spans="3:6">
      <c r="C874" s="156" t="s">
        <v>1359</v>
      </c>
      <c r="D874" s="155">
        <v>136891562</v>
      </c>
      <c r="E874" s="155">
        <v>133963381</v>
      </c>
      <c r="F874" s="155">
        <v>127963106.34999999</v>
      </c>
    </row>
    <row r="875" spans="3:6">
      <c r="C875" s="156" t="s">
        <v>1360</v>
      </c>
      <c r="D875" s="155">
        <v>15002112</v>
      </c>
      <c r="E875" s="155">
        <v>15002112</v>
      </c>
      <c r="F875" s="155">
        <v>7500000</v>
      </c>
    </row>
    <row r="876" spans="3:6">
      <c r="C876" s="156" t="s">
        <v>1361</v>
      </c>
      <c r="D876" s="155">
        <v>22500000</v>
      </c>
      <c r="E876" s="155">
        <v>22500000</v>
      </c>
      <c r="F876" s="155">
        <v>18000000</v>
      </c>
    </row>
    <row r="877" spans="3:6">
      <c r="C877" s="154" t="s">
        <v>2271</v>
      </c>
      <c r="D877" s="155">
        <v>1461540000</v>
      </c>
      <c r="E877" s="155">
        <v>1380690000</v>
      </c>
      <c r="F877" s="155">
        <v>703512088.25</v>
      </c>
    </row>
    <row r="878" spans="3:6">
      <c r="C878" s="156" t="s">
        <v>1362</v>
      </c>
      <c r="D878" s="155">
        <v>1375500000</v>
      </c>
      <c r="E878" s="155">
        <v>1294650000</v>
      </c>
      <c r="F878" s="155">
        <v>703512088.25</v>
      </c>
    </row>
    <row r="879" spans="3:6">
      <c r="C879" s="156" t="s">
        <v>909</v>
      </c>
      <c r="D879" s="155">
        <v>86040000</v>
      </c>
      <c r="E879" s="155">
        <v>86040000</v>
      </c>
      <c r="F879" s="155">
        <v>0</v>
      </c>
    </row>
    <row r="880" spans="3:6">
      <c r="C880" s="152" t="s">
        <v>287</v>
      </c>
      <c r="D880" s="153">
        <v>1638625337</v>
      </c>
      <c r="E880" s="153">
        <v>3706309425.4099998</v>
      </c>
      <c r="F880" s="153">
        <v>3074945289.5400004</v>
      </c>
    </row>
    <row r="881" spans="3:6">
      <c r="C881" s="154" t="s">
        <v>2269</v>
      </c>
      <c r="D881" s="155">
        <v>1429302975</v>
      </c>
      <c r="E881" s="155">
        <v>3545490700.4699998</v>
      </c>
      <c r="F881" s="155">
        <v>3058550053.9600005</v>
      </c>
    </row>
    <row r="882" spans="3:6">
      <c r="C882" s="156" t="s">
        <v>804</v>
      </c>
      <c r="D882" s="155">
        <v>130965347</v>
      </c>
      <c r="E882" s="155">
        <v>136136447</v>
      </c>
      <c r="F882" s="155">
        <v>99925579.730000004</v>
      </c>
    </row>
    <row r="883" spans="3:6">
      <c r="C883" s="156" t="s">
        <v>1363</v>
      </c>
      <c r="D883" s="155">
        <v>106172797</v>
      </c>
      <c r="E883" s="155">
        <v>225402923</v>
      </c>
      <c r="F883" s="155">
        <v>217528007.80000001</v>
      </c>
    </row>
    <row r="884" spans="3:6">
      <c r="C884" s="156" t="s">
        <v>1364</v>
      </c>
      <c r="D884" s="155">
        <v>1561024</v>
      </c>
      <c r="E884" s="155">
        <v>4286212</v>
      </c>
      <c r="F884" s="155">
        <v>1506841.8</v>
      </c>
    </row>
    <row r="885" spans="3:6">
      <c r="C885" s="156" t="s">
        <v>1365</v>
      </c>
      <c r="D885" s="155">
        <v>1157222</v>
      </c>
      <c r="E885" s="155">
        <v>109</v>
      </c>
      <c r="F885" s="155">
        <v>0</v>
      </c>
    </row>
    <row r="886" spans="3:6">
      <c r="C886" s="156" t="s">
        <v>1366</v>
      </c>
      <c r="D886" s="155">
        <v>1651551</v>
      </c>
      <c r="E886" s="155">
        <v>108</v>
      </c>
      <c r="F886" s="155">
        <v>0</v>
      </c>
    </row>
    <row r="887" spans="3:6">
      <c r="C887" s="156" t="s">
        <v>2104</v>
      </c>
      <c r="D887" s="155">
        <v>0</v>
      </c>
      <c r="E887" s="155">
        <v>8625289.8499999996</v>
      </c>
      <c r="F887" s="155">
        <v>5681641.7599999998</v>
      </c>
    </row>
    <row r="888" spans="3:6">
      <c r="C888" s="156" t="s">
        <v>1367</v>
      </c>
      <c r="D888" s="155">
        <v>1518982</v>
      </c>
      <c r="E888" s="155">
        <v>5345675</v>
      </c>
      <c r="F888" s="155">
        <v>5345674.8899999997</v>
      </c>
    </row>
    <row r="889" spans="3:6">
      <c r="C889" s="156" t="s">
        <v>1368</v>
      </c>
      <c r="D889" s="155">
        <v>2861943</v>
      </c>
      <c r="E889" s="155">
        <v>108</v>
      </c>
      <c r="F889" s="155">
        <v>0</v>
      </c>
    </row>
    <row r="890" spans="3:6">
      <c r="C890" s="156" t="s">
        <v>288</v>
      </c>
      <c r="D890" s="155">
        <v>1001596236</v>
      </c>
      <c r="E890" s="155">
        <v>2916778708</v>
      </c>
      <c r="F890" s="155">
        <v>2528474301.1500001</v>
      </c>
    </row>
    <row r="891" spans="3:6">
      <c r="C891" s="156" t="s">
        <v>705</v>
      </c>
      <c r="D891" s="155">
        <v>0</v>
      </c>
      <c r="E891" s="155">
        <v>4188323.96</v>
      </c>
      <c r="F891" s="155">
        <v>3991755.3</v>
      </c>
    </row>
    <row r="892" spans="3:6">
      <c r="C892" s="156" t="s">
        <v>1369</v>
      </c>
      <c r="D892" s="155">
        <v>45000002</v>
      </c>
      <c r="E892" s="155">
        <v>45000002</v>
      </c>
      <c r="F892" s="155">
        <v>35145590.670000002</v>
      </c>
    </row>
    <row r="893" spans="3:6">
      <c r="C893" s="156" t="s">
        <v>2204</v>
      </c>
      <c r="D893" s="155">
        <v>0</v>
      </c>
      <c r="E893" s="155">
        <v>2395016.62</v>
      </c>
      <c r="F893" s="155">
        <v>2054307.1</v>
      </c>
    </row>
    <row r="894" spans="3:6">
      <c r="C894" s="156" t="s">
        <v>339</v>
      </c>
      <c r="D894" s="155">
        <v>31816871</v>
      </c>
      <c r="E894" s="155">
        <v>11816871</v>
      </c>
      <c r="F894" s="155">
        <v>0</v>
      </c>
    </row>
    <row r="895" spans="3:6">
      <c r="C895" s="156" t="s">
        <v>1370</v>
      </c>
      <c r="D895" s="155">
        <v>0</v>
      </c>
      <c r="E895" s="155">
        <v>76194684.640000001</v>
      </c>
      <c r="F895" s="155">
        <v>55000000</v>
      </c>
    </row>
    <row r="896" spans="3:6">
      <c r="C896" s="156" t="s">
        <v>2154</v>
      </c>
      <c r="D896" s="155">
        <v>0</v>
      </c>
      <c r="E896" s="155">
        <v>4319222.4000000004</v>
      </c>
      <c r="F896" s="155">
        <v>0</v>
      </c>
    </row>
    <row r="897" spans="3:6">
      <c r="C897" s="156" t="s">
        <v>355</v>
      </c>
      <c r="D897" s="155">
        <v>105001000</v>
      </c>
      <c r="E897" s="155">
        <v>105001000</v>
      </c>
      <c r="F897" s="155">
        <v>103896353.76000001</v>
      </c>
    </row>
    <row r="898" spans="3:6">
      <c r="C898" s="154" t="s">
        <v>2270</v>
      </c>
      <c r="D898" s="155">
        <v>206514332</v>
      </c>
      <c r="E898" s="155">
        <v>158010694.94</v>
      </c>
      <c r="F898" s="155">
        <v>16395235.58</v>
      </c>
    </row>
    <row r="899" spans="3:6">
      <c r="C899" s="156" t="s">
        <v>488</v>
      </c>
      <c r="D899" s="155">
        <v>206514332</v>
      </c>
      <c r="E899" s="155">
        <v>158010694.94</v>
      </c>
      <c r="F899" s="155">
        <v>16395235.58</v>
      </c>
    </row>
    <row r="900" spans="3:6">
      <c r="C900" s="154" t="s">
        <v>2271</v>
      </c>
      <c r="D900" s="155">
        <v>0</v>
      </c>
      <c r="E900" s="155">
        <v>0</v>
      </c>
      <c r="F900" s="155">
        <v>0</v>
      </c>
    </row>
    <row r="901" spans="3:6">
      <c r="C901" s="156" t="s">
        <v>1370</v>
      </c>
      <c r="D901" s="155">
        <v>0</v>
      </c>
      <c r="E901" s="155">
        <v>0</v>
      </c>
      <c r="F901" s="155">
        <v>0</v>
      </c>
    </row>
    <row r="902" spans="3:6">
      <c r="C902" s="154" t="s">
        <v>2272</v>
      </c>
      <c r="D902" s="155">
        <v>2808030</v>
      </c>
      <c r="E902" s="155">
        <v>2808030</v>
      </c>
      <c r="F902" s="155">
        <v>0</v>
      </c>
    </row>
    <row r="903" spans="3:6">
      <c r="C903" s="156" t="s">
        <v>239</v>
      </c>
      <c r="D903" s="155">
        <v>2808030</v>
      </c>
      <c r="E903" s="155">
        <v>2808030</v>
      </c>
      <c r="F903" s="155">
        <v>0</v>
      </c>
    </row>
    <row r="904" spans="3:6">
      <c r="C904" s="152" t="s">
        <v>289</v>
      </c>
      <c r="D904" s="153">
        <v>913162159</v>
      </c>
      <c r="E904" s="153">
        <v>867531596.06999993</v>
      </c>
      <c r="F904" s="153">
        <v>482397181.35999995</v>
      </c>
    </row>
    <row r="905" spans="3:6">
      <c r="C905" s="154" t="s">
        <v>2269</v>
      </c>
      <c r="D905" s="155">
        <v>871174289</v>
      </c>
      <c r="E905" s="155">
        <v>770192308.50999999</v>
      </c>
      <c r="F905" s="155">
        <v>440293894</v>
      </c>
    </row>
    <row r="906" spans="3:6">
      <c r="C906" s="156" t="s">
        <v>239</v>
      </c>
      <c r="D906" s="155">
        <v>2029998</v>
      </c>
      <c r="E906" s="155">
        <v>2029998</v>
      </c>
      <c r="F906" s="155">
        <v>0</v>
      </c>
    </row>
    <row r="907" spans="3:6">
      <c r="C907" s="156" t="s">
        <v>1371</v>
      </c>
      <c r="D907" s="155">
        <v>1639531</v>
      </c>
      <c r="E907" s="155">
        <v>108</v>
      </c>
      <c r="F907" s="155">
        <v>0</v>
      </c>
    </row>
    <row r="908" spans="3:6">
      <c r="C908" s="156" t="s">
        <v>1372</v>
      </c>
      <c r="D908" s="155">
        <v>6002428</v>
      </c>
      <c r="E908" s="155">
        <v>960883</v>
      </c>
      <c r="F908" s="155">
        <v>0</v>
      </c>
    </row>
    <row r="909" spans="3:6">
      <c r="C909" s="156" t="s">
        <v>1373</v>
      </c>
      <c r="D909" s="155">
        <v>2758819</v>
      </c>
      <c r="E909" s="155">
        <v>100</v>
      </c>
      <c r="F909" s="155">
        <v>0</v>
      </c>
    </row>
    <row r="910" spans="3:6">
      <c r="C910" s="156" t="s">
        <v>1374</v>
      </c>
      <c r="D910" s="155">
        <v>4433239</v>
      </c>
      <c r="E910" s="155">
        <v>3614568</v>
      </c>
      <c r="F910" s="155">
        <v>0</v>
      </c>
    </row>
    <row r="911" spans="3:6">
      <c r="C911" s="156" t="s">
        <v>1375</v>
      </c>
      <c r="D911" s="155">
        <v>1835000</v>
      </c>
      <c r="E911" s="155">
        <v>6342312</v>
      </c>
      <c r="F911" s="155">
        <v>3518670</v>
      </c>
    </row>
    <row r="912" spans="3:6">
      <c r="C912" s="156" t="s">
        <v>1376</v>
      </c>
      <c r="D912" s="155">
        <v>0</v>
      </c>
      <c r="E912" s="155">
        <v>4425153</v>
      </c>
      <c r="F912" s="155">
        <v>3801449.28</v>
      </c>
    </row>
    <row r="913" spans="3:6">
      <c r="C913" s="156" t="s">
        <v>1377</v>
      </c>
      <c r="D913" s="155">
        <v>1856241</v>
      </c>
      <c r="E913" s="155">
        <v>1856241</v>
      </c>
      <c r="F913" s="155">
        <v>0</v>
      </c>
    </row>
    <row r="914" spans="3:6">
      <c r="C914" s="156" t="s">
        <v>1378</v>
      </c>
      <c r="D914" s="155">
        <v>10922031</v>
      </c>
      <c r="E914" s="155">
        <v>1610108</v>
      </c>
      <c r="F914" s="155">
        <v>1607249.09</v>
      </c>
    </row>
    <row r="915" spans="3:6">
      <c r="C915" s="156" t="s">
        <v>2155</v>
      </c>
      <c r="D915" s="155">
        <v>0</v>
      </c>
      <c r="E915" s="155">
        <v>19009595.859999999</v>
      </c>
      <c r="F915" s="155">
        <v>0</v>
      </c>
    </row>
    <row r="916" spans="3:6">
      <c r="C916" s="156" t="s">
        <v>1379</v>
      </c>
      <c r="D916" s="155">
        <v>3326831</v>
      </c>
      <c r="E916" s="155">
        <v>2361242</v>
      </c>
      <c r="F916" s="155">
        <v>1888914.02</v>
      </c>
    </row>
    <row r="917" spans="3:6">
      <c r="C917" s="156" t="s">
        <v>1380</v>
      </c>
      <c r="D917" s="155">
        <v>9294308</v>
      </c>
      <c r="E917" s="155">
        <v>8794308</v>
      </c>
      <c r="F917" s="155">
        <v>0</v>
      </c>
    </row>
    <row r="918" spans="3:6">
      <c r="C918" s="156" t="s">
        <v>374</v>
      </c>
      <c r="D918" s="155">
        <v>11058566</v>
      </c>
      <c r="E918" s="155">
        <v>9000000</v>
      </c>
      <c r="F918" s="155">
        <v>0</v>
      </c>
    </row>
    <row r="919" spans="3:6">
      <c r="C919" s="156" t="s">
        <v>2156</v>
      </c>
      <c r="D919" s="155">
        <v>0</v>
      </c>
      <c r="E919" s="155">
        <v>7796312.71</v>
      </c>
      <c r="F919" s="155">
        <v>0</v>
      </c>
    </row>
    <row r="920" spans="3:6">
      <c r="C920" s="156" t="s">
        <v>1381</v>
      </c>
      <c r="D920" s="155">
        <v>50022117</v>
      </c>
      <c r="E920" s="155">
        <v>10388170</v>
      </c>
      <c r="F920" s="155">
        <v>8339183.4300000006</v>
      </c>
    </row>
    <row r="921" spans="3:6">
      <c r="C921" s="156" t="s">
        <v>290</v>
      </c>
      <c r="D921" s="155">
        <v>4319869</v>
      </c>
      <c r="E921" s="155">
        <v>4319869</v>
      </c>
      <c r="F921" s="155">
        <v>0</v>
      </c>
    </row>
    <row r="922" spans="3:6">
      <c r="C922" s="156" t="s">
        <v>1382</v>
      </c>
      <c r="D922" s="155">
        <v>1517426</v>
      </c>
      <c r="E922" s="155">
        <v>2300901</v>
      </c>
      <c r="F922" s="155">
        <v>0</v>
      </c>
    </row>
    <row r="923" spans="3:6">
      <c r="C923" s="156" t="s">
        <v>1383</v>
      </c>
      <c r="D923" s="155">
        <v>263965000</v>
      </c>
      <c r="E923" s="155">
        <v>400</v>
      </c>
      <c r="F923" s="155">
        <v>0</v>
      </c>
    </row>
    <row r="924" spans="3:6">
      <c r="C924" s="156" t="s">
        <v>1384</v>
      </c>
      <c r="D924" s="155">
        <v>2551825</v>
      </c>
      <c r="E924" s="155">
        <v>2312743</v>
      </c>
      <c r="F924" s="155">
        <v>0</v>
      </c>
    </row>
    <row r="925" spans="3:6">
      <c r="C925" s="156" t="s">
        <v>1385</v>
      </c>
      <c r="D925" s="155">
        <v>5883116</v>
      </c>
      <c r="E925" s="155">
        <v>5286456</v>
      </c>
      <c r="F925" s="155">
        <v>0</v>
      </c>
    </row>
    <row r="926" spans="3:6">
      <c r="C926" s="156" t="s">
        <v>1386</v>
      </c>
      <c r="D926" s="155">
        <v>1244476</v>
      </c>
      <c r="E926" s="155">
        <v>6275483</v>
      </c>
      <c r="F926" s="155">
        <v>3028301.7</v>
      </c>
    </row>
    <row r="927" spans="3:6">
      <c r="C927" s="156" t="s">
        <v>1387</v>
      </c>
      <c r="D927" s="155">
        <v>1000000</v>
      </c>
      <c r="E927" s="155">
        <v>1000000</v>
      </c>
      <c r="F927" s="155">
        <v>0</v>
      </c>
    </row>
    <row r="928" spans="3:6">
      <c r="C928" s="156" t="s">
        <v>2205</v>
      </c>
      <c r="D928" s="155">
        <v>0</v>
      </c>
      <c r="E928" s="155">
        <v>15311557.26</v>
      </c>
      <c r="F928" s="155">
        <v>9855440.5700000003</v>
      </c>
    </row>
    <row r="929" spans="3:6">
      <c r="C929" s="156" t="s">
        <v>1388</v>
      </c>
      <c r="D929" s="155">
        <v>2503860</v>
      </c>
      <c r="E929" s="155">
        <v>428270</v>
      </c>
      <c r="F929" s="155">
        <v>0</v>
      </c>
    </row>
    <row r="930" spans="3:6">
      <c r="C930" s="156" t="s">
        <v>1389</v>
      </c>
      <c r="D930" s="155">
        <v>12678145</v>
      </c>
      <c r="E930" s="155">
        <v>100</v>
      </c>
      <c r="F930" s="155">
        <v>0</v>
      </c>
    </row>
    <row r="931" spans="3:6">
      <c r="C931" s="156" t="s">
        <v>715</v>
      </c>
      <c r="D931" s="155">
        <v>0</v>
      </c>
      <c r="E931" s="155">
        <v>133000000</v>
      </c>
      <c r="F931" s="155">
        <v>0</v>
      </c>
    </row>
    <row r="932" spans="3:6">
      <c r="C932" s="156" t="s">
        <v>1390</v>
      </c>
      <c r="D932" s="155">
        <v>2535629</v>
      </c>
      <c r="E932" s="155">
        <v>1000</v>
      </c>
      <c r="F932" s="155">
        <v>0</v>
      </c>
    </row>
    <row r="933" spans="3:6">
      <c r="C933" s="156" t="s">
        <v>1391</v>
      </c>
      <c r="D933" s="155">
        <v>1570629</v>
      </c>
      <c r="E933" s="155">
        <v>119</v>
      </c>
      <c r="F933" s="155">
        <v>0</v>
      </c>
    </row>
    <row r="934" spans="3:6">
      <c r="C934" s="156" t="s">
        <v>1392</v>
      </c>
      <c r="D934" s="155">
        <v>2535629</v>
      </c>
      <c r="E934" s="155">
        <v>109</v>
      </c>
      <c r="F934" s="155">
        <v>0</v>
      </c>
    </row>
    <row r="935" spans="3:6">
      <c r="C935" s="156" t="s">
        <v>1393</v>
      </c>
      <c r="D935" s="155">
        <v>3418120</v>
      </c>
      <c r="E935" s="155">
        <v>3488730</v>
      </c>
      <c r="F935" s="155">
        <v>819962.62</v>
      </c>
    </row>
    <row r="936" spans="3:6">
      <c r="C936" s="156" t="s">
        <v>1394</v>
      </c>
      <c r="D936" s="155">
        <v>1780751</v>
      </c>
      <c r="E936" s="155">
        <v>111</v>
      </c>
      <c r="F936" s="155">
        <v>0</v>
      </c>
    </row>
    <row r="937" spans="3:6">
      <c r="C937" s="156" t="s">
        <v>1395</v>
      </c>
      <c r="D937" s="155">
        <v>9024052</v>
      </c>
      <c r="E937" s="155">
        <v>4906342</v>
      </c>
      <c r="F937" s="155">
        <v>98591.54</v>
      </c>
    </row>
    <row r="938" spans="3:6">
      <c r="C938" s="156" t="s">
        <v>467</v>
      </c>
      <c r="D938" s="155">
        <v>20166495</v>
      </c>
      <c r="E938" s="155">
        <v>23656489.66</v>
      </c>
      <c r="F938" s="155">
        <v>21113690.93</v>
      </c>
    </row>
    <row r="939" spans="3:6">
      <c r="C939" s="156" t="s">
        <v>1396</v>
      </c>
      <c r="D939" s="155">
        <v>4750788</v>
      </c>
      <c r="E939" s="155">
        <v>4559764</v>
      </c>
      <c r="F939" s="155">
        <v>340543.21</v>
      </c>
    </row>
    <row r="940" spans="3:6">
      <c r="C940" s="156" t="s">
        <v>468</v>
      </c>
      <c r="D940" s="155">
        <v>24430184</v>
      </c>
      <c r="E940" s="155">
        <v>29230184</v>
      </c>
      <c r="F940" s="155">
        <v>28884824.370000001</v>
      </c>
    </row>
    <row r="941" spans="3:6">
      <c r="C941" s="156" t="s">
        <v>1397</v>
      </c>
      <c r="D941" s="155">
        <v>6815664</v>
      </c>
      <c r="E941" s="155">
        <v>4200000</v>
      </c>
      <c r="F941" s="155">
        <v>4050915.59</v>
      </c>
    </row>
    <row r="942" spans="3:6">
      <c r="C942" s="156" t="s">
        <v>1398</v>
      </c>
      <c r="D942" s="155">
        <v>12357301</v>
      </c>
      <c r="E942" s="155">
        <v>12357301</v>
      </c>
      <c r="F942" s="155">
        <v>6231577.7999999998</v>
      </c>
    </row>
    <row r="943" spans="3:6">
      <c r="C943" s="156" t="s">
        <v>1399</v>
      </c>
      <c r="D943" s="155">
        <v>1142726</v>
      </c>
      <c r="E943" s="155">
        <v>109</v>
      </c>
      <c r="F943" s="155">
        <v>0</v>
      </c>
    </row>
    <row r="944" spans="3:6">
      <c r="C944" s="156" t="s">
        <v>469</v>
      </c>
      <c r="D944" s="155">
        <v>20616833</v>
      </c>
      <c r="E944" s="155">
        <v>24116833</v>
      </c>
      <c r="F944" s="155">
        <v>23107826.899999999</v>
      </c>
    </row>
    <row r="945" spans="3:6">
      <c r="C945" s="156" t="s">
        <v>1400</v>
      </c>
      <c r="D945" s="155">
        <v>1511718</v>
      </c>
      <c r="E945" s="155">
        <v>109</v>
      </c>
      <c r="F945" s="155">
        <v>0</v>
      </c>
    </row>
    <row r="946" spans="3:6">
      <c r="C946" s="156" t="s">
        <v>1401</v>
      </c>
      <c r="D946" s="155">
        <v>1548690</v>
      </c>
      <c r="E946" s="155">
        <v>109</v>
      </c>
      <c r="F946" s="155">
        <v>0</v>
      </c>
    </row>
    <row r="947" spans="3:6">
      <c r="C947" s="156" t="s">
        <v>750</v>
      </c>
      <c r="D947" s="155">
        <v>0</v>
      </c>
      <c r="E947" s="155">
        <v>19285416.299999997</v>
      </c>
      <c r="F947" s="155">
        <v>5633336.0099999998</v>
      </c>
    </row>
    <row r="948" spans="3:6">
      <c r="C948" s="156" t="s">
        <v>1402</v>
      </c>
      <c r="D948" s="155">
        <v>10642640</v>
      </c>
      <c r="E948" s="155">
        <v>4250889</v>
      </c>
      <c r="F948" s="155">
        <v>2218513.61</v>
      </c>
    </row>
    <row r="949" spans="3:6">
      <c r="C949" s="156" t="s">
        <v>470</v>
      </c>
      <c r="D949" s="155">
        <v>23931040</v>
      </c>
      <c r="E949" s="155">
        <v>27931040</v>
      </c>
      <c r="F949" s="155">
        <v>26387252.27</v>
      </c>
    </row>
    <row r="950" spans="3:6">
      <c r="C950" s="156" t="s">
        <v>2077</v>
      </c>
      <c r="D950" s="155">
        <v>30000000</v>
      </c>
      <c r="E950" s="155">
        <v>30000000</v>
      </c>
      <c r="F950" s="155">
        <v>23568014.18</v>
      </c>
    </row>
    <row r="951" spans="3:6">
      <c r="C951" s="156" t="s">
        <v>805</v>
      </c>
      <c r="D951" s="155">
        <v>210000001</v>
      </c>
      <c r="E951" s="155">
        <v>210000001</v>
      </c>
      <c r="F951" s="155">
        <v>209952490.50999999</v>
      </c>
    </row>
    <row r="952" spans="3:6">
      <c r="C952" s="156" t="s">
        <v>502</v>
      </c>
      <c r="D952" s="155">
        <v>21449671</v>
      </c>
      <c r="E952" s="155">
        <v>38370088</v>
      </c>
      <c r="F952" s="155">
        <v>7848003.5599999996</v>
      </c>
    </row>
    <row r="953" spans="3:6">
      <c r="C953" s="156" t="s">
        <v>369</v>
      </c>
      <c r="D953" s="155">
        <v>60102902</v>
      </c>
      <c r="E953" s="155">
        <v>60102902</v>
      </c>
      <c r="F953" s="155">
        <v>47999142.810000002</v>
      </c>
    </row>
    <row r="954" spans="3:6">
      <c r="C954" s="156" t="s">
        <v>2157</v>
      </c>
      <c r="D954" s="155">
        <v>0</v>
      </c>
      <c r="E954" s="155">
        <v>12654891.859999999</v>
      </c>
      <c r="F954" s="155">
        <v>0</v>
      </c>
    </row>
    <row r="955" spans="3:6">
      <c r="C955" s="156" t="s">
        <v>2158</v>
      </c>
      <c r="D955" s="155">
        <v>0</v>
      </c>
      <c r="E955" s="155">
        <v>12654891.859999999</v>
      </c>
      <c r="F955" s="155">
        <v>0</v>
      </c>
    </row>
    <row r="956" spans="3:6">
      <c r="C956" s="154" t="s">
        <v>2270</v>
      </c>
      <c r="D956" s="155">
        <v>35545562</v>
      </c>
      <c r="E956" s="155">
        <v>87718817.560000002</v>
      </c>
      <c r="F956" s="155">
        <v>38765287.460000001</v>
      </c>
    </row>
    <row r="957" spans="3:6">
      <c r="C957" s="156" t="s">
        <v>1383</v>
      </c>
      <c r="D957" s="155">
        <v>1454089</v>
      </c>
      <c r="E957" s="155">
        <v>1454089</v>
      </c>
      <c r="F957" s="155">
        <v>0</v>
      </c>
    </row>
    <row r="958" spans="3:6">
      <c r="C958" s="156" t="s">
        <v>1385</v>
      </c>
      <c r="D958" s="155">
        <v>12596660</v>
      </c>
      <c r="E958" s="155">
        <v>12596660</v>
      </c>
      <c r="F958" s="155">
        <v>0</v>
      </c>
    </row>
    <row r="959" spans="3:6">
      <c r="C959" s="156" t="s">
        <v>643</v>
      </c>
      <c r="D959" s="155">
        <v>21494813</v>
      </c>
      <c r="E959" s="155">
        <v>30768068.560000002</v>
      </c>
      <c r="F959" s="155">
        <v>11373920.560000001</v>
      </c>
    </row>
    <row r="960" spans="3:6">
      <c r="C960" s="156" t="s">
        <v>2206</v>
      </c>
      <c r="D960" s="155">
        <v>0</v>
      </c>
      <c r="E960" s="155">
        <v>42900000</v>
      </c>
      <c r="F960" s="155">
        <v>27391366.899999999</v>
      </c>
    </row>
    <row r="961" spans="3:6">
      <c r="C961" s="154" t="s">
        <v>2271</v>
      </c>
      <c r="D961" s="155">
        <v>0</v>
      </c>
      <c r="E961" s="155">
        <v>0</v>
      </c>
      <c r="F961" s="155">
        <v>0</v>
      </c>
    </row>
    <row r="962" spans="3:6">
      <c r="C962" s="156" t="s">
        <v>715</v>
      </c>
      <c r="D962" s="155">
        <v>0</v>
      </c>
      <c r="E962" s="155">
        <v>0</v>
      </c>
      <c r="F962" s="155">
        <v>0</v>
      </c>
    </row>
    <row r="963" spans="3:6">
      <c r="C963" s="154" t="s">
        <v>2272</v>
      </c>
      <c r="D963" s="155">
        <v>6442308</v>
      </c>
      <c r="E963" s="155">
        <v>9620470</v>
      </c>
      <c r="F963" s="155">
        <v>3337999.9000000004</v>
      </c>
    </row>
    <row r="964" spans="3:6">
      <c r="C964" s="156" t="s">
        <v>239</v>
      </c>
      <c r="D964" s="155">
        <v>6442308</v>
      </c>
      <c r="E964" s="155">
        <v>9620470</v>
      </c>
      <c r="F964" s="155">
        <v>3337999.9000000004</v>
      </c>
    </row>
    <row r="965" spans="3:6">
      <c r="C965" s="152" t="s">
        <v>291</v>
      </c>
      <c r="D965" s="153">
        <v>3165794891</v>
      </c>
      <c r="E965" s="153">
        <v>3304854045.6399994</v>
      </c>
      <c r="F965" s="153">
        <v>1227245691.6000001</v>
      </c>
    </row>
    <row r="966" spans="3:6">
      <c r="C966" s="154" t="s">
        <v>2269</v>
      </c>
      <c r="D966" s="155">
        <v>2689473708</v>
      </c>
      <c r="E966" s="155">
        <v>1742315176.47</v>
      </c>
      <c r="F966" s="155">
        <v>1052849088.8800001</v>
      </c>
    </row>
    <row r="967" spans="3:6">
      <c r="C967" s="156" t="s">
        <v>1403</v>
      </c>
      <c r="D967" s="155">
        <v>1546229</v>
      </c>
      <c r="E967" s="155">
        <v>109</v>
      </c>
      <c r="F967" s="155">
        <v>0</v>
      </c>
    </row>
    <row r="968" spans="3:6">
      <c r="C968" s="156" t="s">
        <v>751</v>
      </c>
      <c r="D968" s="155">
        <v>0</v>
      </c>
      <c r="E968" s="155">
        <v>20912491.489999998</v>
      </c>
      <c r="F968" s="155">
        <v>0</v>
      </c>
    </row>
    <row r="969" spans="3:6">
      <c r="C969" s="156" t="s">
        <v>1404</v>
      </c>
      <c r="D969" s="155">
        <v>2371024</v>
      </c>
      <c r="E969" s="155">
        <v>113</v>
      </c>
      <c r="F969" s="155">
        <v>0</v>
      </c>
    </row>
    <row r="970" spans="3:6">
      <c r="C970" s="156" t="s">
        <v>1405</v>
      </c>
      <c r="D970" s="155">
        <v>1533724</v>
      </c>
      <c r="E970" s="155">
        <v>1000</v>
      </c>
      <c r="F970" s="155">
        <v>0</v>
      </c>
    </row>
    <row r="971" spans="3:6">
      <c r="C971" s="156" t="s">
        <v>1406</v>
      </c>
      <c r="D971" s="155">
        <v>19490000</v>
      </c>
      <c r="E971" s="155">
        <v>19490000</v>
      </c>
      <c r="F971" s="155">
        <v>0</v>
      </c>
    </row>
    <row r="972" spans="3:6">
      <c r="C972" s="156" t="s">
        <v>1407</v>
      </c>
      <c r="D972" s="155">
        <v>1725020</v>
      </c>
      <c r="E972" s="155">
        <v>1000</v>
      </c>
      <c r="F972" s="155">
        <v>0</v>
      </c>
    </row>
    <row r="973" spans="3:6">
      <c r="C973" s="156" t="s">
        <v>1408</v>
      </c>
      <c r="D973" s="155">
        <v>137000000</v>
      </c>
      <c r="E973" s="155">
        <v>47000000</v>
      </c>
      <c r="F973" s="155">
        <v>14649632.74</v>
      </c>
    </row>
    <row r="974" spans="3:6">
      <c r="C974" s="156" t="s">
        <v>1409</v>
      </c>
      <c r="D974" s="155">
        <v>123562218</v>
      </c>
      <c r="E974" s="155">
        <v>117709460.5</v>
      </c>
      <c r="F974" s="155">
        <v>52572527.759999998</v>
      </c>
    </row>
    <row r="975" spans="3:6">
      <c r="C975" s="156" t="s">
        <v>590</v>
      </c>
      <c r="D975" s="155">
        <v>31979091</v>
      </c>
      <c r="E975" s="155">
        <v>31979091</v>
      </c>
      <c r="F975" s="155">
        <v>29652840.210000001</v>
      </c>
    </row>
    <row r="976" spans="3:6">
      <c r="C976" s="156" t="s">
        <v>1410</v>
      </c>
      <c r="D976" s="155">
        <v>6169115</v>
      </c>
      <c r="E976" s="155">
        <v>110</v>
      </c>
      <c r="F976" s="155">
        <v>0</v>
      </c>
    </row>
    <row r="977" spans="3:6">
      <c r="C977" s="156" t="s">
        <v>1411</v>
      </c>
      <c r="D977" s="155">
        <v>1757168</v>
      </c>
      <c r="E977" s="155">
        <v>0</v>
      </c>
      <c r="F977" s="155">
        <v>0</v>
      </c>
    </row>
    <row r="978" spans="3:6">
      <c r="C978" s="156" t="s">
        <v>806</v>
      </c>
      <c r="D978" s="155">
        <v>471159418</v>
      </c>
      <c r="E978" s="155">
        <v>0</v>
      </c>
      <c r="F978" s="155">
        <v>0</v>
      </c>
    </row>
    <row r="979" spans="3:6">
      <c r="C979" s="156" t="s">
        <v>1412</v>
      </c>
      <c r="D979" s="155">
        <v>4171157</v>
      </c>
      <c r="E979" s="155">
        <v>110</v>
      </c>
      <c r="F979" s="155">
        <v>0</v>
      </c>
    </row>
    <row r="980" spans="3:6">
      <c r="C980" s="156" t="s">
        <v>1413</v>
      </c>
      <c r="D980" s="155">
        <v>416411</v>
      </c>
      <c r="E980" s="155">
        <v>370108</v>
      </c>
      <c r="F980" s="155">
        <v>0</v>
      </c>
    </row>
    <row r="981" spans="3:6">
      <c r="C981" s="156" t="s">
        <v>1414</v>
      </c>
      <c r="D981" s="155">
        <v>27157543</v>
      </c>
      <c r="E981" s="155">
        <v>11157543</v>
      </c>
      <c r="F981" s="155">
        <v>0</v>
      </c>
    </row>
    <row r="982" spans="3:6">
      <c r="C982" s="156" t="s">
        <v>1415</v>
      </c>
      <c r="D982" s="155">
        <v>13831456</v>
      </c>
      <c r="E982" s="155">
        <v>3751674</v>
      </c>
      <c r="F982" s="155">
        <v>0</v>
      </c>
    </row>
    <row r="983" spans="3:6">
      <c r="C983" s="156" t="s">
        <v>644</v>
      </c>
      <c r="D983" s="155">
        <v>23172128</v>
      </c>
      <c r="E983" s="155">
        <v>23172128</v>
      </c>
      <c r="F983" s="155">
        <v>23172128</v>
      </c>
    </row>
    <row r="984" spans="3:6">
      <c r="C984" s="156" t="s">
        <v>1416</v>
      </c>
      <c r="D984" s="155">
        <v>4111948</v>
      </c>
      <c r="E984" s="155">
        <v>1525828</v>
      </c>
      <c r="F984" s="155">
        <v>1381623.52</v>
      </c>
    </row>
    <row r="985" spans="3:6">
      <c r="C985" s="156" t="s">
        <v>1417</v>
      </c>
      <c r="D985" s="155">
        <v>1765668</v>
      </c>
      <c r="E985" s="155">
        <v>3000999</v>
      </c>
      <c r="F985" s="155">
        <v>0</v>
      </c>
    </row>
    <row r="986" spans="3:6">
      <c r="C986" s="156" t="s">
        <v>1418</v>
      </c>
      <c r="D986" s="155">
        <v>78000000</v>
      </c>
      <c r="E986" s="155">
        <v>50000000</v>
      </c>
      <c r="F986" s="155">
        <v>0</v>
      </c>
    </row>
    <row r="987" spans="3:6">
      <c r="C987" s="156" t="s">
        <v>1419</v>
      </c>
      <c r="D987" s="155">
        <v>2912495</v>
      </c>
      <c r="E987" s="155">
        <v>3000110</v>
      </c>
      <c r="F987" s="155">
        <v>0</v>
      </c>
    </row>
    <row r="988" spans="3:6">
      <c r="C988" s="156" t="s">
        <v>1420</v>
      </c>
      <c r="D988" s="155">
        <v>2741562</v>
      </c>
      <c r="E988" s="155">
        <v>920559</v>
      </c>
      <c r="F988" s="155">
        <v>0</v>
      </c>
    </row>
    <row r="989" spans="3:6">
      <c r="C989" s="156" t="s">
        <v>1421</v>
      </c>
      <c r="D989" s="155">
        <v>2773545</v>
      </c>
      <c r="E989" s="155">
        <v>1154434</v>
      </c>
      <c r="F989" s="155">
        <v>0</v>
      </c>
    </row>
    <row r="990" spans="3:6">
      <c r="C990" s="156" t="s">
        <v>1422</v>
      </c>
      <c r="D990" s="155">
        <v>78360940</v>
      </c>
      <c r="E990" s="155">
        <v>34086140</v>
      </c>
      <c r="F990" s="155">
        <v>0</v>
      </c>
    </row>
    <row r="991" spans="3:6">
      <c r="C991" s="156" t="s">
        <v>645</v>
      </c>
      <c r="D991" s="155">
        <v>80087356</v>
      </c>
      <c r="E991" s="155">
        <v>28003983</v>
      </c>
      <c r="F991" s="155">
        <v>20088100.129999999</v>
      </c>
    </row>
    <row r="992" spans="3:6">
      <c r="C992" s="156" t="s">
        <v>1423</v>
      </c>
      <c r="D992" s="155">
        <v>63579672</v>
      </c>
      <c r="E992" s="155">
        <v>135801129</v>
      </c>
      <c r="F992" s="155">
        <v>98684904.230000004</v>
      </c>
    </row>
    <row r="993" spans="3:6">
      <c r="C993" s="156" t="s">
        <v>1424</v>
      </c>
      <c r="D993" s="155">
        <v>1000000</v>
      </c>
      <c r="E993" s="155">
        <v>1000000</v>
      </c>
      <c r="F993" s="155">
        <v>0</v>
      </c>
    </row>
    <row r="994" spans="3:6">
      <c r="C994" s="156" t="s">
        <v>429</v>
      </c>
      <c r="D994" s="155">
        <v>37500333</v>
      </c>
      <c r="E994" s="155">
        <v>37500333</v>
      </c>
      <c r="F994" s="155">
        <v>37454900</v>
      </c>
    </row>
    <row r="995" spans="3:6">
      <c r="C995" s="156" t="s">
        <v>1425</v>
      </c>
      <c r="D995" s="155">
        <v>10845429</v>
      </c>
      <c r="E995" s="155">
        <v>4689060</v>
      </c>
      <c r="F995" s="155">
        <v>0</v>
      </c>
    </row>
    <row r="996" spans="3:6">
      <c r="C996" s="156" t="s">
        <v>1426</v>
      </c>
      <c r="D996" s="155">
        <v>2338581</v>
      </c>
      <c r="E996" s="155">
        <v>2338581</v>
      </c>
      <c r="F996" s="155">
        <v>0</v>
      </c>
    </row>
    <row r="997" spans="3:6">
      <c r="C997" s="156" t="s">
        <v>1427</v>
      </c>
      <c r="D997" s="155">
        <v>46227768</v>
      </c>
      <c r="E997" s="155">
        <v>43169303</v>
      </c>
      <c r="F997" s="155">
        <v>10000000</v>
      </c>
    </row>
    <row r="998" spans="3:6">
      <c r="C998" s="156" t="s">
        <v>1428</v>
      </c>
      <c r="D998" s="155">
        <v>1000000</v>
      </c>
      <c r="E998" s="155">
        <v>1000000</v>
      </c>
      <c r="F998" s="155">
        <v>0</v>
      </c>
    </row>
    <row r="999" spans="3:6">
      <c r="C999" s="156" t="s">
        <v>1429</v>
      </c>
      <c r="D999" s="155">
        <v>0</v>
      </c>
      <c r="E999" s="155">
        <v>20000000</v>
      </c>
      <c r="F999" s="155">
        <v>1049987.4099999999</v>
      </c>
    </row>
    <row r="1000" spans="3:6">
      <c r="C1000" s="156" t="s">
        <v>1430</v>
      </c>
      <c r="D1000" s="155">
        <v>5000000</v>
      </c>
      <c r="E1000" s="155">
        <v>106482</v>
      </c>
      <c r="F1000" s="155">
        <v>0</v>
      </c>
    </row>
    <row r="1001" spans="3:6">
      <c r="C1001" s="156" t="s">
        <v>1431</v>
      </c>
      <c r="D1001" s="155">
        <v>62263555</v>
      </c>
      <c r="E1001" s="155">
        <v>9722940</v>
      </c>
      <c r="F1001" s="155">
        <v>9636117.75</v>
      </c>
    </row>
    <row r="1002" spans="3:6">
      <c r="C1002" s="156" t="s">
        <v>1432</v>
      </c>
      <c r="D1002" s="155">
        <v>1000000</v>
      </c>
      <c r="E1002" s="155">
        <v>1000000</v>
      </c>
      <c r="F1002" s="155">
        <v>0</v>
      </c>
    </row>
    <row r="1003" spans="3:6">
      <c r="C1003" s="156" t="s">
        <v>1433</v>
      </c>
      <c r="D1003" s="155">
        <v>37514624</v>
      </c>
      <c r="E1003" s="155">
        <v>35000000</v>
      </c>
      <c r="F1003" s="155">
        <v>10222826.369999999</v>
      </c>
    </row>
    <row r="1004" spans="3:6">
      <c r="C1004" s="156" t="s">
        <v>1434</v>
      </c>
      <c r="D1004" s="155">
        <v>299999</v>
      </c>
      <c r="E1004" s="155">
        <v>0</v>
      </c>
      <c r="F1004" s="155">
        <v>0</v>
      </c>
    </row>
    <row r="1005" spans="3:6">
      <c r="C1005" s="156" t="s">
        <v>1435</v>
      </c>
      <c r="D1005" s="155">
        <v>53980114</v>
      </c>
      <c r="E1005" s="155">
        <v>51357366</v>
      </c>
      <c r="F1005" s="155">
        <v>48849512.869999997</v>
      </c>
    </row>
    <row r="1006" spans="3:6">
      <c r="C1006" s="156" t="s">
        <v>1436</v>
      </c>
      <c r="D1006" s="155">
        <v>58722235</v>
      </c>
      <c r="E1006" s="155">
        <v>23722235</v>
      </c>
      <c r="F1006" s="155">
        <v>0</v>
      </c>
    </row>
    <row r="1007" spans="3:6">
      <c r="C1007" s="156" t="s">
        <v>292</v>
      </c>
      <c r="D1007" s="155">
        <v>16375726</v>
      </c>
      <c r="E1007" s="155">
        <v>16375726</v>
      </c>
      <c r="F1007" s="155">
        <v>16375594.02</v>
      </c>
    </row>
    <row r="1008" spans="3:6">
      <c r="C1008" s="156" t="s">
        <v>293</v>
      </c>
      <c r="D1008" s="155">
        <v>34065831</v>
      </c>
      <c r="E1008" s="155">
        <v>13000000</v>
      </c>
      <c r="F1008" s="155">
        <v>1000000</v>
      </c>
    </row>
    <row r="1009" spans="3:6">
      <c r="C1009" s="156" t="s">
        <v>646</v>
      </c>
      <c r="D1009" s="155">
        <v>56869436</v>
      </c>
      <c r="E1009" s="155">
        <v>0</v>
      </c>
      <c r="F1009" s="155">
        <v>0</v>
      </c>
    </row>
    <row r="1010" spans="3:6">
      <c r="C1010" s="156" t="s">
        <v>1437</v>
      </c>
      <c r="D1010" s="155">
        <v>3769211</v>
      </c>
      <c r="E1010" s="155">
        <v>25930665</v>
      </c>
      <c r="F1010" s="155">
        <v>18523119.890000001</v>
      </c>
    </row>
    <row r="1011" spans="3:6">
      <c r="C1011" s="156" t="s">
        <v>538</v>
      </c>
      <c r="D1011" s="155">
        <v>55021560</v>
      </c>
      <c r="E1011" s="155">
        <v>55021560</v>
      </c>
      <c r="F1011" s="155">
        <v>45865145.299999997</v>
      </c>
    </row>
    <row r="1012" spans="3:6">
      <c r="C1012" s="156" t="s">
        <v>1438</v>
      </c>
      <c r="D1012" s="155">
        <v>9353035</v>
      </c>
      <c r="E1012" s="155">
        <v>9353035</v>
      </c>
      <c r="F1012" s="155">
        <v>0</v>
      </c>
    </row>
    <row r="1013" spans="3:6">
      <c r="C1013" s="156" t="s">
        <v>2275</v>
      </c>
      <c r="D1013" s="155">
        <v>0</v>
      </c>
      <c r="E1013" s="155">
        <v>11598344.130000001</v>
      </c>
      <c r="F1013" s="155">
        <v>0</v>
      </c>
    </row>
    <row r="1014" spans="3:6">
      <c r="C1014" s="156" t="s">
        <v>1439</v>
      </c>
      <c r="D1014" s="155">
        <v>5000000</v>
      </c>
      <c r="E1014" s="155">
        <v>8000000</v>
      </c>
      <c r="F1014" s="155">
        <v>2281220</v>
      </c>
    </row>
    <row r="1015" spans="3:6">
      <c r="C1015" s="156" t="s">
        <v>1440</v>
      </c>
      <c r="D1015" s="155">
        <v>9225931</v>
      </c>
      <c r="E1015" s="155">
        <v>4069529</v>
      </c>
      <c r="F1015" s="155">
        <v>0</v>
      </c>
    </row>
    <row r="1016" spans="3:6">
      <c r="C1016" s="156" t="s">
        <v>294</v>
      </c>
      <c r="D1016" s="155">
        <v>450000360</v>
      </c>
      <c r="E1016" s="155">
        <v>450000360</v>
      </c>
      <c r="F1016" s="155">
        <v>449161951.60000002</v>
      </c>
    </row>
    <row r="1017" spans="3:6">
      <c r="C1017" s="156" t="s">
        <v>591</v>
      </c>
      <c r="D1017" s="155">
        <v>36705189</v>
      </c>
      <c r="E1017" s="155">
        <v>1000</v>
      </c>
      <c r="F1017" s="155">
        <v>0</v>
      </c>
    </row>
    <row r="1018" spans="3:6">
      <c r="C1018" s="156" t="s">
        <v>647</v>
      </c>
      <c r="D1018" s="155">
        <v>80543988</v>
      </c>
      <c r="E1018" s="155">
        <v>40543988</v>
      </c>
      <c r="F1018" s="155">
        <v>0</v>
      </c>
    </row>
    <row r="1019" spans="3:6">
      <c r="C1019" s="156" t="s">
        <v>2159</v>
      </c>
      <c r="D1019" s="155">
        <v>0</v>
      </c>
      <c r="E1019" s="155">
        <v>4267505.2</v>
      </c>
      <c r="F1019" s="155">
        <v>0</v>
      </c>
    </row>
    <row r="1020" spans="3:6">
      <c r="C1020" s="156" t="s">
        <v>2160</v>
      </c>
      <c r="D1020" s="155">
        <v>0</v>
      </c>
      <c r="E1020" s="155">
        <v>8579140.1500000004</v>
      </c>
      <c r="F1020" s="155">
        <v>0</v>
      </c>
    </row>
    <row r="1021" spans="3:6">
      <c r="C1021" s="156" t="s">
        <v>356</v>
      </c>
      <c r="D1021" s="155">
        <v>105000154</v>
      </c>
      <c r="E1021" s="155">
        <v>105000154</v>
      </c>
      <c r="F1021" s="155">
        <v>83957701.560000002</v>
      </c>
    </row>
    <row r="1022" spans="3:6">
      <c r="C1022" s="156" t="s">
        <v>295</v>
      </c>
      <c r="D1022" s="155">
        <v>251812601</v>
      </c>
      <c r="E1022" s="155">
        <v>151812601</v>
      </c>
      <c r="F1022" s="155">
        <v>18153255.52</v>
      </c>
    </row>
    <row r="1023" spans="3:6">
      <c r="C1023" s="156" t="s">
        <v>1441</v>
      </c>
      <c r="D1023" s="155">
        <v>75116931</v>
      </c>
      <c r="E1023" s="155">
        <v>75116931</v>
      </c>
      <c r="F1023" s="155">
        <v>60116000</v>
      </c>
    </row>
    <row r="1024" spans="3:6">
      <c r="C1024" s="156" t="s">
        <v>422</v>
      </c>
      <c r="D1024" s="155">
        <v>1546229</v>
      </c>
      <c r="E1024" s="155">
        <v>218</v>
      </c>
      <c r="F1024" s="155">
        <v>0</v>
      </c>
    </row>
    <row r="1025" spans="3:6">
      <c r="C1025" s="154" t="s">
        <v>2270</v>
      </c>
      <c r="D1025" s="155">
        <v>476321183</v>
      </c>
      <c r="E1025" s="155">
        <v>804785925.97000003</v>
      </c>
      <c r="F1025" s="155">
        <v>171556602.72000003</v>
      </c>
    </row>
    <row r="1026" spans="3:6">
      <c r="C1026" s="156" t="s">
        <v>2239</v>
      </c>
      <c r="D1026" s="155">
        <v>0</v>
      </c>
      <c r="E1026" s="155">
        <v>59550000</v>
      </c>
      <c r="F1026" s="155">
        <v>0</v>
      </c>
    </row>
    <row r="1027" spans="3:6">
      <c r="C1027" s="156" t="s">
        <v>2240</v>
      </c>
      <c r="D1027" s="155">
        <v>0</v>
      </c>
      <c r="E1027" s="155">
        <v>10753993.35</v>
      </c>
      <c r="F1027" s="155">
        <v>0</v>
      </c>
    </row>
    <row r="1028" spans="3:6">
      <c r="C1028" s="156" t="s">
        <v>2241</v>
      </c>
      <c r="D1028" s="155">
        <v>0</v>
      </c>
      <c r="E1028" s="155">
        <v>86430000.010000005</v>
      </c>
      <c r="F1028" s="155">
        <v>0</v>
      </c>
    </row>
    <row r="1029" spans="3:6">
      <c r="C1029" s="156" t="s">
        <v>2242</v>
      </c>
      <c r="D1029" s="155">
        <v>0</v>
      </c>
      <c r="E1029" s="155">
        <v>87900000.010000005</v>
      </c>
      <c r="F1029" s="155">
        <v>0</v>
      </c>
    </row>
    <row r="1030" spans="3:6">
      <c r="C1030" s="156" t="s">
        <v>648</v>
      </c>
      <c r="D1030" s="155">
        <v>333449662</v>
      </c>
      <c r="E1030" s="155">
        <v>287166607.62</v>
      </c>
      <c r="F1030" s="155">
        <v>108905415.46000001</v>
      </c>
    </row>
    <row r="1031" spans="3:6">
      <c r="C1031" s="156" t="s">
        <v>2247</v>
      </c>
      <c r="D1031" s="155">
        <v>0</v>
      </c>
      <c r="E1031" s="155">
        <v>54870000</v>
      </c>
      <c r="F1031" s="155">
        <v>0</v>
      </c>
    </row>
    <row r="1032" spans="3:6">
      <c r="C1032" s="156" t="s">
        <v>2248</v>
      </c>
      <c r="D1032" s="155">
        <v>0</v>
      </c>
      <c r="E1032" s="155">
        <v>2938989.7</v>
      </c>
      <c r="F1032" s="155">
        <v>0</v>
      </c>
    </row>
    <row r="1033" spans="3:6">
      <c r="C1033" s="156" t="s">
        <v>425</v>
      </c>
      <c r="D1033" s="155">
        <v>7002382</v>
      </c>
      <c r="E1033" s="155">
        <v>5385077.1200000001</v>
      </c>
      <c r="F1033" s="155">
        <v>5385076.1200000001</v>
      </c>
    </row>
    <row r="1034" spans="3:6">
      <c r="C1034" s="156" t="s">
        <v>807</v>
      </c>
      <c r="D1034" s="155">
        <v>8323399</v>
      </c>
      <c r="E1034" s="155">
        <v>31335949.73</v>
      </c>
      <c r="F1034" s="155">
        <v>0</v>
      </c>
    </row>
    <row r="1035" spans="3:6">
      <c r="C1035" s="156" t="s">
        <v>485</v>
      </c>
      <c r="D1035" s="155">
        <v>21104312</v>
      </c>
      <c r="E1035" s="155">
        <v>0</v>
      </c>
      <c r="F1035" s="155">
        <v>0</v>
      </c>
    </row>
    <row r="1036" spans="3:6">
      <c r="C1036" s="156" t="s">
        <v>537</v>
      </c>
      <c r="D1036" s="155">
        <v>3794025</v>
      </c>
      <c r="E1036" s="155">
        <v>20000000</v>
      </c>
      <c r="F1036" s="155">
        <v>18559483.75</v>
      </c>
    </row>
    <row r="1037" spans="3:6">
      <c r="C1037" s="156" t="s">
        <v>649</v>
      </c>
      <c r="D1037" s="155">
        <v>102647403</v>
      </c>
      <c r="E1037" s="155">
        <v>103337554.77000001</v>
      </c>
      <c r="F1037" s="155">
        <v>38706627.390000001</v>
      </c>
    </row>
    <row r="1038" spans="3:6">
      <c r="C1038" s="156" t="s">
        <v>2207</v>
      </c>
      <c r="D1038" s="155">
        <v>0</v>
      </c>
      <c r="E1038" s="155">
        <v>55117753.659999996</v>
      </c>
      <c r="F1038" s="155">
        <v>0</v>
      </c>
    </row>
    <row r="1039" spans="3:6">
      <c r="C1039" s="154" t="s">
        <v>2271</v>
      </c>
      <c r="D1039" s="155">
        <v>0</v>
      </c>
      <c r="E1039" s="155">
        <v>757752943.20000005</v>
      </c>
      <c r="F1039" s="155">
        <v>2840000</v>
      </c>
    </row>
    <row r="1040" spans="3:6">
      <c r="C1040" s="156" t="s">
        <v>2078</v>
      </c>
      <c r="D1040" s="155">
        <v>0</v>
      </c>
      <c r="E1040" s="155">
        <v>616300000</v>
      </c>
      <c r="F1040" s="155">
        <v>2840000</v>
      </c>
    </row>
    <row r="1041" spans="3:6">
      <c r="C1041" s="156" t="s">
        <v>2276</v>
      </c>
      <c r="D1041" s="155">
        <v>0</v>
      </c>
      <c r="E1041" s="155">
        <v>141452943.19999999</v>
      </c>
      <c r="F1041" s="155">
        <v>0</v>
      </c>
    </row>
    <row r="1042" spans="3:6">
      <c r="C1042" s="152" t="s">
        <v>296</v>
      </c>
      <c r="D1042" s="153">
        <v>554717737</v>
      </c>
      <c r="E1042" s="153">
        <v>615680188.74999988</v>
      </c>
      <c r="F1042" s="153">
        <v>425907837.98000014</v>
      </c>
    </row>
    <row r="1043" spans="3:6">
      <c r="C1043" s="154" t="s">
        <v>2269</v>
      </c>
      <c r="D1043" s="155">
        <v>554717737</v>
      </c>
      <c r="E1043" s="155">
        <v>609266330.06999993</v>
      </c>
      <c r="F1043" s="155">
        <v>425907837.98000014</v>
      </c>
    </row>
    <row r="1044" spans="3:6">
      <c r="C1044" s="156" t="s">
        <v>1442</v>
      </c>
      <c r="D1044" s="155">
        <v>2758819</v>
      </c>
      <c r="E1044" s="155">
        <v>6462825</v>
      </c>
      <c r="F1044" s="155">
        <v>6462824.5099999998</v>
      </c>
    </row>
    <row r="1045" spans="3:6">
      <c r="C1045" s="156" t="s">
        <v>1443</v>
      </c>
      <c r="D1045" s="155">
        <v>1148800</v>
      </c>
      <c r="E1045" s="155">
        <v>109</v>
      </c>
      <c r="F1045" s="155">
        <v>0</v>
      </c>
    </row>
    <row r="1046" spans="3:6">
      <c r="C1046" s="156" t="s">
        <v>2161</v>
      </c>
      <c r="D1046" s="155">
        <v>0</v>
      </c>
      <c r="E1046" s="155">
        <v>3107012.26</v>
      </c>
      <c r="F1046" s="155">
        <v>0</v>
      </c>
    </row>
    <row r="1047" spans="3:6">
      <c r="C1047" s="156" t="s">
        <v>1444</v>
      </c>
      <c r="D1047" s="155">
        <v>21869677</v>
      </c>
      <c r="E1047" s="155">
        <v>21869677</v>
      </c>
      <c r="F1047" s="155">
        <v>21869677</v>
      </c>
    </row>
    <row r="1048" spans="3:6">
      <c r="C1048" s="156" t="s">
        <v>1445</v>
      </c>
      <c r="D1048" s="155">
        <v>1812675</v>
      </c>
      <c r="E1048" s="155">
        <v>1236919</v>
      </c>
      <c r="F1048" s="155">
        <v>0</v>
      </c>
    </row>
    <row r="1049" spans="3:6">
      <c r="C1049" s="156" t="s">
        <v>1446</v>
      </c>
      <c r="D1049" s="155">
        <v>1145591</v>
      </c>
      <c r="E1049" s="155">
        <v>2000000</v>
      </c>
      <c r="F1049" s="155">
        <v>0</v>
      </c>
    </row>
    <row r="1050" spans="3:6">
      <c r="C1050" s="156" t="s">
        <v>1447</v>
      </c>
      <c r="D1050" s="155">
        <v>1488375</v>
      </c>
      <c r="E1050" s="155">
        <v>5315624</v>
      </c>
      <c r="F1050" s="155">
        <v>0</v>
      </c>
    </row>
    <row r="1051" spans="3:6">
      <c r="C1051" s="156" t="s">
        <v>650</v>
      </c>
      <c r="D1051" s="155">
        <v>100000</v>
      </c>
      <c r="E1051" s="155">
        <v>0</v>
      </c>
      <c r="F1051" s="155">
        <v>0</v>
      </c>
    </row>
    <row r="1052" spans="3:6">
      <c r="C1052" s="156" t="s">
        <v>592</v>
      </c>
      <c r="D1052" s="155">
        <v>179352696</v>
      </c>
      <c r="E1052" s="155">
        <v>129352696</v>
      </c>
      <c r="F1052" s="155">
        <v>86945585.980000004</v>
      </c>
    </row>
    <row r="1053" spans="3:6">
      <c r="C1053" s="156" t="s">
        <v>1448</v>
      </c>
      <c r="D1053" s="155">
        <v>2526576</v>
      </c>
      <c r="E1053" s="155">
        <v>30116836</v>
      </c>
      <c r="F1053" s="155">
        <v>29933210.350000001</v>
      </c>
    </row>
    <row r="1054" spans="3:6">
      <c r="C1054" s="156" t="s">
        <v>1449</v>
      </c>
      <c r="D1054" s="155">
        <v>56294803</v>
      </c>
      <c r="E1054" s="155">
        <v>30294803</v>
      </c>
      <c r="F1054" s="155">
        <v>0</v>
      </c>
    </row>
    <row r="1055" spans="3:6">
      <c r="C1055" s="156" t="s">
        <v>1450</v>
      </c>
      <c r="D1055" s="155">
        <v>9135638</v>
      </c>
      <c r="E1055" s="155">
        <v>8000000</v>
      </c>
      <c r="F1055" s="155">
        <v>0</v>
      </c>
    </row>
    <row r="1056" spans="3:6">
      <c r="C1056" s="156" t="s">
        <v>1451</v>
      </c>
      <c r="D1056" s="155">
        <v>2495905</v>
      </c>
      <c r="E1056" s="155">
        <v>8248358</v>
      </c>
      <c r="F1056" s="155">
        <v>8248357.2400000002</v>
      </c>
    </row>
    <row r="1057" spans="3:6">
      <c r="C1057" s="156" t="s">
        <v>1452</v>
      </c>
      <c r="D1057" s="155">
        <v>1592758</v>
      </c>
      <c r="E1057" s="155">
        <v>109</v>
      </c>
      <c r="F1057" s="155">
        <v>0</v>
      </c>
    </row>
    <row r="1058" spans="3:6">
      <c r="C1058" s="156" t="s">
        <v>1453</v>
      </c>
      <c r="D1058" s="155">
        <v>1000000</v>
      </c>
      <c r="E1058" s="155">
        <v>51000000</v>
      </c>
      <c r="F1058" s="155">
        <v>50000000</v>
      </c>
    </row>
    <row r="1059" spans="3:6">
      <c r="C1059" s="156" t="s">
        <v>1454</v>
      </c>
      <c r="D1059" s="155">
        <v>2495905</v>
      </c>
      <c r="E1059" s="155">
        <v>8260633</v>
      </c>
      <c r="F1059" s="155">
        <v>8260632.5999999996</v>
      </c>
    </row>
    <row r="1060" spans="3:6">
      <c r="C1060" s="156" t="s">
        <v>1455</v>
      </c>
      <c r="D1060" s="155">
        <v>2495905</v>
      </c>
      <c r="E1060" s="155">
        <v>8253472</v>
      </c>
      <c r="F1060" s="155">
        <v>8253471.4100000001</v>
      </c>
    </row>
    <row r="1061" spans="3:6">
      <c r="C1061" s="156" t="s">
        <v>1456</v>
      </c>
      <c r="D1061" s="155">
        <v>1501732</v>
      </c>
      <c r="E1061" s="155">
        <v>109</v>
      </c>
      <c r="F1061" s="155">
        <v>0</v>
      </c>
    </row>
    <row r="1062" spans="3:6">
      <c r="C1062" s="156" t="s">
        <v>1457</v>
      </c>
      <c r="D1062" s="155">
        <v>1501732</v>
      </c>
      <c r="E1062" s="155">
        <v>109</v>
      </c>
      <c r="F1062" s="155">
        <v>0</v>
      </c>
    </row>
    <row r="1063" spans="3:6">
      <c r="C1063" s="156" t="s">
        <v>1458</v>
      </c>
      <c r="D1063" s="155">
        <v>5032901</v>
      </c>
      <c r="E1063" s="155">
        <v>108</v>
      </c>
      <c r="F1063" s="155">
        <v>0</v>
      </c>
    </row>
    <row r="1064" spans="3:6">
      <c r="C1064" s="156" t="s">
        <v>1459</v>
      </c>
      <c r="D1064" s="155">
        <v>27190722</v>
      </c>
      <c r="E1064" s="155">
        <v>12151047</v>
      </c>
      <c r="F1064" s="155">
        <v>7915670.7199999997</v>
      </c>
    </row>
    <row r="1065" spans="3:6">
      <c r="C1065" s="156" t="s">
        <v>1460</v>
      </c>
      <c r="D1065" s="155">
        <v>7800000</v>
      </c>
      <c r="E1065" s="155">
        <v>7800000</v>
      </c>
      <c r="F1065" s="155">
        <v>0</v>
      </c>
    </row>
    <row r="1066" spans="3:6">
      <c r="C1066" s="156" t="s">
        <v>1461</v>
      </c>
      <c r="D1066" s="155">
        <v>2502760</v>
      </c>
      <c r="E1066" s="155">
        <v>11529549</v>
      </c>
      <c r="F1066" s="155">
        <v>10301191.16</v>
      </c>
    </row>
    <row r="1067" spans="3:6">
      <c r="C1067" s="156" t="s">
        <v>1462</v>
      </c>
      <c r="D1067" s="155">
        <v>60000005</v>
      </c>
      <c r="E1067" s="155">
        <v>60000005</v>
      </c>
      <c r="F1067" s="155">
        <v>58996551.5</v>
      </c>
    </row>
    <row r="1068" spans="3:6">
      <c r="C1068" s="156" t="s">
        <v>2208</v>
      </c>
      <c r="D1068" s="155">
        <v>0</v>
      </c>
      <c r="E1068" s="155">
        <v>8895750.7300000004</v>
      </c>
      <c r="F1068" s="155">
        <v>8421711.9399999995</v>
      </c>
    </row>
    <row r="1069" spans="3:6">
      <c r="C1069" s="156" t="s">
        <v>1463</v>
      </c>
      <c r="D1069" s="155">
        <v>1466976</v>
      </c>
      <c r="E1069" s="155">
        <v>0</v>
      </c>
      <c r="F1069" s="155">
        <v>0</v>
      </c>
    </row>
    <row r="1070" spans="3:6">
      <c r="C1070" s="156" t="s">
        <v>2259</v>
      </c>
      <c r="D1070" s="155">
        <v>0</v>
      </c>
      <c r="E1070" s="155">
        <v>9409087.1999999993</v>
      </c>
      <c r="F1070" s="155">
        <v>0</v>
      </c>
    </row>
    <row r="1071" spans="3:6">
      <c r="C1071" s="156" t="s">
        <v>797</v>
      </c>
      <c r="D1071" s="155">
        <v>20194412</v>
      </c>
      <c r="E1071" s="155">
        <v>0</v>
      </c>
      <c r="F1071" s="155">
        <v>0</v>
      </c>
    </row>
    <row r="1072" spans="3:6">
      <c r="C1072" s="156" t="s">
        <v>1464</v>
      </c>
      <c r="D1072" s="155">
        <v>5076540</v>
      </c>
      <c r="E1072" s="155">
        <v>4592938</v>
      </c>
      <c r="F1072" s="155">
        <v>3072030.35</v>
      </c>
    </row>
    <row r="1073" spans="3:6">
      <c r="C1073" s="156" t="s">
        <v>1465</v>
      </c>
      <c r="D1073" s="155">
        <v>7632009</v>
      </c>
      <c r="E1073" s="155">
        <v>7632009</v>
      </c>
      <c r="F1073" s="155">
        <v>0</v>
      </c>
    </row>
    <row r="1074" spans="3:6">
      <c r="C1074" s="156" t="s">
        <v>1466</v>
      </c>
      <c r="D1074" s="155">
        <v>1000000</v>
      </c>
      <c r="E1074" s="155">
        <v>0</v>
      </c>
      <c r="F1074" s="155">
        <v>0</v>
      </c>
    </row>
    <row r="1075" spans="3:6">
      <c r="C1075" s="156" t="s">
        <v>809</v>
      </c>
      <c r="D1075" s="155">
        <v>0</v>
      </c>
      <c r="E1075" s="155">
        <v>15817303.520000001</v>
      </c>
      <c r="F1075" s="155">
        <v>4555383.41</v>
      </c>
    </row>
    <row r="1076" spans="3:6">
      <c r="C1076" s="156" t="s">
        <v>1467</v>
      </c>
      <c r="D1076" s="155">
        <v>0</v>
      </c>
      <c r="E1076" s="155">
        <v>846222</v>
      </c>
      <c r="F1076" s="155">
        <v>740819.61</v>
      </c>
    </row>
    <row r="1077" spans="3:6">
      <c r="C1077" s="156" t="s">
        <v>2162</v>
      </c>
      <c r="D1077" s="155">
        <v>0</v>
      </c>
      <c r="E1077" s="155">
        <v>7512272.6099999994</v>
      </c>
      <c r="F1077" s="155">
        <v>0</v>
      </c>
    </row>
    <row r="1078" spans="3:6">
      <c r="C1078" s="156" t="s">
        <v>810</v>
      </c>
      <c r="D1078" s="155">
        <v>0</v>
      </c>
      <c r="E1078" s="155">
        <v>14445583.15</v>
      </c>
      <c r="F1078" s="155">
        <v>4160377.23</v>
      </c>
    </row>
    <row r="1079" spans="3:6">
      <c r="C1079" s="156" t="s">
        <v>1468</v>
      </c>
      <c r="D1079" s="155">
        <v>1508467</v>
      </c>
      <c r="E1079" s="155">
        <v>5387481</v>
      </c>
      <c r="F1079" s="155">
        <v>3990746.24</v>
      </c>
    </row>
    <row r="1080" spans="3:6">
      <c r="C1080" s="156" t="s">
        <v>1469</v>
      </c>
      <c r="D1080" s="155">
        <v>953825</v>
      </c>
      <c r="E1080" s="155">
        <v>0</v>
      </c>
      <c r="F1080" s="155">
        <v>0</v>
      </c>
    </row>
    <row r="1081" spans="3:6">
      <c r="C1081" s="156" t="s">
        <v>1470</v>
      </c>
      <c r="D1081" s="155">
        <v>10193766</v>
      </c>
      <c r="E1081" s="155">
        <v>7774458</v>
      </c>
      <c r="F1081" s="155">
        <v>0</v>
      </c>
    </row>
    <row r="1082" spans="3:6">
      <c r="C1082" s="156" t="s">
        <v>2163</v>
      </c>
      <c r="D1082" s="155">
        <v>0</v>
      </c>
      <c r="E1082" s="155">
        <v>4252728.8</v>
      </c>
      <c r="F1082" s="155">
        <v>0</v>
      </c>
    </row>
    <row r="1083" spans="3:6">
      <c r="C1083" s="156" t="s">
        <v>2164</v>
      </c>
      <c r="D1083" s="155">
        <v>0</v>
      </c>
      <c r="E1083" s="155">
        <v>4252728.8</v>
      </c>
      <c r="F1083" s="155">
        <v>0</v>
      </c>
    </row>
    <row r="1084" spans="3:6">
      <c r="C1084" s="156" t="s">
        <v>1471</v>
      </c>
      <c r="D1084" s="155">
        <v>8111268</v>
      </c>
      <c r="E1084" s="155">
        <v>8111268</v>
      </c>
      <c r="F1084" s="155">
        <v>0</v>
      </c>
    </row>
    <row r="1085" spans="3:6">
      <c r="C1085" s="156" t="s">
        <v>357</v>
      </c>
      <c r="D1085" s="155">
        <v>105336499</v>
      </c>
      <c r="E1085" s="155">
        <v>105336499</v>
      </c>
      <c r="F1085" s="155">
        <v>103779596.72999999</v>
      </c>
    </row>
    <row r="1086" spans="3:6">
      <c r="C1086" s="154" t="s">
        <v>2270</v>
      </c>
      <c r="D1086" s="155">
        <v>0</v>
      </c>
      <c r="E1086" s="155">
        <v>6413858.6799999997</v>
      </c>
      <c r="F1086" s="155">
        <v>0</v>
      </c>
    </row>
    <row r="1087" spans="3:6">
      <c r="C1087" s="156" t="s">
        <v>752</v>
      </c>
      <c r="D1087" s="155">
        <v>0</v>
      </c>
      <c r="E1087" s="155">
        <v>6413858.6799999997</v>
      </c>
      <c r="F1087" s="155">
        <v>0</v>
      </c>
    </row>
    <row r="1088" spans="3:6">
      <c r="C1088" s="152" t="s">
        <v>297</v>
      </c>
      <c r="D1088" s="153">
        <v>1208318911</v>
      </c>
      <c r="E1088" s="153">
        <v>947895957.78999996</v>
      </c>
      <c r="F1088" s="153">
        <v>698278104.49000013</v>
      </c>
    </row>
    <row r="1089" spans="3:6">
      <c r="C1089" s="154" t="s">
        <v>2269</v>
      </c>
      <c r="D1089" s="155">
        <v>1021864046</v>
      </c>
      <c r="E1089" s="155">
        <v>851650776</v>
      </c>
      <c r="F1089" s="155">
        <v>670627836.25</v>
      </c>
    </row>
    <row r="1090" spans="3:6">
      <c r="C1090" s="156" t="s">
        <v>358</v>
      </c>
      <c r="D1090" s="155">
        <v>499701972</v>
      </c>
      <c r="E1090" s="155">
        <v>481466381</v>
      </c>
      <c r="F1090" s="155">
        <v>474734844.09000003</v>
      </c>
    </row>
    <row r="1091" spans="3:6">
      <c r="C1091" s="156" t="s">
        <v>298</v>
      </c>
      <c r="D1091" s="155">
        <v>9358073</v>
      </c>
      <c r="E1091" s="155">
        <v>11121183</v>
      </c>
      <c r="F1091" s="155">
        <v>10544519.34</v>
      </c>
    </row>
    <row r="1092" spans="3:6">
      <c r="C1092" s="156" t="s">
        <v>1472</v>
      </c>
      <c r="D1092" s="155">
        <v>3810290</v>
      </c>
      <c r="E1092" s="155">
        <v>3050000</v>
      </c>
      <c r="F1092" s="155">
        <v>0</v>
      </c>
    </row>
    <row r="1093" spans="3:6">
      <c r="C1093" s="156" t="s">
        <v>1473</v>
      </c>
      <c r="D1093" s="155">
        <v>1000000</v>
      </c>
      <c r="E1093" s="155">
        <v>1000000</v>
      </c>
      <c r="F1093" s="155">
        <v>0</v>
      </c>
    </row>
    <row r="1094" spans="3:6">
      <c r="C1094" s="156" t="s">
        <v>1474</v>
      </c>
      <c r="D1094" s="155">
        <v>1912270</v>
      </c>
      <c r="E1094" s="155">
        <v>1530000</v>
      </c>
      <c r="F1094" s="155">
        <v>0</v>
      </c>
    </row>
    <row r="1095" spans="3:6">
      <c r="C1095" s="156" t="s">
        <v>430</v>
      </c>
      <c r="D1095" s="155">
        <v>60000046</v>
      </c>
      <c r="E1095" s="155">
        <v>98000046</v>
      </c>
      <c r="F1095" s="155">
        <v>97950136.390000001</v>
      </c>
    </row>
    <row r="1096" spans="3:6">
      <c r="C1096" s="156" t="s">
        <v>501</v>
      </c>
      <c r="D1096" s="155">
        <v>140184628</v>
      </c>
      <c r="E1096" s="155">
        <v>49409047</v>
      </c>
      <c r="F1096" s="155">
        <v>10610125</v>
      </c>
    </row>
    <row r="1097" spans="3:6">
      <c r="C1097" s="156" t="s">
        <v>1475</v>
      </c>
      <c r="D1097" s="155">
        <v>1157222</v>
      </c>
      <c r="E1097" s="155">
        <v>3789826</v>
      </c>
      <c r="F1097" s="155">
        <v>3031780.8</v>
      </c>
    </row>
    <row r="1098" spans="3:6">
      <c r="C1098" s="156" t="s">
        <v>1476</v>
      </c>
      <c r="D1098" s="155">
        <v>2779045</v>
      </c>
      <c r="E1098" s="155">
        <v>125</v>
      </c>
      <c r="F1098" s="155">
        <v>0</v>
      </c>
    </row>
    <row r="1099" spans="3:6">
      <c r="C1099" s="156" t="s">
        <v>1477</v>
      </c>
      <c r="D1099" s="155">
        <v>2779045</v>
      </c>
      <c r="E1099" s="155">
        <v>110</v>
      </c>
      <c r="F1099" s="155">
        <v>0</v>
      </c>
    </row>
    <row r="1100" spans="3:6">
      <c r="C1100" s="156" t="s">
        <v>1478</v>
      </c>
      <c r="D1100" s="155">
        <v>1651551</v>
      </c>
      <c r="E1100" s="155">
        <v>1000</v>
      </c>
      <c r="F1100" s="155">
        <v>0</v>
      </c>
    </row>
    <row r="1101" spans="3:6">
      <c r="C1101" s="156" t="s">
        <v>1479</v>
      </c>
      <c r="D1101" s="155">
        <v>2797336</v>
      </c>
      <c r="E1101" s="155">
        <v>548006</v>
      </c>
      <c r="F1101" s="155">
        <v>0</v>
      </c>
    </row>
    <row r="1102" spans="3:6">
      <c r="C1102" s="156" t="s">
        <v>1480</v>
      </c>
      <c r="D1102" s="155">
        <v>6310564</v>
      </c>
      <c r="E1102" s="155">
        <v>11211592</v>
      </c>
      <c r="F1102" s="155">
        <v>3778889.55</v>
      </c>
    </row>
    <row r="1103" spans="3:6">
      <c r="C1103" s="156" t="s">
        <v>1481</v>
      </c>
      <c r="D1103" s="155">
        <v>107784880</v>
      </c>
      <c r="E1103" s="155">
        <v>77784880</v>
      </c>
      <c r="F1103" s="155">
        <v>30808531.350000001</v>
      </c>
    </row>
    <row r="1104" spans="3:6">
      <c r="C1104" s="156" t="s">
        <v>1482</v>
      </c>
      <c r="D1104" s="155">
        <v>5079880</v>
      </c>
      <c r="E1104" s="155">
        <v>1000</v>
      </c>
      <c r="F1104" s="155">
        <v>0</v>
      </c>
    </row>
    <row r="1105" spans="3:6">
      <c r="C1105" s="156" t="s">
        <v>1483</v>
      </c>
      <c r="D1105" s="155">
        <v>71550790</v>
      </c>
      <c r="E1105" s="155">
        <v>20769388</v>
      </c>
      <c r="F1105" s="155">
        <v>0</v>
      </c>
    </row>
    <row r="1106" spans="3:6">
      <c r="C1106" s="156" t="s">
        <v>1484</v>
      </c>
      <c r="D1106" s="155">
        <v>82018034</v>
      </c>
      <c r="E1106" s="155">
        <v>30888071</v>
      </c>
      <c r="F1106" s="155">
        <v>0</v>
      </c>
    </row>
    <row r="1107" spans="3:6">
      <c r="C1107" s="156" t="s">
        <v>1485</v>
      </c>
      <c r="D1107" s="155">
        <v>0</v>
      </c>
      <c r="E1107" s="155">
        <v>4252195</v>
      </c>
      <c r="F1107" s="155">
        <v>1512914.14</v>
      </c>
    </row>
    <row r="1108" spans="3:6">
      <c r="C1108" s="156" t="s">
        <v>1486</v>
      </c>
      <c r="D1108" s="155">
        <v>1581259</v>
      </c>
      <c r="E1108" s="155">
        <v>38879623</v>
      </c>
      <c r="F1108" s="155">
        <v>25656095.59</v>
      </c>
    </row>
    <row r="1109" spans="3:6">
      <c r="C1109" s="156" t="s">
        <v>1487</v>
      </c>
      <c r="D1109" s="155">
        <v>1697292</v>
      </c>
      <c r="E1109" s="155">
        <v>2947975</v>
      </c>
      <c r="F1109" s="155">
        <v>0</v>
      </c>
    </row>
    <row r="1110" spans="3:6">
      <c r="C1110" s="156" t="s">
        <v>1488</v>
      </c>
      <c r="D1110" s="155">
        <v>1513603</v>
      </c>
      <c r="E1110" s="155">
        <v>110</v>
      </c>
      <c r="F1110" s="155">
        <v>0</v>
      </c>
    </row>
    <row r="1111" spans="3:6">
      <c r="C1111" s="156" t="s">
        <v>1489</v>
      </c>
      <c r="D1111" s="155">
        <v>1098833</v>
      </c>
      <c r="E1111" s="155">
        <v>108</v>
      </c>
      <c r="F1111" s="155">
        <v>0</v>
      </c>
    </row>
    <row r="1112" spans="3:6">
      <c r="C1112" s="156" t="s">
        <v>1490</v>
      </c>
      <c r="D1112" s="155">
        <v>1097433</v>
      </c>
      <c r="E1112" s="155">
        <v>110</v>
      </c>
      <c r="F1112" s="155">
        <v>0</v>
      </c>
    </row>
    <row r="1113" spans="3:6">
      <c r="C1113" s="156" t="s">
        <v>1491</v>
      </c>
      <c r="D1113" s="155">
        <v>15000000</v>
      </c>
      <c r="E1113" s="155">
        <v>15000000</v>
      </c>
      <c r="F1113" s="155">
        <v>12000000</v>
      </c>
    </row>
    <row r="1114" spans="3:6">
      <c r="C1114" s="154" t="s">
        <v>2270</v>
      </c>
      <c r="D1114" s="155">
        <v>186454865</v>
      </c>
      <c r="E1114" s="155">
        <v>96245181.789999992</v>
      </c>
      <c r="F1114" s="155">
        <v>27650268.239999998</v>
      </c>
    </row>
    <row r="1115" spans="3:6">
      <c r="C1115" s="156" t="s">
        <v>2243</v>
      </c>
      <c r="D1115" s="155">
        <v>0</v>
      </c>
      <c r="E1115" s="155">
        <v>6226965.9199999999</v>
      </c>
      <c r="F1115" s="155">
        <v>0</v>
      </c>
    </row>
    <row r="1116" spans="3:6">
      <c r="C1116" s="156" t="s">
        <v>536</v>
      </c>
      <c r="D1116" s="155">
        <v>46008312</v>
      </c>
      <c r="E1116" s="155">
        <v>0</v>
      </c>
      <c r="F1116" s="155">
        <v>0</v>
      </c>
    </row>
    <row r="1117" spans="3:6">
      <c r="C1117" s="156" t="s">
        <v>2244</v>
      </c>
      <c r="D1117" s="155">
        <v>0</v>
      </c>
      <c r="E1117" s="155">
        <v>29400000</v>
      </c>
      <c r="F1117" s="155">
        <v>0</v>
      </c>
    </row>
    <row r="1118" spans="3:6">
      <c r="C1118" s="156" t="s">
        <v>2249</v>
      </c>
      <c r="D1118" s="155">
        <v>0</v>
      </c>
      <c r="E1118" s="155">
        <v>12000000</v>
      </c>
      <c r="F1118" s="155">
        <v>0</v>
      </c>
    </row>
    <row r="1119" spans="3:6">
      <c r="C1119" s="156" t="s">
        <v>651</v>
      </c>
      <c r="D1119" s="155">
        <v>1277584</v>
      </c>
      <c r="E1119" s="155">
        <v>2777584</v>
      </c>
      <c r="F1119" s="155">
        <v>2777584</v>
      </c>
    </row>
    <row r="1120" spans="3:6">
      <c r="C1120" s="156" t="s">
        <v>486</v>
      </c>
      <c r="D1120" s="155">
        <v>1931187</v>
      </c>
      <c r="E1120" s="155">
        <v>0</v>
      </c>
      <c r="F1120" s="155">
        <v>0</v>
      </c>
    </row>
    <row r="1121" spans="3:6">
      <c r="C1121" s="156" t="s">
        <v>652</v>
      </c>
      <c r="D1121" s="155">
        <v>6593556</v>
      </c>
      <c r="E1121" s="155">
        <v>18947545.550000001</v>
      </c>
      <c r="F1121" s="155">
        <v>16576822.58</v>
      </c>
    </row>
    <row r="1122" spans="3:6">
      <c r="C1122" s="156" t="s">
        <v>653</v>
      </c>
      <c r="D1122" s="155">
        <v>2644226</v>
      </c>
      <c r="E1122" s="155">
        <v>2929020.24</v>
      </c>
      <c r="F1122" s="155">
        <v>175655.97</v>
      </c>
    </row>
    <row r="1123" spans="3:6">
      <c r="C1123" s="156" t="s">
        <v>500</v>
      </c>
      <c r="D1123" s="155">
        <v>128000000</v>
      </c>
      <c r="E1123" s="155">
        <v>0</v>
      </c>
      <c r="F1123" s="155">
        <v>0</v>
      </c>
    </row>
    <row r="1124" spans="3:6">
      <c r="C1124" s="156" t="s">
        <v>753</v>
      </c>
      <c r="D1124" s="155">
        <v>0</v>
      </c>
      <c r="E1124" s="155">
        <v>23964066.079999998</v>
      </c>
      <c r="F1124" s="155">
        <v>8120205.6900000004</v>
      </c>
    </row>
    <row r="1125" spans="3:6">
      <c r="C1125" s="152" t="s">
        <v>246</v>
      </c>
      <c r="D1125" s="153">
        <v>4315709764</v>
      </c>
      <c r="E1125" s="153">
        <v>3065262454.8599997</v>
      </c>
      <c r="F1125" s="153">
        <v>1730276757.8399999</v>
      </c>
    </row>
    <row r="1126" spans="3:6">
      <c r="C1126" s="154" t="s">
        <v>2269</v>
      </c>
      <c r="D1126" s="155">
        <v>4229127752</v>
      </c>
      <c r="E1126" s="155">
        <v>2933374316.8199997</v>
      </c>
      <c r="F1126" s="155">
        <v>1662393364.55</v>
      </c>
    </row>
    <row r="1127" spans="3:6">
      <c r="C1127" s="156" t="s">
        <v>299</v>
      </c>
      <c r="D1127" s="155">
        <v>13305993</v>
      </c>
      <c r="E1127" s="155">
        <v>54000001</v>
      </c>
      <c r="F1127" s="155">
        <v>15442171.93</v>
      </c>
    </row>
    <row r="1128" spans="3:6">
      <c r="C1128" s="156" t="s">
        <v>1492</v>
      </c>
      <c r="D1128" s="155">
        <v>5490378</v>
      </c>
      <c r="E1128" s="155">
        <v>5000000</v>
      </c>
      <c r="F1128" s="155">
        <v>0</v>
      </c>
    </row>
    <row r="1129" spans="3:6">
      <c r="C1129" s="156" t="s">
        <v>2165</v>
      </c>
      <c r="D1129" s="155">
        <v>0</v>
      </c>
      <c r="E1129" s="155">
        <v>18944658.399999999</v>
      </c>
      <c r="F1129" s="155">
        <v>0</v>
      </c>
    </row>
    <row r="1130" spans="3:6">
      <c r="C1130" s="156" t="s">
        <v>300</v>
      </c>
      <c r="D1130" s="155">
        <v>2681364285</v>
      </c>
      <c r="E1130" s="155">
        <v>1125498794.05</v>
      </c>
      <c r="F1130" s="155">
        <v>571454342.67000008</v>
      </c>
    </row>
    <row r="1131" spans="3:6">
      <c r="C1131" s="156" t="s">
        <v>1493</v>
      </c>
      <c r="D1131" s="155">
        <v>22390444</v>
      </c>
      <c r="E1131" s="155">
        <v>20000000</v>
      </c>
      <c r="F1131" s="155">
        <v>19862931.41</v>
      </c>
    </row>
    <row r="1132" spans="3:6">
      <c r="C1132" s="156" t="s">
        <v>2221</v>
      </c>
      <c r="D1132" s="155">
        <v>0</v>
      </c>
      <c r="E1132" s="155">
        <v>98112565.260000005</v>
      </c>
      <c r="F1132" s="155">
        <v>0</v>
      </c>
    </row>
    <row r="1133" spans="3:6">
      <c r="C1133" s="156" t="s">
        <v>654</v>
      </c>
      <c r="D1133" s="155">
        <v>24680990</v>
      </c>
      <c r="E1133" s="155">
        <v>24680990</v>
      </c>
      <c r="F1133" s="155">
        <v>12903024.68</v>
      </c>
    </row>
    <row r="1134" spans="3:6">
      <c r="C1134" s="156" t="s">
        <v>780</v>
      </c>
      <c r="D1134" s="155">
        <v>4175835</v>
      </c>
      <c r="E1134" s="155">
        <v>0</v>
      </c>
      <c r="F1134" s="155">
        <v>0</v>
      </c>
    </row>
    <row r="1135" spans="3:6">
      <c r="C1135" s="156" t="s">
        <v>655</v>
      </c>
      <c r="D1135" s="155">
        <v>1552779</v>
      </c>
      <c r="E1135" s="155">
        <v>85979</v>
      </c>
      <c r="F1135" s="155">
        <v>0</v>
      </c>
    </row>
    <row r="1136" spans="3:6">
      <c r="C1136" s="156" t="s">
        <v>1494</v>
      </c>
      <c r="D1136" s="155">
        <v>72972303</v>
      </c>
      <c r="E1136" s="155">
        <v>202955712</v>
      </c>
      <c r="F1136" s="155">
        <v>116749407.67</v>
      </c>
    </row>
    <row r="1137" spans="3:6">
      <c r="C1137" s="156" t="s">
        <v>1495</v>
      </c>
      <c r="D1137" s="155">
        <v>2100000</v>
      </c>
      <c r="E1137" s="155">
        <v>7173705</v>
      </c>
      <c r="F1137" s="155">
        <v>7173704.7599999998</v>
      </c>
    </row>
    <row r="1138" spans="3:6">
      <c r="C1138" s="156" t="s">
        <v>1496</v>
      </c>
      <c r="D1138" s="155">
        <v>173874</v>
      </c>
      <c r="E1138" s="155">
        <v>0</v>
      </c>
      <c r="F1138" s="155">
        <v>0</v>
      </c>
    </row>
    <row r="1139" spans="3:6">
      <c r="C1139" s="156" t="s">
        <v>2105</v>
      </c>
      <c r="D1139" s="155">
        <v>0</v>
      </c>
      <c r="E1139" s="155">
        <v>1055707.27</v>
      </c>
      <c r="F1139" s="155">
        <v>975639.85</v>
      </c>
    </row>
    <row r="1140" spans="3:6">
      <c r="C1140" s="156" t="s">
        <v>1497</v>
      </c>
      <c r="D1140" s="155">
        <v>5472250</v>
      </c>
      <c r="E1140" s="155">
        <v>51081952</v>
      </c>
      <c r="F1140" s="155">
        <v>44892643.68</v>
      </c>
    </row>
    <row r="1141" spans="3:6">
      <c r="C1141" s="156" t="s">
        <v>1498</v>
      </c>
      <c r="D1141" s="155">
        <v>38981691</v>
      </c>
      <c r="E1141" s="155">
        <v>38981691</v>
      </c>
      <c r="F1141" s="155">
        <v>0</v>
      </c>
    </row>
    <row r="1142" spans="3:6">
      <c r="C1142" s="156" t="s">
        <v>1499</v>
      </c>
      <c r="D1142" s="155">
        <v>32594339</v>
      </c>
      <c r="E1142" s="155">
        <v>47075684</v>
      </c>
      <c r="F1142" s="155">
        <v>40479740.729999997</v>
      </c>
    </row>
    <row r="1143" spans="3:6">
      <c r="C1143" s="156" t="s">
        <v>2106</v>
      </c>
      <c r="D1143" s="155">
        <v>0</v>
      </c>
      <c r="E1143" s="155">
        <v>6323682</v>
      </c>
      <c r="F1143" s="155">
        <v>4704313.4400000004</v>
      </c>
    </row>
    <row r="1144" spans="3:6">
      <c r="C1144" s="156" t="s">
        <v>1500</v>
      </c>
      <c r="D1144" s="155">
        <v>5000000</v>
      </c>
      <c r="E1144" s="155">
        <v>5000000</v>
      </c>
      <c r="F1144" s="155">
        <v>0</v>
      </c>
    </row>
    <row r="1145" spans="3:6">
      <c r="C1145" s="156" t="s">
        <v>1501</v>
      </c>
      <c r="D1145" s="155">
        <v>9288634</v>
      </c>
      <c r="E1145" s="155">
        <v>9288634</v>
      </c>
      <c r="F1145" s="155">
        <v>0</v>
      </c>
    </row>
    <row r="1146" spans="3:6">
      <c r="C1146" s="156" t="s">
        <v>1502</v>
      </c>
      <c r="D1146" s="155">
        <v>7958209</v>
      </c>
      <c r="E1146" s="155">
        <v>7958209</v>
      </c>
      <c r="F1146" s="155">
        <v>6000000</v>
      </c>
    </row>
    <row r="1147" spans="3:6">
      <c r="C1147" s="156" t="s">
        <v>1503</v>
      </c>
      <c r="D1147" s="155">
        <v>2503797</v>
      </c>
      <c r="E1147" s="155">
        <v>61180</v>
      </c>
      <c r="F1147" s="155">
        <v>48864</v>
      </c>
    </row>
    <row r="1148" spans="3:6">
      <c r="C1148" s="156" t="s">
        <v>1504</v>
      </c>
      <c r="D1148" s="155">
        <v>7519123</v>
      </c>
      <c r="E1148" s="155">
        <v>6219123</v>
      </c>
      <c r="F1148" s="155">
        <v>5772311.2800000003</v>
      </c>
    </row>
    <row r="1149" spans="3:6">
      <c r="C1149" s="156" t="s">
        <v>1505</v>
      </c>
      <c r="D1149" s="155">
        <v>88295858</v>
      </c>
      <c r="E1149" s="155">
        <v>200412339</v>
      </c>
      <c r="F1149" s="155">
        <v>115085555.59999999</v>
      </c>
    </row>
    <row r="1150" spans="3:6">
      <c r="C1150" s="156" t="s">
        <v>1506</v>
      </c>
      <c r="D1150" s="155">
        <v>1503825</v>
      </c>
      <c r="E1150" s="155">
        <v>110</v>
      </c>
      <c r="F1150" s="155">
        <v>0</v>
      </c>
    </row>
    <row r="1151" spans="3:6">
      <c r="C1151" s="156" t="s">
        <v>1507</v>
      </c>
      <c r="D1151" s="155">
        <v>2494718</v>
      </c>
      <c r="E1151" s="155">
        <v>61180</v>
      </c>
      <c r="F1151" s="155">
        <v>48864</v>
      </c>
    </row>
    <row r="1152" spans="3:6">
      <c r="C1152" s="156" t="s">
        <v>1508</v>
      </c>
      <c r="D1152" s="155">
        <v>37462453</v>
      </c>
      <c r="E1152" s="155">
        <v>35984981</v>
      </c>
      <c r="F1152" s="155">
        <v>17140792.289999999</v>
      </c>
    </row>
    <row r="1153" spans="3:6">
      <c r="C1153" s="156" t="s">
        <v>1509</v>
      </c>
      <c r="D1153" s="155">
        <v>1067600</v>
      </c>
      <c r="E1153" s="155">
        <v>109</v>
      </c>
      <c r="F1153" s="155">
        <v>0</v>
      </c>
    </row>
    <row r="1154" spans="3:6">
      <c r="C1154" s="156" t="s">
        <v>1510</v>
      </c>
      <c r="D1154" s="155">
        <v>1461985</v>
      </c>
      <c r="E1154" s="155">
        <v>110</v>
      </c>
      <c r="F1154" s="155">
        <v>0</v>
      </c>
    </row>
    <row r="1155" spans="3:6">
      <c r="C1155" s="156" t="s">
        <v>1511</v>
      </c>
      <c r="D1155" s="155">
        <v>12640948</v>
      </c>
      <c r="E1155" s="155">
        <v>8725304</v>
      </c>
      <c r="F1155" s="155">
        <v>5830720.5899999999</v>
      </c>
    </row>
    <row r="1156" spans="3:6">
      <c r="C1156" s="156" t="s">
        <v>754</v>
      </c>
      <c r="D1156" s="155">
        <v>0</v>
      </c>
      <c r="E1156" s="155">
        <v>17219582.84</v>
      </c>
      <c r="F1156" s="155">
        <v>4959239.8600000003</v>
      </c>
    </row>
    <row r="1157" spans="3:6">
      <c r="C1157" s="156" t="s">
        <v>1512</v>
      </c>
      <c r="D1157" s="155">
        <v>2528190</v>
      </c>
      <c r="E1157" s="155">
        <v>109</v>
      </c>
      <c r="F1157" s="155">
        <v>0</v>
      </c>
    </row>
    <row r="1158" spans="3:6">
      <c r="C1158" s="156" t="s">
        <v>385</v>
      </c>
      <c r="D1158" s="155">
        <v>1061635</v>
      </c>
      <c r="E1158" s="155">
        <v>108</v>
      </c>
      <c r="F1158" s="155">
        <v>0</v>
      </c>
    </row>
    <row r="1159" spans="3:6">
      <c r="C1159" s="156" t="s">
        <v>1513</v>
      </c>
      <c r="D1159" s="155">
        <v>45008072</v>
      </c>
      <c r="E1159" s="155">
        <v>45008072</v>
      </c>
      <c r="F1159" s="155">
        <v>44929635.75</v>
      </c>
    </row>
    <row r="1160" spans="3:6">
      <c r="C1160" s="156" t="s">
        <v>386</v>
      </c>
      <c r="D1160" s="155">
        <v>2494717</v>
      </c>
      <c r="E1160" s="155">
        <v>108</v>
      </c>
      <c r="F1160" s="155">
        <v>0</v>
      </c>
    </row>
    <row r="1161" spans="3:6">
      <c r="C1161" s="156" t="s">
        <v>535</v>
      </c>
      <c r="D1161" s="155">
        <v>45002187</v>
      </c>
      <c r="E1161" s="155">
        <v>45002187</v>
      </c>
      <c r="F1161" s="155">
        <v>44837886.420000002</v>
      </c>
    </row>
    <row r="1162" spans="3:6">
      <c r="C1162" s="156" t="s">
        <v>387</v>
      </c>
      <c r="D1162" s="155">
        <v>2494717</v>
      </c>
      <c r="E1162" s="155">
        <v>108</v>
      </c>
      <c r="F1162" s="155">
        <v>0</v>
      </c>
    </row>
    <row r="1163" spans="3:6">
      <c r="C1163" s="156" t="s">
        <v>388</v>
      </c>
      <c r="D1163" s="155">
        <v>1061635</v>
      </c>
      <c r="E1163" s="155">
        <v>108</v>
      </c>
      <c r="F1163" s="155">
        <v>0</v>
      </c>
    </row>
    <row r="1164" spans="3:6">
      <c r="C1164" s="156" t="s">
        <v>1514</v>
      </c>
      <c r="D1164" s="155">
        <v>337508243</v>
      </c>
      <c r="E1164" s="155">
        <v>428008243</v>
      </c>
      <c r="F1164" s="155">
        <v>425964455.87</v>
      </c>
    </row>
    <row r="1165" spans="3:6">
      <c r="C1165" s="156" t="s">
        <v>389</v>
      </c>
      <c r="D1165" s="155">
        <v>1498436</v>
      </c>
      <c r="E1165" s="155">
        <v>109</v>
      </c>
      <c r="F1165" s="155">
        <v>0</v>
      </c>
    </row>
    <row r="1166" spans="3:6">
      <c r="C1166" s="156" t="s">
        <v>1515</v>
      </c>
      <c r="D1166" s="155">
        <v>17656240</v>
      </c>
      <c r="E1166" s="155">
        <v>17656240</v>
      </c>
      <c r="F1166" s="155">
        <v>12000000</v>
      </c>
    </row>
    <row r="1167" spans="3:6">
      <c r="C1167" s="156" t="s">
        <v>656</v>
      </c>
      <c r="D1167" s="155">
        <v>1514684</v>
      </c>
      <c r="E1167" s="155">
        <v>109</v>
      </c>
      <c r="F1167" s="155">
        <v>0</v>
      </c>
    </row>
    <row r="1168" spans="3:6">
      <c r="C1168" s="156" t="s">
        <v>1516</v>
      </c>
      <c r="D1168" s="155">
        <v>2429733</v>
      </c>
      <c r="E1168" s="155">
        <v>110</v>
      </c>
      <c r="F1168" s="155">
        <v>0</v>
      </c>
    </row>
    <row r="1169" spans="3:6">
      <c r="C1169" s="156" t="s">
        <v>443</v>
      </c>
      <c r="D1169" s="155">
        <v>1514684</v>
      </c>
      <c r="E1169" s="155">
        <v>109</v>
      </c>
      <c r="F1169" s="155">
        <v>0</v>
      </c>
    </row>
    <row r="1170" spans="3:6">
      <c r="C1170" s="156" t="s">
        <v>1517</v>
      </c>
      <c r="D1170" s="155">
        <v>6700450</v>
      </c>
      <c r="E1170" s="155">
        <v>9213607</v>
      </c>
      <c r="F1170" s="155">
        <v>2481308.92</v>
      </c>
    </row>
    <row r="1171" spans="3:6">
      <c r="C1171" s="156" t="s">
        <v>1518</v>
      </c>
      <c r="D1171" s="155">
        <v>7573421</v>
      </c>
      <c r="E1171" s="155">
        <v>1000</v>
      </c>
      <c r="F1171" s="155">
        <v>0</v>
      </c>
    </row>
    <row r="1172" spans="3:6">
      <c r="C1172" s="156" t="s">
        <v>390</v>
      </c>
      <c r="D1172" s="155">
        <v>1514684</v>
      </c>
      <c r="E1172" s="155">
        <v>109</v>
      </c>
      <c r="F1172" s="155">
        <v>0</v>
      </c>
    </row>
    <row r="1173" spans="3:6">
      <c r="C1173" s="156" t="s">
        <v>1519</v>
      </c>
      <c r="D1173" s="155">
        <v>2494717</v>
      </c>
      <c r="E1173" s="155">
        <v>108</v>
      </c>
      <c r="F1173" s="155">
        <v>0</v>
      </c>
    </row>
    <row r="1174" spans="3:6">
      <c r="C1174" s="156" t="s">
        <v>1520</v>
      </c>
      <c r="D1174" s="155">
        <v>60000000</v>
      </c>
      <c r="E1174" s="155">
        <v>60000000</v>
      </c>
      <c r="F1174" s="155">
        <v>47604809.009999998</v>
      </c>
    </row>
    <row r="1175" spans="3:6">
      <c r="C1175" s="156" t="s">
        <v>391</v>
      </c>
      <c r="D1175" s="155">
        <v>1198749</v>
      </c>
      <c r="E1175" s="155">
        <v>108</v>
      </c>
      <c r="F1175" s="155">
        <v>0</v>
      </c>
    </row>
    <row r="1176" spans="3:6">
      <c r="C1176" s="156" t="s">
        <v>1521</v>
      </c>
      <c r="D1176" s="155">
        <v>20196261</v>
      </c>
      <c r="E1176" s="155">
        <v>16000000</v>
      </c>
      <c r="F1176" s="155">
        <v>0</v>
      </c>
    </row>
    <row r="1177" spans="3:6">
      <c r="C1177" s="156" t="s">
        <v>1522</v>
      </c>
      <c r="D1177" s="155">
        <v>1498436</v>
      </c>
      <c r="E1177" s="155">
        <v>109</v>
      </c>
      <c r="F1177" s="155">
        <v>0</v>
      </c>
    </row>
    <row r="1178" spans="3:6">
      <c r="C1178" s="156" t="s">
        <v>392</v>
      </c>
      <c r="D1178" s="155">
        <v>1061635</v>
      </c>
      <c r="E1178" s="155">
        <v>108</v>
      </c>
      <c r="F1178" s="155">
        <v>0</v>
      </c>
    </row>
    <row r="1179" spans="3:6">
      <c r="C1179" s="156" t="s">
        <v>393</v>
      </c>
      <c r="D1179" s="155">
        <v>2494717</v>
      </c>
      <c r="E1179" s="155">
        <v>108</v>
      </c>
      <c r="F1179" s="155">
        <v>0</v>
      </c>
    </row>
    <row r="1180" spans="3:6">
      <c r="C1180" s="156" t="s">
        <v>1523</v>
      </c>
      <c r="D1180" s="155">
        <v>3140721</v>
      </c>
      <c r="E1180" s="155">
        <v>100</v>
      </c>
      <c r="F1180" s="155">
        <v>0</v>
      </c>
    </row>
    <row r="1181" spans="3:6">
      <c r="C1181" s="156" t="s">
        <v>394</v>
      </c>
      <c r="D1181" s="155">
        <v>1498436</v>
      </c>
      <c r="E1181" s="155">
        <v>109</v>
      </c>
      <c r="F1181" s="155">
        <v>0</v>
      </c>
    </row>
    <row r="1182" spans="3:6">
      <c r="C1182" s="156" t="s">
        <v>534</v>
      </c>
      <c r="D1182" s="155">
        <v>1498436</v>
      </c>
      <c r="E1182" s="155">
        <v>109</v>
      </c>
      <c r="F1182" s="155">
        <v>0</v>
      </c>
    </row>
    <row r="1183" spans="3:6">
      <c r="C1183" s="156" t="s">
        <v>444</v>
      </c>
      <c r="D1183" s="155">
        <v>15000001</v>
      </c>
      <c r="E1183" s="155">
        <v>15000001</v>
      </c>
      <c r="F1183" s="155">
        <v>11911520.550000001</v>
      </c>
    </row>
    <row r="1184" spans="3:6">
      <c r="C1184" s="156" t="s">
        <v>1524</v>
      </c>
      <c r="D1184" s="155">
        <v>2494717</v>
      </c>
      <c r="E1184" s="155">
        <v>108</v>
      </c>
      <c r="F1184" s="155">
        <v>0</v>
      </c>
    </row>
    <row r="1185" spans="3:6">
      <c r="C1185" s="156" t="s">
        <v>755</v>
      </c>
      <c r="D1185" s="155">
        <v>0</v>
      </c>
      <c r="E1185" s="155">
        <v>100</v>
      </c>
      <c r="F1185" s="155">
        <v>0</v>
      </c>
    </row>
    <row r="1186" spans="3:6">
      <c r="C1186" s="156" t="s">
        <v>1525</v>
      </c>
      <c r="D1186" s="155">
        <v>2494717</v>
      </c>
      <c r="E1186" s="155">
        <v>108</v>
      </c>
      <c r="F1186" s="155">
        <v>0</v>
      </c>
    </row>
    <row r="1187" spans="3:6">
      <c r="C1187" s="156" t="s">
        <v>1526</v>
      </c>
      <c r="D1187" s="155">
        <v>1061635</v>
      </c>
      <c r="E1187" s="155">
        <v>108</v>
      </c>
      <c r="F1187" s="155">
        <v>0</v>
      </c>
    </row>
    <row r="1188" spans="3:6">
      <c r="C1188" s="156" t="s">
        <v>1527</v>
      </c>
      <c r="D1188" s="155">
        <v>1061635</v>
      </c>
      <c r="E1188" s="155">
        <v>108</v>
      </c>
      <c r="F1188" s="155">
        <v>0</v>
      </c>
    </row>
    <row r="1189" spans="3:6">
      <c r="C1189" s="156" t="s">
        <v>1528</v>
      </c>
      <c r="D1189" s="155">
        <v>2494717</v>
      </c>
      <c r="E1189" s="155">
        <v>108</v>
      </c>
      <c r="F1189" s="155">
        <v>0</v>
      </c>
    </row>
    <row r="1190" spans="3:6">
      <c r="C1190" s="156" t="s">
        <v>395</v>
      </c>
      <c r="D1190" s="155">
        <v>1078230</v>
      </c>
      <c r="E1190" s="155">
        <v>109</v>
      </c>
      <c r="F1190" s="155">
        <v>0</v>
      </c>
    </row>
    <row r="1191" spans="3:6">
      <c r="C1191" s="156" t="s">
        <v>445</v>
      </c>
      <c r="D1191" s="155">
        <v>2528502</v>
      </c>
      <c r="E1191" s="155">
        <v>109</v>
      </c>
      <c r="F1191" s="155">
        <v>0</v>
      </c>
    </row>
    <row r="1192" spans="3:6">
      <c r="C1192" s="156" t="s">
        <v>2079</v>
      </c>
      <c r="D1192" s="155">
        <v>0</v>
      </c>
      <c r="E1192" s="155">
        <v>21220817</v>
      </c>
      <c r="F1192" s="155">
        <v>8922030.2300000004</v>
      </c>
    </row>
    <row r="1193" spans="3:6">
      <c r="C1193" s="156" t="s">
        <v>533</v>
      </c>
      <c r="D1193" s="155">
        <v>1481645</v>
      </c>
      <c r="E1193" s="155">
        <v>108</v>
      </c>
      <c r="F1193" s="155">
        <v>0</v>
      </c>
    </row>
    <row r="1194" spans="3:6">
      <c r="C1194" s="156" t="s">
        <v>396</v>
      </c>
      <c r="D1194" s="155">
        <v>1481644</v>
      </c>
      <c r="E1194" s="155">
        <v>109</v>
      </c>
      <c r="F1194" s="155">
        <v>0</v>
      </c>
    </row>
    <row r="1195" spans="3:6">
      <c r="C1195" s="156" t="s">
        <v>397</v>
      </c>
      <c r="D1195" s="155">
        <v>7497572</v>
      </c>
      <c r="E1195" s="155">
        <v>5477511</v>
      </c>
      <c r="F1195" s="155">
        <v>5477510.1200000001</v>
      </c>
    </row>
    <row r="1196" spans="3:6">
      <c r="C1196" s="156" t="s">
        <v>532</v>
      </c>
      <c r="D1196" s="155">
        <v>1520450</v>
      </c>
      <c r="E1196" s="155">
        <v>109</v>
      </c>
      <c r="F1196" s="155">
        <v>0</v>
      </c>
    </row>
    <row r="1197" spans="3:6">
      <c r="C1197" s="156" t="s">
        <v>446</v>
      </c>
      <c r="D1197" s="155">
        <v>2408083</v>
      </c>
      <c r="E1197" s="155">
        <v>110</v>
      </c>
      <c r="F1197" s="155">
        <v>0</v>
      </c>
    </row>
    <row r="1198" spans="3:6">
      <c r="C1198" s="156" t="s">
        <v>531</v>
      </c>
      <c r="D1198" s="155">
        <v>656325</v>
      </c>
      <c r="E1198" s="155">
        <v>656325</v>
      </c>
      <c r="F1198" s="155">
        <v>0</v>
      </c>
    </row>
    <row r="1199" spans="3:6">
      <c r="C1199" s="156" t="s">
        <v>447</v>
      </c>
      <c r="D1199" s="155">
        <v>1481647</v>
      </c>
      <c r="E1199" s="155">
        <v>110</v>
      </c>
      <c r="F1199" s="155">
        <v>0</v>
      </c>
    </row>
    <row r="1200" spans="3:6">
      <c r="C1200" s="156" t="s">
        <v>811</v>
      </c>
      <c r="D1200" s="155">
        <v>1461985</v>
      </c>
      <c r="E1200" s="155">
        <v>110</v>
      </c>
      <c r="F1200" s="155">
        <v>0</v>
      </c>
    </row>
    <row r="1201" spans="3:6">
      <c r="C1201" s="156" t="s">
        <v>1529</v>
      </c>
      <c r="D1201" s="155">
        <v>527828100</v>
      </c>
      <c r="E1201" s="155">
        <v>278224871</v>
      </c>
      <c r="F1201" s="155">
        <v>68739939.239999995</v>
      </c>
    </row>
    <row r="1202" spans="3:6">
      <c r="C1202" s="154" t="s">
        <v>2270</v>
      </c>
      <c r="D1202" s="155">
        <v>86582012</v>
      </c>
      <c r="E1202" s="155">
        <v>131888138.03999999</v>
      </c>
      <c r="F1202" s="155">
        <v>67883393.290000007</v>
      </c>
    </row>
    <row r="1203" spans="3:6">
      <c r="C1203" s="156" t="s">
        <v>2245</v>
      </c>
      <c r="D1203" s="155">
        <v>0</v>
      </c>
      <c r="E1203" s="155">
        <v>3030000.01</v>
      </c>
      <c r="F1203" s="155">
        <v>0</v>
      </c>
    </row>
    <row r="1204" spans="3:6">
      <c r="C1204" s="156" t="s">
        <v>657</v>
      </c>
      <c r="D1204" s="155">
        <v>54902929</v>
      </c>
      <c r="E1204" s="155">
        <v>22369663.949999999</v>
      </c>
      <c r="F1204" s="155">
        <v>0</v>
      </c>
    </row>
    <row r="1205" spans="3:6">
      <c r="C1205" s="156" t="s">
        <v>658</v>
      </c>
      <c r="D1205" s="155">
        <v>1602521</v>
      </c>
      <c r="E1205" s="155">
        <v>9600000</v>
      </c>
      <c r="F1205" s="155">
        <v>9557245.0399999991</v>
      </c>
    </row>
    <row r="1206" spans="3:6">
      <c r="C1206" s="156" t="s">
        <v>812</v>
      </c>
      <c r="D1206" s="155">
        <v>0</v>
      </c>
      <c r="E1206" s="155">
        <v>60811912.079999998</v>
      </c>
      <c r="F1206" s="155">
        <v>44581603.210000001</v>
      </c>
    </row>
    <row r="1207" spans="3:6">
      <c r="C1207" s="156" t="s">
        <v>813</v>
      </c>
      <c r="D1207" s="155">
        <v>5371627</v>
      </c>
      <c r="E1207" s="155">
        <v>11371627</v>
      </c>
      <c r="F1207" s="155">
        <v>5371627</v>
      </c>
    </row>
    <row r="1208" spans="3:6">
      <c r="C1208" s="156" t="s">
        <v>659</v>
      </c>
      <c r="D1208" s="155">
        <v>24704935</v>
      </c>
      <c r="E1208" s="155">
        <v>24704935</v>
      </c>
      <c r="F1208" s="155">
        <v>8372918.04</v>
      </c>
    </row>
    <row r="1209" spans="3:6">
      <c r="C1209" s="152" t="s">
        <v>247</v>
      </c>
      <c r="D1209" s="153">
        <v>742299370</v>
      </c>
      <c r="E1209" s="153">
        <v>917548664.94999993</v>
      </c>
      <c r="F1209" s="153">
        <v>452395074.38999999</v>
      </c>
    </row>
    <row r="1210" spans="3:6">
      <c r="C1210" s="154" t="s">
        <v>2269</v>
      </c>
      <c r="D1210" s="155">
        <v>742299370</v>
      </c>
      <c r="E1210" s="155">
        <v>917548664.94999993</v>
      </c>
      <c r="F1210" s="155">
        <v>452395074.38999999</v>
      </c>
    </row>
    <row r="1211" spans="3:6">
      <c r="C1211" s="156" t="s">
        <v>380</v>
      </c>
      <c r="D1211" s="155">
        <v>2982396</v>
      </c>
      <c r="E1211" s="155">
        <v>2535377</v>
      </c>
      <c r="F1211" s="155">
        <v>447634.18</v>
      </c>
    </row>
    <row r="1212" spans="3:6">
      <c r="C1212" s="156" t="s">
        <v>2209</v>
      </c>
      <c r="D1212" s="155">
        <v>0</v>
      </c>
      <c r="E1212" s="155">
        <v>7500000</v>
      </c>
      <c r="F1212" s="155">
        <v>5622443.6799999997</v>
      </c>
    </row>
    <row r="1213" spans="3:6">
      <c r="C1213" s="156" t="s">
        <v>2284</v>
      </c>
      <c r="D1213" s="155">
        <v>0</v>
      </c>
      <c r="E1213" s="155">
        <v>6354312.3099999996</v>
      </c>
      <c r="F1213" s="155">
        <v>0</v>
      </c>
    </row>
    <row r="1214" spans="3:6">
      <c r="C1214" s="156" t="s">
        <v>1530</v>
      </c>
      <c r="D1214" s="155">
        <v>1542689</v>
      </c>
      <c r="E1214" s="155">
        <v>6000000</v>
      </c>
      <c r="F1214" s="155">
        <v>5057786.1500000004</v>
      </c>
    </row>
    <row r="1215" spans="3:6">
      <c r="C1215" s="156" t="s">
        <v>530</v>
      </c>
      <c r="D1215" s="155">
        <v>8227707</v>
      </c>
      <c r="E1215" s="155">
        <v>1927707</v>
      </c>
      <c r="F1215" s="155">
        <v>1503909.18</v>
      </c>
    </row>
    <row r="1216" spans="3:6">
      <c r="C1216" s="156" t="s">
        <v>529</v>
      </c>
      <c r="D1216" s="155">
        <v>5070433</v>
      </c>
      <c r="E1216" s="155">
        <v>2624489</v>
      </c>
      <c r="F1216" s="155">
        <v>1049715.3600000001</v>
      </c>
    </row>
    <row r="1217" spans="3:6">
      <c r="C1217" s="156" t="s">
        <v>528</v>
      </c>
      <c r="D1217" s="155">
        <v>28116881</v>
      </c>
      <c r="E1217" s="155">
        <v>2100000</v>
      </c>
      <c r="F1217" s="155">
        <v>0</v>
      </c>
    </row>
    <row r="1218" spans="3:6">
      <c r="C1218" s="156" t="s">
        <v>706</v>
      </c>
      <c r="D1218" s="155">
        <v>0</v>
      </c>
      <c r="E1218" s="155">
        <v>7875210.0599999996</v>
      </c>
      <c r="F1218" s="155">
        <v>7641272.0800000001</v>
      </c>
    </row>
    <row r="1219" spans="3:6">
      <c r="C1219" s="156" t="s">
        <v>2166</v>
      </c>
      <c r="D1219" s="155">
        <v>0</v>
      </c>
      <c r="E1219" s="155">
        <v>19139470.759999998</v>
      </c>
      <c r="F1219" s="155">
        <v>0</v>
      </c>
    </row>
    <row r="1220" spans="3:6">
      <c r="C1220" s="156" t="s">
        <v>1531</v>
      </c>
      <c r="D1220" s="155">
        <v>0</v>
      </c>
      <c r="E1220" s="155">
        <v>2782722.9</v>
      </c>
      <c r="F1220" s="155">
        <v>2666803.48</v>
      </c>
    </row>
    <row r="1221" spans="3:6">
      <c r="C1221" s="156" t="s">
        <v>1532</v>
      </c>
      <c r="D1221" s="155">
        <v>533167</v>
      </c>
      <c r="E1221" s="155">
        <v>0</v>
      </c>
      <c r="F1221" s="155">
        <v>0</v>
      </c>
    </row>
    <row r="1222" spans="3:6">
      <c r="C1222" s="156" t="s">
        <v>431</v>
      </c>
      <c r="D1222" s="155">
        <v>30000003</v>
      </c>
      <c r="E1222" s="155">
        <v>30000003</v>
      </c>
      <c r="F1222" s="155">
        <v>23509292.059999999</v>
      </c>
    </row>
    <row r="1223" spans="3:6">
      <c r="C1223" s="156" t="s">
        <v>432</v>
      </c>
      <c r="D1223" s="155">
        <v>97501084</v>
      </c>
      <c r="E1223" s="155">
        <v>197501084</v>
      </c>
      <c r="F1223" s="155">
        <v>84076101.030000001</v>
      </c>
    </row>
    <row r="1224" spans="3:6">
      <c r="C1224" s="156" t="s">
        <v>413</v>
      </c>
      <c r="D1224" s="155">
        <v>2265191</v>
      </c>
      <c r="E1224" s="155">
        <v>2265191</v>
      </c>
      <c r="F1224" s="155">
        <v>2265191</v>
      </c>
    </row>
    <row r="1225" spans="3:6">
      <c r="C1225" s="156" t="s">
        <v>301</v>
      </c>
      <c r="D1225" s="155">
        <v>13846610</v>
      </c>
      <c r="E1225" s="155">
        <v>21172427.969999999</v>
      </c>
      <c r="F1225" s="155">
        <v>21083590.359999999</v>
      </c>
    </row>
    <row r="1226" spans="3:6">
      <c r="C1226" s="156" t="s">
        <v>1533</v>
      </c>
      <c r="D1226" s="155">
        <v>1090343</v>
      </c>
      <c r="E1226" s="155">
        <v>108</v>
      </c>
      <c r="F1226" s="155">
        <v>0</v>
      </c>
    </row>
    <row r="1227" spans="3:6">
      <c r="C1227" s="156" t="s">
        <v>1534</v>
      </c>
      <c r="D1227" s="155">
        <v>1510897</v>
      </c>
      <c r="E1227" s="155">
        <v>110</v>
      </c>
      <c r="F1227" s="155">
        <v>0</v>
      </c>
    </row>
    <row r="1228" spans="3:6">
      <c r="C1228" s="156" t="s">
        <v>1535</v>
      </c>
      <c r="D1228" s="155">
        <v>1510897</v>
      </c>
      <c r="E1228" s="155">
        <v>110</v>
      </c>
      <c r="F1228" s="155">
        <v>0</v>
      </c>
    </row>
    <row r="1229" spans="3:6">
      <c r="C1229" s="156" t="s">
        <v>1536</v>
      </c>
      <c r="D1229" s="155">
        <v>1090343</v>
      </c>
      <c r="E1229" s="155">
        <v>108</v>
      </c>
      <c r="F1229" s="155">
        <v>0</v>
      </c>
    </row>
    <row r="1230" spans="3:6">
      <c r="C1230" s="156" t="s">
        <v>1537</v>
      </c>
      <c r="D1230" s="155">
        <v>4521143</v>
      </c>
      <c r="E1230" s="155">
        <v>4521143</v>
      </c>
      <c r="F1230" s="155">
        <v>3961113.22</v>
      </c>
    </row>
    <row r="1231" spans="3:6">
      <c r="C1231" s="156" t="s">
        <v>1538</v>
      </c>
      <c r="D1231" s="155">
        <v>1175317</v>
      </c>
      <c r="E1231" s="155">
        <v>110</v>
      </c>
      <c r="F1231" s="155">
        <v>0</v>
      </c>
    </row>
    <row r="1232" spans="3:6">
      <c r="C1232" s="156" t="s">
        <v>1539</v>
      </c>
      <c r="D1232" s="155">
        <v>6047821</v>
      </c>
      <c r="E1232" s="155">
        <v>9908443</v>
      </c>
      <c r="F1232" s="155">
        <v>7926674.5899999999</v>
      </c>
    </row>
    <row r="1233" spans="3:6">
      <c r="C1233" s="156" t="s">
        <v>1540</v>
      </c>
      <c r="D1233" s="155">
        <v>3426970</v>
      </c>
      <c r="E1233" s="155">
        <v>4914837</v>
      </c>
      <c r="F1233" s="155">
        <v>3931790.18</v>
      </c>
    </row>
    <row r="1234" spans="3:6">
      <c r="C1234" s="156" t="s">
        <v>1541</v>
      </c>
      <c r="D1234" s="155">
        <v>1504803</v>
      </c>
      <c r="E1234" s="155">
        <v>110</v>
      </c>
      <c r="F1234" s="155">
        <v>0</v>
      </c>
    </row>
    <row r="1235" spans="3:6">
      <c r="C1235" s="156" t="s">
        <v>1542</v>
      </c>
      <c r="D1235" s="155">
        <v>1519986</v>
      </c>
      <c r="E1235" s="155">
        <v>109</v>
      </c>
      <c r="F1235" s="155">
        <v>0</v>
      </c>
    </row>
    <row r="1236" spans="3:6">
      <c r="C1236" s="156" t="s">
        <v>1543</v>
      </c>
      <c r="D1236" s="155">
        <v>2273773</v>
      </c>
      <c r="E1236" s="155">
        <v>2409561</v>
      </c>
      <c r="F1236" s="155">
        <v>0</v>
      </c>
    </row>
    <row r="1237" spans="3:6">
      <c r="C1237" s="156" t="s">
        <v>1544</v>
      </c>
      <c r="D1237" s="155">
        <v>1076708</v>
      </c>
      <c r="E1237" s="155">
        <v>109</v>
      </c>
      <c r="F1237" s="155">
        <v>0</v>
      </c>
    </row>
    <row r="1238" spans="3:6">
      <c r="C1238" s="156" t="s">
        <v>2229</v>
      </c>
      <c r="D1238" s="155">
        <v>1519986</v>
      </c>
      <c r="E1238" s="155">
        <v>11076721</v>
      </c>
      <c r="F1238" s="155">
        <v>6077938.8300000001</v>
      </c>
    </row>
    <row r="1239" spans="3:6">
      <c r="C1239" s="156" t="s">
        <v>527</v>
      </c>
      <c r="D1239" s="155">
        <v>1076708</v>
      </c>
      <c r="E1239" s="155">
        <v>109</v>
      </c>
      <c r="F1239" s="155">
        <v>0</v>
      </c>
    </row>
    <row r="1240" spans="3:6">
      <c r="C1240" s="156" t="s">
        <v>398</v>
      </c>
      <c r="D1240" s="155">
        <v>5383541</v>
      </c>
      <c r="E1240" s="155">
        <v>4383541</v>
      </c>
      <c r="F1240" s="155">
        <v>2535290.48</v>
      </c>
    </row>
    <row r="1241" spans="3:6">
      <c r="C1241" s="156" t="s">
        <v>399</v>
      </c>
      <c r="D1241" s="155">
        <v>7366419</v>
      </c>
      <c r="E1241" s="155">
        <v>633657</v>
      </c>
      <c r="F1241" s="155">
        <v>0</v>
      </c>
    </row>
    <row r="1242" spans="3:6">
      <c r="C1242" s="156" t="s">
        <v>400</v>
      </c>
      <c r="D1242" s="155">
        <v>3282809</v>
      </c>
      <c r="E1242" s="155">
        <v>1782809</v>
      </c>
      <c r="F1242" s="155">
        <v>0</v>
      </c>
    </row>
    <row r="1243" spans="3:6">
      <c r="C1243" s="156" t="s">
        <v>401</v>
      </c>
      <c r="D1243" s="155">
        <v>1083406</v>
      </c>
      <c r="E1243" s="155">
        <v>109</v>
      </c>
      <c r="F1243" s="155">
        <v>0</v>
      </c>
    </row>
    <row r="1244" spans="3:6">
      <c r="C1244" s="156" t="s">
        <v>402</v>
      </c>
      <c r="D1244" s="155">
        <v>3494897</v>
      </c>
      <c r="E1244" s="155">
        <v>1779672</v>
      </c>
      <c r="F1244" s="155">
        <v>0</v>
      </c>
    </row>
    <row r="1245" spans="3:6">
      <c r="C1245" s="156" t="s">
        <v>403</v>
      </c>
      <c r="D1245" s="155">
        <v>4075959</v>
      </c>
      <c r="E1245" s="155">
        <v>875959</v>
      </c>
      <c r="F1245" s="155">
        <v>0</v>
      </c>
    </row>
    <row r="1246" spans="3:6">
      <c r="C1246" s="156" t="s">
        <v>1545</v>
      </c>
      <c r="D1246" s="155">
        <v>178751321</v>
      </c>
      <c r="E1246" s="155">
        <v>135816503</v>
      </c>
      <c r="F1246" s="155">
        <v>17914836.48</v>
      </c>
    </row>
    <row r="1247" spans="3:6">
      <c r="C1247" s="156" t="s">
        <v>1546</v>
      </c>
      <c r="D1247" s="155">
        <v>5076986</v>
      </c>
      <c r="E1247" s="155">
        <v>109</v>
      </c>
      <c r="F1247" s="155">
        <v>0</v>
      </c>
    </row>
    <row r="1248" spans="3:6">
      <c r="C1248" s="156" t="s">
        <v>1547</v>
      </c>
      <c r="D1248" s="155">
        <v>60000001</v>
      </c>
      <c r="E1248" s="155">
        <v>60000001</v>
      </c>
      <c r="F1248" s="155">
        <v>47999591.780000001</v>
      </c>
    </row>
    <row r="1249" spans="3:6">
      <c r="C1249" s="156" t="s">
        <v>404</v>
      </c>
      <c r="D1249" s="155">
        <v>1413658</v>
      </c>
      <c r="E1249" s="155">
        <v>109</v>
      </c>
      <c r="F1249" s="155">
        <v>0</v>
      </c>
    </row>
    <row r="1250" spans="3:6">
      <c r="C1250" s="156" t="s">
        <v>1548</v>
      </c>
      <c r="D1250" s="155">
        <v>30000002</v>
      </c>
      <c r="E1250" s="155">
        <v>30000002</v>
      </c>
      <c r="F1250" s="155">
        <v>23465176.27</v>
      </c>
    </row>
    <row r="1251" spans="3:6">
      <c r="C1251" s="156" t="s">
        <v>405</v>
      </c>
      <c r="D1251" s="155">
        <v>5068647</v>
      </c>
      <c r="E1251" s="155">
        <v>110</v>
      </c>
      <c r="F1251" s="155">
        <v>0</v>
      </c>
    </row>
    <row r="1252" spans="3:6">
      <c r="C1252" s="156" t="s">
        <v>406</v>
      </c>
      <c r="D1252" s="155">
        <v>1413658</v>
      </c>
      <c r="E1252" s="155">
        <v>109</v>
      </c>
      <c r="F1252" s="155">
        <v>0</v>
      </c>
    </row>
    <row r="1253" spans="3:6">
      <c r="C1253" s="156" t="s">
        <v>407</v>
      </c>
      <c r="D1253" s="155">
        <v>1413658</v>
      </c>
      <c r="E1253" s="155">
        <v>109</v>
      </c>
      <c r="F1253" s="155">
        <v>0</v>
      </c>
    </row>
    <row r="1254" spans="3:6">
      <c r="C1254" s="156" t="s">
        <v>408</v>
      </c>
      <c r="D1254" s="155">
        <v>7591797</v>
      </c>
      <c r="E1254" s="155">
        <v>7600028</v>
      </c>
      <c r="F1254" s="155">
        <v>5250908.18</v>
      </c>
    </row>
    <row r="1255" spans="3:6">
      <c r="C1255" s="156" t="s">
        <v>409</v>
      </c>
      <c r="D1255" s="155">
        <v>12655186</v>
      </c>
      <c r="E1255" s="155">
        <v>11086261</v>
      </c>
      <c r="F1255" s="155">
        <v>8868928.5500000007</v>
      </c>
    </row>
    <row r="1256" spans="3:6">
      <c r="C1256" s="156" t="s">
        <v>1549</v>
      </c>
      <c r="D1256" s="155">
        <v>13314662</v>
      </c>
      <c r="E1256" s="155">
        <v>7485200</v>
      </c>
      <c r="F1256" s="155">
        <v>0</v>
      </c>
    </row>
    <row r="1257" spans="3:6">
      <c r="C1257" s="156" t="s">
        <v>410</v>
      </c>
      <c r="D1257" s="155">
        <v>1076708</v>
      </c>
      <c r="E1257" s="155">
        <v>3692904</v>
      </c>
      <c r="F1257" s="155">
        <v>2954243.09</v>
      </c>
    </row>
    <row r="1258" spans="3:6">
      <c r="C1258" s="156" t="s">
        <v>411</v>
      </c>
      <c r="D1258" s="155">
        <v>1076708</v>
      </c>
      <c r="E1258" s="155">
        <v>109</v>
      </c>
      <c r="F1258" s="155">
        <v>0</v>
      </c>
    </row>
    <row r="1259" spans="3:6">
      <c r="C1259" s="156" t="s">
        <v>1550</v>
      </c>
      <c r="D1259" s="155">
        <v>7599928</v>
      </c>
      <c r="E1259" s="155">
        <v>5599928</v>
      </c>
      <c r="F1259" s="155">
        <v>4449964.3899999997</v>
      </c>
    </row>
    <row r="1260" spans="3:6">
      <c r="C1260" s="156" t="s">
        <v>526</v>
      </c>
      <c r="D1260" s="155">
        <v>1543101</v>
      </c>
      <c r="E1260" s="155">
        <v>110</v>
      </c>
      <c r="F1260" s="155">
        <v>0</v>
      </c>
    </row>
    <row r="1261" spans="3:6">
      <c r="C1261" s="156" t="s">
        <v>1551</v>
      </c>
      <c r="D1261" s="155">
        <v>2000000</v>
      </c>
      <c r="E1261" s="155">
        <v>5033975</v>
      </c>
      <c r="F1261" s="155">
        <v>3227099.74</v>
      </c>
    </row>
    <row r="1262" spans="3:6">
      <c r="C1262" s="156" t="s">
        <v>525</v>
      </c>
      <c r="D1262" s="155">
        <v>135000006</v>
      </c>
      <c r="E1262" s="155">
        <v>210000006</v>
      </c>
      <c r="F1262" s="155">
        <v>136242655.18000001</v>
      </c>
    </row>
    <row r="1263" spans="3:6">
      <c r="C1263" s="156" t="s">
        <v>412</v>
      </c>
      <c r="D1263" s="155">
        <v>1543101</v>
      </c>
      <c r="E1263" s="155">
        <v>110</v>
      </c>
      <c r="F1263" s="155">
        <v>0</v>
      </c>
    </row>
    <row r="1264" spans="3:6">
      <c r="C1264" s="156" t="s">
        <v>524</v>
      </c>
      <c r="D1264" s="155">
        <v>1075882</v>
      </c>
      <c r="E1264" s="155">
        <v>109</v>
      </c>
      <c r="F1264" s="155">
        <v>0</v>
      </c>
    </row>
    <row r="1265" spans="3:6">
      <c r="C1265" s="156" t="s">
        <v>1552</v>
      </c>
      <c r="D1265" s="155">
        <v>8264361</v>
      </c>
      <c r="E1265" s="155">
        <v>23255594</v>
      </c>
      <c r="F1265" s="155">
        <v>11156096.58</v>
      </c>
    </row>
    <row r="1266" spans="3:6">
      <c r="C1266" s="156" t="s">
        <v>1553</v>
      </c>
      <c r="D1266" s="155">
        <v>4841110</v>
      </c>
      <c r="E1266" s="155">
        <v>108</v>
      </c>
      <c r="F1266" s="155">
        <v>0</v>
      </c>
    </row>
    <row r="1267" spans="3:6">
      <c r="C1267" s="156" t="s">
        <v>2167</v>
      </c>
      <c r="D1267" s="155">
        <v>0</v>
      </c>
      <c r="E1267" s="155">
        <v>3852199.99</v>
      </c>
      <c r="F1267" s="155">
        <v>0</v>
      </c>
    </row>
    <row r="1268" spans="3:6">
      <c r="C1268" s="156" t="s">
        <v>359</v>
      </c>
      <c r="D1268" s="155">
        <v>7500002</v>
      </c>
      <c r="E1268" s="155">
        <v>7500002</v>
      </c>
      <c r="F1268" s="155">
        <v>5438531</v>
      </c>
    </row>
    <row r="1269" spans="3:6">
      <c r="C1269" s="156" t="s">
        <v>814</v>
      </c>
      <c r="D1269" s="155">
        <v>0</v>
      </c>
      <c r="E1269" s="155">
        <v>47849360.319999993</v>
      </c>
      <c r="F1269" s="155">
        <v>0</v>
      </c>
    </row>
    <row r="1270" spans="3:6">
      <c r="C1270" s="156" t="s">
        <v>1554</v>
      </c>
      <c r="D1270" s="155">
        <v>9960000</v>
      </c>
      <c r="E1270" s="155">
        <v>60000</v>
      </c>
      <c r="F1270" s="155">
        <v>0</v>
      </c>
    </row>
    <row r="1271" spans="3:6">
      <c r="C1271" s="156" t="s">
        <v>716</v>
      </c>
      <c r="D1271" s="155">
        <v>0</v>
      </c>
      <c r="E1271" s="155">
        <v>5451101.6400000006</v>
      </c>
      <c r="F1271" s="155">
        <v>5179442.8600000003</v>
      </c>
    </row>
    <row r="1272" spans="3:6">
      <c r="C1272" s="156" t="s">
        <v>717</v>
      </c>
      <c r="D1272" s="155">
        <v>0</v>
      </c>
      <c r="E1272" s="155">
        <v>1199077</v>
      </c>
      <c r="F1272" s="155">
        <v>891054.43</v>
      </c>
    </row>
    <row r="1273" spans="3:6">
      <c r="C1273" s="152" t="s">
        <v>302</v>
      </c>
      <c r="D1273" s="153">
        <v>1734985101</v>
      </c>
      <c r="E1273" s="153">
        <v>1199705182.8900001</v>
      </c>
      <c r="F1273" s="153">
        <v>581955476.83999979</v>
      </c>
    </row>
    <row r="1274" spans="3:6">
      <c r="C1274" s="154" t="s">
        <v>2269</v>
      </c>
      <c r="D1274" s="155">
        <v>1455500578</v>
      </c>
      <c r="E1274" s="155">
        <v>1095725762.22</v>
      </c>
      <c r="F1274" s="155">
        <v>544033149.41999984</v>
      </c>
    </row>
    <row r="1275" spans="3:6">
      <c r="C1275" s="156" t="s">
        <v>340</v>
      </c>
      <c r="D1275" s="155">
        <v>157231672</v>
      </c>
      <c r="E1275" s="155">
        <v>73000000</v>
      </c>
      <c r="F1275" s="155">
        <v>0</v>
      </c>
    </row>
    <row r="1276" spans="3:6">
      <c r="C1276" s="156" t="s">
        <v>1555</v>
      </c>
      <c r="D1276" s="155">
        <v>26496875</v>
      </c>
      <c r="E1276" s="155">
        <v>0</v>
      </c>
      <c r="F1276" s="155">
        <v>0</v>
      </c>
    </row>
    <row r="1277" spans="3:6">
      <c r="C1277" s="156" t="s">
        <v>1556</v>
      </c>
      <c r="D1277" s="155">
        <v>5188516</v>
      </c>
      <c r="E1277" s="155">
        <v>1878516</v>
      </c>
      <c r="F1277" s="155">
        <v>1873645.12</v>
      </c>
    </row>
    <row r="1278" spans="3:6">
      <c r="C1278" s="156" t="s">
        <v>1557</v>
      </c>
      <c r="D1278" s="155">
        <v>6508435</v>
      </c>
      <c r="E1278" s="155">
        <v>3408435</v>
      </c>
      <c r="F1278" s="155">
        <v>338342.35</v>
      </c>
    </row>
    <row r="1279" spans="3:6">
      <c r="C1279" s="156" t="s">
        <v>1558</v>
      </c>
      <c r="D1279" s="155">
        <v>1310327</v>
      </c>
      <c r="E1279" s="155">
        <v>0</v>
      </c>
      <c r="F1279" s="155">
        <v>0</v>
      </c>
    </row>
    <row r="1280" spans="3:6">
      <c r="C1280" s="156" t="s">
        <v>1559</v>
      </c>
      <c r="D1280" s="155">
        <v>5242460</v>
      </c>
      <c r="E1280" s="155">
        <v>109</v>
      </c>
      <c r="F1280" s="155">
        <v>0</v>
      </c>
    </row>
    <row r="1281" spans="3:6">
      <c r="C1281" s="156" t="s">
        <v>1560</v>
      </c>
      <c r="D1281" s="155">
        <v>1112112</v>
      </c>
      <c r="E1281" s="155">
        <v>109</v>
      </c>
      <c r="F1281" s="155">
        <v>0</v>
      </c>
    </row>
    <row r="1282" spans="3:6">
      <c r="C1282" s="156" t="s">
        <v>1561</v>
      </c>
      <c r="D1282" s="155">
        <v>1112112</v>
      </c>
      <c r="E1282" s="155">
        <v>109</v>
      </c>
      <c r="F1282" s="155">
        <v>0</v>
      </c>
    </row>
    <row r="1283" spans="3:6">
      <c r="C1283" s="156" t="s">
        <v>1562</v>
      </c>
      <c r="D1283" s="155">
        <v>5560558</v>
      </c>
      <c r="E1283" s="155">
        <v>100</v>
      </c>
      <c r="F1283" s="155">
        <v>0</v>
      </c>
    </row>
    <row r="1284" spans="3:6">
      <c r="C1284" s="156" t="s">
        <v>1563</v>
      </c>
      <c r="D1284" s="155">
        <v>2419006</v>
      </c>
      <c r="E1284" s="155">
        <v>109</v>
      </c>
      <c r="F1284" s="155">
        <v>0</v>
      </c>
    </row>
    <row r="1285" spans="3:6">
      <c r="C1285" s="156" t="s">
        <v>1564</v>
      </c>
      <c r="D1285" s="155">
        <v>12095029</v>
      </c>
      <c r="E1285" s="155">
        <v>110</v>
      </c>
      <c r="F1285" s="155">
        <v>0</v>
      </c>
    </row>
    <row r="1286" spans="3:6">
      <c r="C1286" s="156" t="s">
        <v>1565</v>
      </c>
      <c r="D1286" s="155">
        <v>7389792</v>
      </c>
      <c r="E1286" s="155">
        <v>5538918</v>
      </c>
      <c r="F1286" s="155">
        <v>4291138.09</v>
      </c>
    </row>
    <row r="1287" spans="3:6">
      <c r="C1287" s="156" t="s">
        <v>1566</v>
      </c>
      <c r="D1287" s="155">
        <v>1498437</v>
      </c>
      <c r="E1287" s="155">
        <v>110</v>
      </c>
      <c r="F1287" s="155">
        <v>0</v>
      </c>
    </row>
    <row r="1288" spans="3:6">
      <c r="C1288" s="156" t="s">
        <v>1567</v>
      </c>
      <c r="D1288" s="155">
        <v>7492185</v>
      </c>
      <c r="E1288" s="155">
        <v>4794550</v>
      </c>
      <c r="F1288" s="155">
        <v>3818402.77</v>
      </c>
    </row>
    <row r="1289" spans="3:6">
      <c r="C1289" s="156" t="s">
        <v>1568</v>
      </c>
      <c r="D1289" s="155">
        <v>1486291</v>
      </c>
      <c r="E1289" s="155">
        <v>4666636</v>
      </c>
      <c r="F1289" s="155">
        <v>3544895.83</v>
      </c>
    </row>
    <row r="1290" spans="3:6">
      <c r="C1290" s="156" t="s">
        <v>523</v>
      </c>
      <c r="D1290" s="155">
        <v>16726449</v>
      </c>
      <c r="E1290" s="155">
        <v>9417449</v>
      </c>
      <c r="F1290" s="155">
        <v>6408156.1299999999</v>
      </c>
    </row>
    <row r="1291" spans="3:6">
      <c r="C1291" s="156" t="s">
        <v>303</v>
      </c>
      <c r="D1291" s="155">
        <v>166000001</v>
      </c>
      <c r="E1291" s="155">
        <v>26000001</v>
      </c>
      <c r="F1291" s="155">
        <v>0</v>
      </c>
    </row>
    <row r="1292" spans="3:6">
      <c r="C1292" s="156" t="s">
        <v>1569</v>
      </c>
      <c r="D1292" s="155">
        <v>2417108</v>
      </c>
      <c r="E1292" s="155">
        <v>2022108</v>
      </c>
      <c r="F1292" s="155">
        <v>1616673.08</v>
      </c>
    </row>
    <row r="1293" spans="3:6">
      <c r="C1293" s="156" t="s">
        <v>756</v>
      </c>
      <c r="D1293" s="155">
        <v>0</v>
      </c>
      <c r="E1293" s="155">
        <v>3982511</v>
      </c>
      <c r="F1293" s="155">
        <v>3336583.67</v>
      </c>
    </row>
    <row r="1294" spans="3:6">
      <c r="C1294" s="156" t="s">
        <v>1570</v>
      </c>
      <c r="D1294" s="155">
        <v>2129173</v>
      </c>
      <c r="E1294" s="155">
        <v>1671173</v>
      </c>
      <c r="F1294" s="155">
        <v>1335796.58</v>
      </c>
    </row>
    <row r="1295" spans="3:6">
      <c r="C1295" s="156" t="s">
        <v>1571</v>
      </c>
      <c r="D1295" s="155">
        <v>4061379</v>
      </c>
      <c r="E1295" s="155">
        <v>2903474</v>
      </c>
      <c r="F1295" s="155">
        <v>2903473.4</v>
      </c>
    </row>
    <row r="1296" spans="3:6">
      <c r="C1296" s="156" t="s">
        <v>1572</v>
      </c>
      <c r="D1296" s="155">
        <v>3714026</v>
      </c>
      <c r="E1296" s="155">
        <v>109</v>
      </c>
      <c r="F1296" s="155">
        <v>0</v>
      </c>
    </row>
    <row r="1297" spans="3:6">
      <c r="C1297" s="156" t="s">
        <v>1573</v>
      </c>
      <c r="D1297" s="155">
        <v>7000000</v>
      </c>
      <c r="E1297" s="155">
        <v>7000000</v>
      </c>
      <c r="F1297" s="155">
        <v>0</v>
      </c>
    </row>
    <row r="1298" spans="3:6">
      <c r="C1298" s="156" t="s">
        <v>1574</v>
      </c>
      <c r="D1298" s="155">
        <v>1318200</v>
      </c>
      <c r="E1298" s="155">
        <v>220</v>
      </c>
      <c r="F1298" s="155">
        <v>0</v>
      </c>
    </row>
    <row r="1299" spans="3:6">
      <c r="C1299" s="156" t="s">
        <v>2107</v>
      </c>
      <c r="D1299" s="155">
        <v>0</v>
      </c>
      <c r="E1299" s="155">
        <v>10986304.470000001</v>
      </c>
      <c r="F1299" s="155">
        <v>10924708.18</v>
      </c>
    </row>
    <row r="1300" spans="3:6">
      <c r="C1300" s="156" t="s">
        <v>1575</v>
      </c>
      <c r="D1300" s="155">
        <v>2347098</v>
      </c>
      <c r="E1300" s="155">
        <v>21321386</v>
      </c>
      <c r="F1300" s="155">
        <v>16565640.84</v>
      </c>
    </row>
    <row r="1301" spans="3:6">
      <c r="C1301" s="156" t="s">
        <v>1576</v>
      </c>
      <c r="D1301" s="155">
        <v>3216613</v>
      </c>
      <c r="E1301" s="155">
        <v>11194283</v>
      </c>
      <c r="F1301" s="155">
        <v>4477673.1900000004</v>
      </c>
    </row>
    <row r="1302" spans="3:6">
      <c r="C1302" s="156" t="s">
        <v>1577</v>
      </c>
      <c r="D1302" s="155">
        <v>20000000</v>
      </c>
      <c r="E1302" s="155">
        <v>20000000</v>
      </c>
      <c r="F1302" s="155">
        <v>0</v>
      </c>
    </row>
    <row r="1303" spans="3:6">
      <c r="C1303" s="156" t="s">
        <v>757</v>
      </c>
      <c r="D1303" s="155">
        <v>0</v>
      </c>
      <c r="E1303" s="155">
        <v>4893358.3499999996</v>
      </c>
      <c r="F1303" s="155">
        <v>1503239.68</v>
      </c>
    </row>
    <row r="1304" spans="3:6">
      <c r="C1304" s="156" t="s">
        <v>1578</v>
      </c>
      <c r="D1304" s="155">
        <v>1945401</v>
      </c>
      <c r="E1304" s="155">
        <v>11195824</v>
      </c>
      <c r="F1304" s="155">
        <v>9272973.0500000007</v>
      </c>
    </row>
    <row r="1305" spans="3:6">
      <c r="C1305" s="156" t="s">
        <v>1579</v>
      </c>
      <c r="D1305" s="155">
        <v>7492175</v>
      </c>
      <c r="E1305" s="155">
        <v>4995589</v>
      </c>
      <c r="F1305" s="155">
        <v>4995588.78</v>
      </c>
    </row>
    <row r="1306" spans="3:6">
      <c r="C1306" s="156" t="s">
        <v>1580</v>
      </c>
      <c r="D1306" s="155">
        <v>12473591</v>
      </c>
      <c r="E1306" s="155">
        <v>9973591</v>
      </c>
      <c r="F1306" s="155">
        <v>8309356.7300000004</v>
      </c>
    </row>
    <row r="1307" spans="3:6">
      <c r="C1307" s="156" t="s">
        <v>1581</v>
      </c>
      <c r="D1307" s="155">
        <v>4845910</v>
      </c>
      <c r="E1307" s="155">
        <v>109</v>
      </c>
      <c r="F1307" s="155">
        <v>0</v>
      </c>
    </row>
    <row r="1308" spans="3:6">
      <c r="C1308" s="156" t="s">
        <v>1582</v>
      </c>
      <c r="D1308" s="155">
        <v>2488475</v>
      </c>
      <c r="E1308" s="155">
        <v>110</v>
      </c>
      <c r="F1308" s="155">
        <v>0</v>
      </c>
    </row>
    <row r="1309" spans="3:6">
      <c r="C1309" s="156" t="s">
        <v>1583</v>
      </c>
      <c r="D1309" s="155">
        <v>10587127</v>
      </c>
      <c r="E1309" s="155">
        <v>10587127</v>
      </c>
      <c r="F1309" s="155">
        <v>0</v>
      </c>
    </row>
    <row r="1310" spans="3:6">
      <c r="C1310" s="156" t="s">
        <v>1584</v>
      </c>
      <c r="D1310" s="155">
        <v>1849743</v>
      </c>
      <c r="E1310" s="155">
        <v>3952968</v>
      </c>
      <c r="F1310" s="155">
        <v>1867075.87</v>
      </c>
    </row>
    <row r="1311" spans="3:6">
      <c r="C1311" s="156" t="s">
        <v>1585</v>
      </c>
      <c r="D1311" s="155">
        <v>37375859</v>
      </c>
      <c r="E1311" s="155">
        <v>37375859</v>
      </c>
      <c r="F1311" s="155">
        <v>37337500</v>
      </c>
    </row>
    <row r="1312" spans="3:6">
      <c r="C1312" s="156" t="s">
        <v>1586</v>
      </c>
      <c r="D1312" s="155">
        <v>5023007</v>
      </c>
      <c r="E1312" s="155">
        <v>7730961</v>
      </c>
      <c r="F1312" s="155">
        <v>5008185.1900000004</v>
      </c>
    </row>
    <row r="1313" spans="3:6">
      <c r="C1313" s="156" t="s">
        <v>1587</v>
      </c>
      <c r="D1313" s="155">
        <v>3662761</v>
      </c>
      <c r="E1313" s="155">
        <v>3449665</v>
      </c>
      <c r="F1313" s="155">
        <v>3449564.19</v>
      </c>
    </row>
    <row r="1314" spans="3:6">
      <c r="C1314" s="156" t="s">
        <v>1588</v>
      </c>
      <c r="D1314" s="155">
        <v>37521083</v>
      </c>
      <c r="E1314" s="155">
        <v>37521083</v>
      </c>
      <c r="F1314" s="155">
        <v>37513600</v>
      </c>
    </row>
    <row r="1315" spans="3:6">
      <c r="C1315" s="156" t="s">
        <v>1589</v>
      </c>
      <c r="D1315" s="155">
        <v>2429113</v>
      </c>
      <c r="E1315" s="155">
        <v>110</v>
      </c>
      <c r="F1315" s="155">
        <v>0</v>
      </c>
    </row>
    <row r="1316" spans="3:6">
      <c r="C1316" s="156" t="s">
        <v>522</v>
      </c>
      <c r="D1316" s="155">
        <v>6751973</v>
      </c>
      <c r="E1316" s="155">
        <v>6751973</v>
      </c>
      <c r="F1316" s="155">
        <v>6378930.7000000002</v>
      </c>
    </row>
    <row r="1317" spans="3:6">
      <c r="C1317" s="156" t="s">
        <v>795</v>
      </c>
      <c r="D1317" s="155">
        <v>76154845</v>
      </c>
      <c r="E1317" s="155">
        <v>76154845</v>
      </c>
      <c r="F1317" s="155">
        <v>59799628.780000001</v>
      </c>
    </row>
    <row r="1318" spans="3:6">
      <c r="C1318" s="156" t="s">
        <v>1590</v>
      </c>
      <c r="D1318" s="155">
        <v>6080000</v>
      </c>
      <c r="E1318" s="155">
        <v>599154</v>
      </c>
      <c r="F1318" s="155">
        <v>479243.37</v>
      </c>
    </row>
    <row r="1319" spans="3:6">
      <c r="C1319" s="156" t="s">
        <v>1591</v>
      </c>
      <c r="D1319" s="155">
        <v>5437376</v>
      </c>
      <c r="E1319" s="155">
        <v>3113610</v>
      </c>
      <c r="F1319" s="155">
        <v>3113609.45</v>
      </c>
    </row>
    <row r="1320" spans="3:6">
      <c r="C1320" s="156" t="s">
        <v>1592</v>
      </c>
      <c r="D1320" s="155">
        <v>20000000</v>
      </c>
      <c r="E1320" s="155">
        <v>20000000</v>
      </c>
      <c r="F1320" s="155">
        <v>0</v>
      </c>
    </row>
    <row r="1321" spans="3:6">
      <c r="C1321" s="156" t="s">
        <v>1593</v>
      </c>
      <c r="D1321" s="155">
        <v>5652712</v>
      </c>
      <c r="E1321" s="155">
        <v>3182787</v>
      </c>
      <c r="F1321" s="155">
        <v>3182676.87</v>
      </c>
    </row>
    <row r="1322" spans="3:6">
      <c r="C1322" s="156" t="s">
        <v>1594</v>
      </c>
      <c r="D1322" s="155">
        <v>61053890</v>
      </c>
      <c r="E1322" s="155">
        <v>16010851</v>
      </c>
      <c r="F1322" s="155">
        <v>13217162.98</v>
      </c>
    </row>
    <row r="1323" spans="3:6">
      <c r="C1323" s="156" t="s">
        <v>1595</v>
      </c>
      <c r="D1323" s="155">
        <v>12383198</v>
      </c>
      <c r="E1323" s="155">
        <v>5133756</v>
      </c>
      <c r="F1323" s="155">
        <v>5133755.84</v>
      </c>
    </row>
    <row r="1324" spans="3:6">
      <c r="C1324" s="156" t="s">
        <v>1596</v>
      </c>
      <c r="D1324" s="155">
        <v>13109885</v>
      </c>
      <c r="E1324" s="155">
        <v>7093526</v>
      </c>
      <c r="F1324" s="155">
        <v>7093525.6299999999</v>
      </c>
    </row>
    <row r="1325" spans="3:6">
      <c r="C1325" s="156" t="s">
        <v>1597</v>
      </c>
      <c r="D1325" s="155">
        <v>177387225</v>
      </c>
      <c r="E1325" s="155">
        <v>43004815</v>
      </c>
      <c r="F1325" s="155">
        <v>9406832.5800000001</v>
      </c>
    </row>
    <row r="1326" spans="3:6">
      <c r="C1326" s="156" t="s">
        <v>1598</v>
      </c>
      <c r="D1326" s="155">
        <v>5129530</v>
      </c>
      <c r="E1326" s="155">
        <v>2978165</v>
      </c>
      <c r="F1326" s="155">
        <v>2978164.2</v>
      </c>
    </row>
    <row r="1327" spans="3:6">
      <c r="C1327" s="156" t="s">
        <v>1599</v>
      </c>
      <c r="D1327" s="155">
        <v>75527452</v>
      </c>
      <c r="E1327" s="155">
        <v>75527452</v>
      </c>
      <c r="F1327" s="155">
        <v>75255949.629999995</v>
      </c>
    </row>
    <row r="1328" spans="3:6">
      <c r="C1328" s="156" t="s">
        <v>1600</v>
      </c>
      <c r="D1328" s="155">
        <v>12751040</v>
      </c>
      <c r="E1328" s="155">
        <v>109</v>
      </c>
      <c r="F1328" s="155">
        <v>0</v>
      </c>
    </row>
    <row r="1329" spans="3:6">
      <c r="C1329" s="156" t="s">
        <v>815</v>
      </c>
      <c r="D1329" s="155">
        <v>0</v>
      </c>
      <c r="E1329" s="155">
        <v>16850269.919999998</v>
      </c>
      <c r="F1329" s="155">
        <v>5162967.59</v>
      </c>
    </row>
    <row r="1330" spans="3:6">
      <c r="C1330" s="156" t="s">
        <v>2128</v>
      </c>
      <c r="D1330" s="155">
        <v>0</v>
      </c>
      <c r="E1330" s="155">
        <v>16256777.120000001</v>
      </c>
      <c r="F1330" s="155">
        <v>8670281.0999999996</v>
      </c>
    </row>
    <row r="1331" spans="3:6">
      <c r="C1331" s="156" t="s">
        <v>304</v>
      </c>
      <c r="D1331" s="155">
        <v>191812602</v>
      </c>
      <c r="E1331" s="155">
        <v>191812602</v>
      </c>
      <c r="F1331" s="155">
        <v>53211183.93</v>
      </c>
    </row>
    <row r="1332" spans="3:6">
      <c r="C1332" s="156" t="s">
        <v>1601</v>
      </c>
      <c r="D1332" s="155">
        <v>76458419</v>
      </c>
      <c r="E1332" s="155">
        <v>76458419</v>
      </c>
      <c r="F1332" s="155">
        <v>76032322.74000001</v>
      </c>
    </row>
    <row r="1333" spans="3:6">
      <c r="C1333" s="156" t="s">
        <v>2129</v>
      </c>
      <c r="D1333" s="155">
        <v>0</v>
      </c>
      <c r="E1333" s="155">
        <v>60571674.850000001</v>
      </c>
      <c r="F1333" s="155">
        <v>0</v>
      </c>
    </row>
    <row r="1334" spans="3:6">
      <c r="C1334" s="156" t="s">
        <v>2130</v>
      </c>
      <c r="D1334" s="155">
        <v>0</v>
      </c>
      <c r="E1334" s="155">
        <v>8326280.5899999999</v>
      </c>
      <c r="F1334" s="155">
        <v>4440682.9800000004</v>
      </c>
    </row>
    <row r="1335" spans="3:6">
      <c r="C1335" s="156" t="s">
        <v>2131</v>
      </c>
      <c r="D1335" s="155">
        <v>0</v>
      </c>
      <c r="E1335" s="155">
        <v>16472998.41</v>
      </c>
      <c r="F1335" s="155">
        <v>8231923.3700000001</v>
      </c>
    </row>
    <row r="1336" spans="3:6">
      <c r="C1336" s="156" t="s">
        <v>2132</v>
      </c>
      <c r="D1336" s="155">
        <v>0</v>
      </c>
      <c r="E1336" s="155">
        <v>7188400.4300000006</v>
      </c>
      <c r="F1336" s="155">
        <v>3913313.06</v>
      </c>
    </row>
    <row r="1337" spans="3:6">
      <c r="C1337" s="156" t="s">
        <v>2133</v>
      </c>
      <c r="D1337" s="155">
        <v>0</v>
      </c>
      <c r="E1337" s="155">
        <v>6945227.8600000003</v>
      </c>
      <c r="F1337" s="155">
        <v>3804199.92</v>
      </c>
    </row>
    <row r="1338" spans="3:6">
      <c r="C1338" s="156" t="s">
        <v>2134</v>
      </c>
      <c r="D1338" s="155">
        <v>0</v>
      </c>
      <c r="E1338" s="155">
        <v>8081471.0699999994</v>
      </c>
      <c r="F1338" s="155">
        <v>4310117.9000000004</v>
      </c>
    </row>
    <row r="1339" spans="3:6">
      <c r="C1339" s="156" t="s">
        <v>2168</v>
      </c>
      <c r="D1339" s="155">
        <v>0</v>
      </c>
      <c r="E1339" s="155">
        <v>26461364.259999998</v>
      </c>
      <c r="F1339" s="155">
        <v>0</v>
      </c>
    </row>
    <row r="1340" spans="3:6">
      <c r="C1340" s="156" t="s">
        <v>2135</v>
      </c>
      <c r="D1340" s="155">
        <v>0</v>
      </c>
      <c r="E1340" s="155">
        <v>15425727.35</v>
      </c>
      <c r="F1340" s="155">
        <v>7527977.7599999998</v>
      </c>
    </row>
    <row r="1341" spans="3:6">
      <c r="C1341" s="156" t="s">
        <v>1602</v>
      </c>
      <c r="D1341" s="155">
        <v>111042332</v>
      </c>
      <c r="E1341" s="155">
        <v>26532882</v>
      </c>
      <c r="F1341" s="155">
        <v>6328218.9900000002</v>
      </c>
    </row>
    <row r="1342" spans="3:6">
      <c r="C1342" s="156" t="s">
        <v>2136</v>
      </c>
      <c r="D1342" s="155">
        <v>0</v>
      </c>
      <c r="E1342" s="155">
        <v>6629942.1900000004</v>
      </c>
      <c r="F1342" s="155">
        <v>3657333.93</v>
      </c>
    </row>
    <row r="1343" spans="3:6">
      <c r="C1343" s="156" t="s">
        <v>2137</v>
      </c>
      <c r="D1343" s="155">
        <v>0</v>
      </c>
      <c r="E1343" s="155">
        <v>3888540.1399999997</v>
      </c>
      <c r="F1343" s="155">
        <v>2010933.4</v>
      </c>
    </row>
    <row r="1344" spans="3:6">
      <c r="C1344" s="156" t="s">
        <v>2169</v>
      </c>
      <c r="D1344" s="155">
        <v>0</v>
      </c>
      <c r="E1344" s="155">
        <v>6808958.21</v>
      </c>
      <c r="F1344" s="155">
        <v>0</v>
      </c>
    </row>
    <row r="1345" spans="3:6">
      <c r="C1345" s="154" t="s">
        <v>2270</v>
      </c>
      <c r="D1345" s="155">
        <v>14154718</v>
      </c>
      <c r="E1345" s="155">
        <v>58155507.670000002</v>
      </c>
      <c r="F1345" s="155">
        <v>37922327.420000002</v>
      </c>
    </row>
    <row r="1346" spans="3:6">
      <c r="C1346" s="156" t="s">
        <v>521</v>
      </c>
      <c r="D1346" s="155">
        <v>14083521</v>
      </c>
      <c r="E1346" s="155">
        <v>14183521</v>
      </c>
      <c r="F1346" s="155">
        <v>6660764.1399999997</v>
      </c>
    </row>
    <row r="1347" spans="3:6">
      <c r="C1347" s="156" t="s">
        <v>660</v>
      </c>
      <c r="D1347" s="155">
        <v>71197</v>
      </c>
      <c r="E1347" s="155">
        <v>935251</v>
      </c>
      <c r="F1347" s="155">
        <v>935251</v>
      </c>
    </row>
    <row r="1348" spans="3:6">
      <c r="C1348" s="156" t="s">
        <v>758</v>
      </c>
      <c r="D1348" s="155">
        <v>0</v>
      </c>
      <c r="E1348" s="155">
        <v>43036735.670000002</v>
      </c>
      <c r="F1348" s="155">
        <v>30326312.280000001</v>
      </c>
    </row>
    <row r="1349" spans="3:6">
      <c r="C1349" s="154" t="s">
        <v>2271</v>
      </c>
      <c r="D1349" s="155">
        <v>265329805</v>
      </c>
      <c r="E1349" s="155">
        <v>45823913</v>
      </c>
      <c r="F1349" s="155">
        <v>0</v>
      </c>
    </row>
    <row r="1350" spans="3:6">
      <c r="C1350" s="156" t="s">
        <v>661</v>
      </c>
      <c r="D1350" s="155">
        <v>96421796</v>
      </c>
      <c r="E1350" s="155">
        <v>6080846</v>
      </c>
      <c r="F1350" s="155">
        <v>0</v>
      </c>
    </row>
    <row r="1351" spans="3:6">
      <c r="C1351" s="156" t="s">
        <v>662</v>
      </c>
      <c r="D1351" s="155">
        <v>45999793</v>
      </c>
      <c r="E1351" s="155">
        <v>665067</v>
      </c>
      <c r="F1351" s="155">
        <v>0</v>
      </c>
    </row>
    <row r="1352" spans="3:6">
      <c r="C1352" s="156" t="s">
        <v>663</v>
      </c>
      <c r="D1352" s="155">
        <v>83830216</v>
      </c>
      <c r="E1352" s="155">
        <v>0</v>
      </c>
      <c r="F1352" s="155">
        <v>0</v>
      </c>
    </row>
    <row r="1353" spans="3:6">
      <c r="C1353" s="156" t="s">
        <v>909</v>
      </c>
      <c r="D1353" s="155">
        <v>39078000</v>
      </c>
      <c r="E1353" s="155">
        <v>39078000</v>
      </c>
      <c r="F1353" s="155">
        <v>0</v>
      </c>
    </row>
    <row r="1354" spans="3:6">
      <c r="C1354" s="152" t="s">
        <v>305</v>
      </c>
      <c r="D1354" s="153">
        <v>697956452</v>
      </c>
      <c r="E1354" s="153">
        <v>1593417973.5500002</v>
      </c>
      <c r="F1354" s="153">
        <v>1069547416.6899999</v>
      </c>
    </row>
    <row r="1355" spans="3:6">
      <c r="C1355" s="154" t="s">
        <v>2269</v>
      </c>
      <c r="D1355" s="155">
        <v>638383686</v>
      </c>
      <c r="E1355" s="155">
        <v>1533845207.5500002</v>
      </c>
      <c r="F1355" s="155">
        <v>1062502441.01</v>
      </c>
    </row>
    <row r="1356" spans="3:6">
      <c r="C1356" s="156" t="s">
        <v>1603</v>
      </c>
      <c r="D1356" s="155">
        <v>15080801</v>
      </c>
      <c r="E1356" s="155">
        <v>10477186</v>
      </c>
      <c r="F1356" s="155">
        <v>10477186</v>
      </c>
    </row>
    <row r="1357" spans="3:6">
      <c r="C1357" s="156" t="s">
        <v>1604</v>
      </c>
      <c r="D1357" s="155">
        <v>20652855</v>
      </c>
      <c r="E1357" s="155">
        <v>18952855</v>
      </c>
      <c r="F1357" s="155">
        <v>18952854.879999999</v>
      </c>
    </row>
    <row r="1358" spans="3:6">
      <c r="C1358" s="156" t="s">
        <v>1605</v>
      </c>
      <c r="D1358" s="155">
        <v>19306742</v>
      </c>
      <c r="E1358" s="155">
        <v>17951405</v>
      </c>
      <c r="F1358" s="155">
        <v>0</v>
      </c>
    </row>
    <row r="1359" spans="3:6">
      <c r="C1359" s="156" t="s">
        <v>1606</v>
      </c>
      <c r="D1359" s="155">
        <v>27739160</v>
      </c>
      <c r="E1359" s="155">
        <v>19436144</v>
      </c>
      <c r="F1359" s="155">
        <v>0</v>
      </c>
    </row>
    <row r="1360" spans="3:6">
      <c r="C1360" s="156" t="s">
        <v>1607</v>
      </c>
      <c r="D1360" s="155">
        <v>37967833</v>
      </c>
      <c r="E1360" s="155">
        <v>71855800</v>
      </c>
      <c r="F1360" s="155">
        <v>69826782.090000004</v>
      </c>
    </row>
    <row r="1361" spans="3:6">
      <c r="C1361" s="156" t="s">
        <v>1608</v>
      </c>
      <c r="D1361" s="155">
        <v>38981691</v>
      </c>
      <c r="E1361" s="155">
        <v>38981691</v>
      </c>
      <c r="F1361" s="155">
        <v>17545774.510000002</v>
      </c>
    </row>
    <row r="1362" spans="3:6">
      <c r="C1362" s="156" t="s">
        <v>664</v>
      </c>
      <c r="D1362" s="155">
        <v>9157786</v>
      </c>
      <c r="E1362" s="155">
        <v>100</v>
      </c>
      <c r="F1362" s="155">
        <v>0</v>
      </c>
    </row>
    <row r="1363" spans="3:6">
      <c r="C1363" s="156" t="s">
        <v>1609</v>
      </c>
      <c r="D1363" s="155">
        <v>77963381</v>
      </c>
      <c r="E1363" s="155">
        <v>77963381</v>
      </c>
      <c r="F1363" s="155">
        <v>0</v>
      </c>
    </row>
    <row r="1364" spans="3:6">
      <c r="C1364" s="156" t="s">
        <v>1610</v>
      </c>
      <c r="D1364" s="155">
        <v>5511231</v>
      </c>
      <c r="E1364" s="155">
        <v>221</v>
      </c>
      <c r="F1364" s="155">
        <v>0</v>
      </c>
    </row>
    <row r="1365" spans="3:6">
      <c r="C1365" s="156" t="s">
        <v>1611</v>
      </c>
      <c r="D1365" s="155">
        <v>5364704</v>
      </c>
      <c r="E1365" s="155">
        <v>1674748</v>
      </c>
      <c r="F1365" s="155">
        <v>1674747.05</v>
      </c>
    </row>
    <row r="1366" spans="3:6">
      <c r="C1366" s="156" t="s">
        <v>1612</v>
      </c>
      <c r="D1366" s="155">
        <v>2521954</v>
      </c>
      <c r="E1366" s="155">
        <v>521954</v>
      </c>
      <c r="F1366" s="155">
        <v>137774.48000000001</v>
      </c>
    </row>
    <row r="1367" spans="3:6">
      <c r="C1367" s="156" t="s">
        <v>1613</v>
      </c>
      <c r="D1367" s="155">
        <v>1514598</v>
      </c>
      <c r="E1367" s="155">
        <v>514598</v>
      </c>
      <c r="F1367" s="155">
        <v>122395.28</v>
      </c>
    </row>
    <row r="1368" spans="3:6">
      <c r="C1368" s="156" t="s">
        <v>1614</v>
      </c>
      <c r="D1368" s="155">
        <v>1514598</v>
      </c>
      <c r="E1368" s="155">
        <v>198396</v>
      </c>
      <c r="F1368" s="155">
        <v>198395.28</v>
      </c>
    </row>
    <row r="1369" spans="3:6">
      <c r="C1369" s="156" t="s">
        <v>1615</v>
      </c>
      <c r="D1369" s="155">
        <v>0</v>
      </c>
      <c r="E1369" s="155">
        <v>349118676.64999998</v>
      </c>
      <c r="F1369" s="155">
        <v>199118676.65000001</v>
      </c>
    </row>
    <row r="1370" spans="3:6">
      <c r="C1370" s="156" t="s">
        <v>1616</v>
      </c>
      <c r="D1370" s="155">
        <v>0</v>
      </c>
      <c r="E1370" s="155">
        <v>6000000</v>
      </c>
      <c r="F1370" s="155">
        <v>3259897.65</v>
      </c>
    </row>
    <row r="1371" spans="3:6">
      <c r="C1371" s="156" t="s">
        <v>1617</v>
      </c>
      <c r="D1371" s="155">
        <v>1502116</v>
      </c>
      <c r="E1371" s="155">
        <v>2662813</v>
      </c>
      <c r="F1371" s="155">
        <v>0</v>
      </c>
    </row>
    <row r="1372" spans="3:6">
      <c r="C1372" s="156" t="s">
        <v>1618</v>
      </c>
      <c r="D1372" s="155">
        <v>1060218</v>
      </c>
      <c r="E1372" s="155">
        <v>573043</v>
      </c>
      <c r="F1372" s="155">
        <v>0</v>
      </c>
    </row>
    <row r="1373" spans="3:6">
      <c r="C1373" s="156" t="s">
        <v>1619</v>
      </c>
      <c r="D1373" s="155">
        <v>1514598</v>
      </c>
      <c r="E1373" s="155">
        <v>1811947</v>
      </c>
      <c r="F1373" s="155">
        <v>0</v>
      </c>
    </row>
    <row r="1374" spans="3:6">
      <c r="C1374" s="156" t="s">
        <v>2210</v>
      </c>
      <c r="D1374" s="155">
        <v>0</v>
      </c>
      <c r="E1374" s="155">
        <v>8780636.2100000009</v>
      </c>
      <c r="F1374" s="155">
        <v>2632511.65</v>
      </c>
    </row>
    <row r="1375" spans="3:6">
      <c r="C1375" s="156" t="s">
        <v>1620</v>
      </c>
      <c r="D1375" s="155">
        <v>1072940</v>
      </c>
      <c r="E1375" s="155">
        <v>0</v>
      </c>
      <c r="F1375" s="155">
        <v>0</v>
      </c>
    </row>
    <row r="1376" spans="3:6">
      <c r="C1376" s="156" t="s">
        <v>1621</v>
      </c>
      <c r="D1376" s="155">
        <v>1514598</v>
      </c>
      <c r="E1376" s="155">
        <v>100</v>
      </c>
      <c r="F1376" s="155">
        <v>0</v>
      </c>
    </row>
    <row r="1377" spans="3:6">
      <c r="C1377" s="156" t="s">
        <v>1622</v>
      </c>
      <c r="D1377" s="155">
        <v>1502116</v>
      </c>
      <c r="E1377" s="155">
        <v>3364699</v>
      </c>
      <c r="F1377" s="155">
        <v>1671958.77</v>
      </c>
    </row>
    <row r="1378" spans="3:6">
      <c r="C1378" s="156" t="s">
        <v>1623</v>
      </c>
      <c r="D1378" s="155">
        <v>2521954</v>
      </c>
      <c r="E1378" s="155">
        <v>1056118</v>
      </c>
      <c r="F1378" s="155">
        <v>772148.69</v>
      </c>
    </row>
    <row r="1379" spans="3:6">
      <c r="C1379" s="156" t="s">
        <v>1624</v>
      </c>
      <c r="D1379" s="155">
        <v>1477611</v>
      </c>
      <c r="E1379" s="155">
        <v>600000</v>
      </c>
      <c r="F1379" s="155">
        <v>524928.75</v>
      </c>
    </row>
    <row r="1380" spans="3:6">
      <c r="C1380" s="156" t="s">
        <v>1625</v>
      </c>
      <c r="D1380" s="155">
        <v>1514598</v>
      </c>
      <c r="E1380" s="155">
        <v>1514598</v>
      </c>
      <c r="F1380" s="155">
        <v>1183160.4099999999</v>
      </c>
    </row>
    <row r="1381" spans="3:6">
      <c r="C1381" s="156" t="s">
        <v>1626</v>
      </c>
      <c r="D1381" s="155">
        <v>52523690</v>
      </c>
      <c r="E1381" s="155">
        <v>52523690</v>
      </c>
      <c r="F1381" s="155">
        <v>52418205</v>
      </c>
    </row>
    <row r="1382" spans="3:6">
      <c r="C1382" s="156" t="s">
        <v>471</v>
      </c>
      <c r="D1382" s="155">
        <v>90000019</v>
      </c>
      <c r="E1382" s="155">
        <v>390000019</v>
      </c>
      <c r="F1382" s="155">
        <v>350986168.81</v>
      </c>
    </row>
    <row r="1383" spans="3:6">
      <c r="C1383" s="156" t="s">
        <v>1627</v>
      </c>
      <c r="D1383" s="155">
        <v>2226849</v>
      </c>
      <c r="E1383" s="155">
        <v>13610482</v>
      </c>
      <c r="F1383" s="155">
        <v>13610481.66</v>
      </c>
    </row>
    <row r="1384" spans="3:6">
      <c r="C1384" s="156" t="s">
        <v>1628</v>
      </c>
      <c r="D1384" s="155">
        <v>100000</v>
      </c>
      <c r="E1384" s="155">
        <v>0</v>
      </c>
      <c r="F1384" s="155">
        <v>0</v>
      </c>
    </row>
    <row r="1385" spans="3:6">
      <c r="C1385" s="156" t="s">
        <v>2277</v>
      </c>
      <c r="D1385" s="155">
        <v>0</v>
      </c>
      <c r="E1385" s="155">
        <v>10803710.66</v>
      </c>
      <c r="F1385" s="155">
        <v>0</v>
      </c>
    </row>
    <row r="1386" spans="3:6">
      <c r="C1386" s="156" t="s">
        <v>1629</v>
      </c>
      <c r="D1386" s="155">
        <v>3072506</v>
      </c>
      <c r="E1386" s="155">
        <v>0</v>
      </c>
      <c r="F1386" s="155">
        <v>0</v>
      </c>
    </row>
    <row r="1387" spans="3:6">
      <c r="C1387" s="156" t="s">
        <v>1630</v>
      </c>
      <c r="D1387" s="155">
        <v>4489347</v>
      </c>
      <c r="E1387" s="155">
        <v>3189347</v>
      </c>
      <c r="F1387" s="155">
        <v>1699202.74</v>
      </c>
    </row>
    <row r="1388" spans="3:6">
      <c r="C1388" s="156" t="s">
        <v>1631</v>
      </c>
      <c r="D1388" s="155">
        <v>1237092</v>
      </c>
      <c r="E1388" s="155">
        <v>6185460</v>
      </c>
      <c r="F1388" s="155">
        <v>2872201.39</v>
      </c>
    </row>
    <row r="1389" spans="3:6">
      <c r="C1389" s="156" t="s">
        <v>1632</v>
      </c>
      <c r="D1389" s="155">
        <v>37500000</v>
      </c>
      <c r="E1389" s="155">
        <v>37500000</v>
      </c>
      <c r="F1389" s="155">
        <v>29988718.129999999</v>
      </c>
    </row>
    <row r="1390" spans="3:6">
      <c r="C1390" s="156" t="s">
        <v>1633</v>
      </c>
      <c r="D1390" s="155">
        <v>15240863</v>
      </c>
      <c r="E1390" s="155">
        <v>18503320</v>
      </c>
      <c r="F1390" s="155">
        <v>14895434.060000001</v>
      </c>
    </row>
    <row r="1391" spans="3:6">
      <c r="C1391" s="156" t="s">
        <v>1634</v>
      </c>
      <c r="D1391" s="155">
        <v>35035237</v>
      </c>
      <c r="E1391" s="155">
        <v>33284357</v>
      </c>
      <c r="F1391" s="155">
        <v>0</v>
      </c>
    </row>
    <row r="1392" spans="3:6">
      <c r="C1392" s="156" t="s">
        <v>2170</v>
      </c>
      <c r="D1392" s="155">
        <v>0</v>
      </c>
      <c r="E1392" s="155">
        <v>13556574.82</v>
      </c>
      <c r="F1392" s="155">
        <v>0</v>
      </c>
    </row>
    <row r="1393" spans="3:6">
      <c r="C1393" s="156" t="s">
        <v>2171</v>
      </c>
      <c r="D1393" s="155">
        <v>0</v>
      </c>
      <c r="E1393" s="155">
        <v>12677137.209999999</v>
      </c>
      <c r="F1393" s="155">
        <v>0</v>
      </c>
    </row>
    <row r="1394" spans="3:6">
      <c r="C1394" s="156" t="s">
        <v>360</v>
      </c>
      <c r="D1394" s="155">
        <v>120000000</v>
      </c>
      <c r="E1394" s="155">
        <v>308000000</v>
      </c>
      <c r="F1394" s="155">
        <v>267932837.08000001</v>
      </c>
    </row>
    <row r="1395" spans="3:6">
      <c r="C1395" s="154" t="s">
        <v>2270</v>
      </c>
      <c r="D1395" s="155">
        <v>15600000</v>
      </c>
      <c r="E1395" s="155">
        <v>15600000</v>
      </c>
      <c r="F1395" s="155">
        <v>7044975.6799999997</v>
      </c>
    </row>
    <row r="1396" spans="3:6">
      <c r="C1396" s="156" t="s">
        <v>1635</v>
      </c>
      <c r="D1396" s="155">
        <v>15600000</v>
      </c>
      <c r="E1396" s="155">
        <v>15600000</v>
      </c>
      <c r="F1396" s="155">
        <v>7044975.6799999997</v>
      </c>
    </row>
    <row r="1397" spans="3:6">
      <c r="C1397" s="154" t="s">
        <v>2271</v>
      </c>
      <c r="D1397" s="155">
        <v>43972766</v>
      </c>
      <c r="E1397" s="155">
        <v>43972766</v>
      </c>
      <c r="F1397" s="155">
        <v>0</v>
      </c>
    </row>
    <row r="1398" spans="3:6">
      <c r="C1398" s="156" t="s">
        <v>909</v>
      </c>
      <c r="D1398" s="155">
        <v>43972766</v>
      </c>
      <c r="E1398" s="155">
        <v>43972766</v>
      </c>
      <c r="F1398" s="155">
        <v>0</v>
      </c>
    </row>
    <row r="1399" spans="3:6">
      <c r="C1399" s="152" t="s">
        <v>248</v>
      </c>
      <c r="D1399" s="153">
        <v>4730906984</v>
      </c>
      <c r="E1399" s="153">
        <v>6247260952.750001</v>
      </c>
      <c r="F1399" s="153">
        <v>3455751588.2599993</v>
      </c>
    </row>
    <row r="1400" spans="3:6">
      <c r="C1400" s="154" t="s">
        <v>2269</v>
      </c>
      <c r="D1400" s="155">
        <v>4530906984</v>
      </c>
      <c r="E1400" s="155">
        <v>5559637614.750001</v>
      </c>
      <c r="F1400" s="155">
        <v>3113364100.0799994</v>
      </c>
    </row>
    <row r="1401" spans="3:6">
      <c r="C1401" s="156" t="s">
        <v>2211</v>
      </c>
      <c r="D1401" s="155">
        <v>0</v>
      </c>
      <c r="E1401" s="155">
        <v>9742255.6500000004</v>
      </c>
      <c r="F1401" s="155">
        <v>0</v>
      </c>
    </row>
    <row r="1402" spans="3:6">
      <c r="C1402" s="156" t="s">
        <v>1636</v>
      </c>
      <c r="D1402" s="155">
        <v>262702285</v>
      </c>
      <c r="E1402" s="155">
        <v>137702285</v>
      </c>
      <c r="F1402" s="155">
        <v>17496734.420000002</v>
      </c>
    </row>
    <row r="1403" spans="3:6">
      <c r="C1403" s="156" t="s">
        <v>516</v>
      </c>
      <c r="D1403" s="155">
        <v>250000000</v>
      </c>
      <c r="E1403" s="155">
        <v>250000000</v>
      </c>
      <c r="F1403" s="155">
        <v>250000000</v>
      </c>
    </row>
    <row r="1404" spans="3:6">
      <c r="C1404" s="156" t="s">
        <v>593</v>
      </c>
      <c r="D1404" s="155">
        <v>57374730</v>
      </c>
      <c r="E1404" s="155">
        <v>102578125</v>
      </c>
      <c r="F1404" s="155">
        <v>26332165.809999999</v>
      </c>
    </row>
    <row r="1405" spans="3:6">
      <c r="C1405" s="156" t="s">
        <v>1637</v>
      </c>
      <c r="D1405" s="155">
        <v>23390000</v>
      </c>
      <c r="E1405" s="155">
        <v>12390000</v>
      </c>
      <c r="F1405" s="155">
        <v>0</v>
      </c>
    </row>
    <row r="1406" spans="3:6">
      <c r="C1406" s="156" t="s">
        <v>1638</v>
      </c>
      <c r="D1406" s="155">
        <v>43873055</v>
      </c>
      <c r="E1406" s="155">
        <v>43873055</v>
      </c>
      <c r="F1406" s="155">
        <v>11471133.43</v>
      </c>
    </row>
    <row r="1407" spans="3:6">
      <c r="C1407" s="156" t="s">
        <v>2172</v>
      </c>
      <c r="D1407" s="155">
        <v>0</v>
      </c>
      <c r="E1407" s="155">
        <v>29888103.850000001</v>
      </c>
      <c r="F1407" s="155">
        <v>0</v>
      </c>
    </row>
    <row r="1408" spans="3:6">
      <c r="C1408" s="156" t="s">
        <v>594</v>
      </c>
      <c r="D1408" s="155">
        <v>50389290</v>
      </c>
      <c r="E1408" s="155">
        <v>50389290</v>
      </c>
      <c r="F1408" s="155">
        <v>46177917.009999998</v>
      </c>
    </row>
    <row r="1409" spans="3:6">
      <c r="C1409" s="156" t="s">
        <v>816</v>
      </c>
      <c r="D1409" s="155">
        <v>144090</v>
      </c>
      <c r="E1409" s="155">
        <v>144090</v>
      </c>
      <c r="F1409" s="155">
        <v>0</v>
      </c>
    </row>
    <row r="1410" spans="3:6">
      <c r="C1410" s="156" t="s">
        <v>306</v>
      </c>
      <c r="D1410" s="155">
        <v>14532203</v>
      </c>
      <c r="E1410" s="155">
        <v>2532203</v>
      </c>
      <c r="F1410" s="155">
        <v>0</v>
      </c>
    </row>
    <row r="1411" spans="3:6">
      <c r="C1411" s="156" t="s">
        <v>307</v>
      </c>
      <c r="D1411" s="155">
        <v>16967193</v>
      </c>
      <c r="E1411" s="155">
        <v>2068446</v>
      </c>
      <c r="F1411" s="155">
        <v>568445.56000000006</v>
      </c>
    </row>
    <row r="1412" spans="3:6">
      <c r="C1412" s="156" t="s">
        <v>520</v>
      </c>
      <c r="D1412" s="155">
        <v>15624249</v>
      </c>
      <c r="E1412" s="155">
        <v>13100474.619999999</v>
      </c>
      <c r="F1412" s="155">
        <v>13002303.380000001</v>
      </c>
    </row>
    <row r="1413" spans="3:6">
      <c r="C1413" s="156" t="s">
        <v>759</v>
      </c>
      <c r="D1413" s="155">
        <v>0</v>
      </c>
      <c r="E1413" s="155">
        <v>57247114.980000004</v>
      </c>
      <c r="F1413" s="155">
        <v>0</v>
      </c>
    </row>
    <row r="1414" spans="3:6">
      <c r="C1414" s="156" t="s">
        <v>2108</v>
      </c>
      <c r="D1414" s="155">
        <v>0</v>
      </c>
      <c r="E1414" s="155">
        <v>36500000</v>
      </c>
      <c r="F1414" s="155">
        <v>3499555.86</v>
      </c>
    </row>
    <row r="1415" spans="3:6">
      <c r="C1415" s="156" t="s">
        <v>707</v>
      </c>
      <c r="D1415" s="155">
        <v>0</v>
      </c>
      <c r="E1415" s="155">
        <v>4550233.99</v>
      </c>
      <c r="F1415" s="155">
        <v>4107020.41</v>
      </c>
    </row>
    <row r="1416" spans="3:6">
      <c r="C1416" s="156" t="s">
        <v>433</v>
      </c>
      <c r="D1416" s="155">
        <v>75022536</v>
      </c>
      <c r="E1416" s="155">
        <v>75022536</v>
      </c>
      <c r="F1416" s="155">
        <v>58350414.520000003</v>
      </c>
    </row>
    <row r="1417" spans="3:6">
      <c r="C1417" s="156" t="s">
        <v>434</v>
      </c>
      <c r="D1417" s="155">
        <v>75000763</v>
      </c>
      <c r="E1417" s="155">
        <v>112000763</v>
      </c>
      <c r="F1417" s="155">
        <v>84836147.599999994</v>
      </c>
    </row>
    <row r="1418" spans="3:6">
      <c r="C1418" s="156" t="s">
        <v>708</v>
      </c>
      <c r="D1418" s="155">
        <v>0</v>
      </c>
      <c r="E1418" s="155">
        <v>4890746.43</v>
      </c>
      <c r="F1418" s="155">
        <v>1139157.08</v>
      </c>
    </row>
    <row r="1419" spans="3:6">
      <c r="C1419" s="156" t="s">
        <v>435</v>
      </c>
      <c r="D1419" s="155">
        <v>190506640</v>
      </c>
      <c r="E1419" s="155">
        <v>249866291.80000001</v>
      </c>
      <c r="F1419" s="155">
        <v>191881518.49000001</v>
      </c>
    </row>
    <row r="1420" spans="3:6">
      <c r="C1420" s="156" t="s">
        <v>2173</v>
      </c>
      <c r="D1420" s="155">
        <v>0</v>
      </c>
      <c r="E1420" s="155">
        <v>688000000</v>
      </c>
      <c r="F1420" s="155">
        <v>371690833.06</v>
      </c>
    </row>
    <row r="1421" spans="3:6">
      <c r="C1421" s="156" t="s">
        <v>1639</v>
      </c>
      <c r="D1421" s="155">
        <v>10124622</v>
      </c>
      <c r="E1421" s="155">
        <v>9676479</v>
      </c>
      <c r="F1421" s="155">
        <v>0</v>
      </c>
    </row>
    <row r="1422" spans="3:6">
      <c r="C1422" s="156" t="s">
        <v>718</v>
      </c>
      <c r="D1422" s="155">
        <v>0</v>
      </c>
      <c r="E1422" s="155">
        <v>866541.69</v>
      </c>
      <c r="F1422" s="155">
        <v>0</v>
      </c>
    </row>
    <row r="1423" spans="3:6">
      <c r="C1423" s="156" t="s">
        <v>1640</v>
      </c>
      <c r="D1423" s="155">
        <v>4462258</v>
      </c>
      <c r="E1423" s="155">
        <v>1013589</v>
      </c>
      <c r="F1423" s="155">
        <v>681098.3</v>
      </c>
    </row>
    <row r="1424" spans="3:6">
      <c r="C1424" s="156" t="s">
        <v>519</v>
      </c>
      <c r="D1424" s="155">
        <v>75000057</v>
      </c>
      <c r="E1424" s="155">
        <v>75000057</v>
      </c>
      <c r="F1424" s="155">
        <v>74999988.980000004</v>
      </c>
    </row>
    <row r="1425" spans="3:6">
      <c r="C1425" s="156" t="s">
        <v>1641</v>
      </c>
      <c r="D1425" s="155">
        <v>3410657</v>
      </c>
      <c r="E1425" s="155">
        <v>287</v>
      </c>
      <c r="F1425" s="155">
        <v>0</v>
      </c>
    </row>
    <row r="1426" spans="3:6">
      <c r="C1426" s="156" t="s">
        <v>1642</v>
      </c>
      <c r="D1426" s="155">
        <v>0</v>
      </c>
      <c r="E1426" s="155">
        <v>48200000</v>
      </c>
      <c r="F1426" s="155">
        <v>0</v>
      </c>
    </row>
    <row r="1427" spans="3:6">
      <c r="C1427" s="156" t="s">
        <v>518</v>
      </c>
      <c r="D1427" s="155">
        <v>75001023</v>
      </c>
      <c r="E1427" s="155">
        <v>75001023</v>
      </c>
      <c r="F1427" s="155">
        <v>74909800</v>
      </c>
    </row>
    <row r="1428" spans="3:6">
      <c r="C1428" s="156" t="s">
        <v>2212</v>
      </c>
      <c r="D1428" s="155">
        <v>0</v>
      </c>
      <c r="E1428" s="155">
        <v>2387013.29</v>
      </c>
      <c r="F1428" s="155">
        <v>2323154.88</v>
      </c>
    </row>
    <row r="1429" spans="3:6">
      <c r="C1429" s="156" t="s">
        <v>308</v>
      </c>
      <c r="D1429" s="155">
        <v>100823754</v>
      </c>
      <c r="E1429" s="155">
        <v>217251526.33000001</v>
      </c>
      <c r="F1429" s="155">
        <v>0</v>
      </c>
    </row>
    <row r="1430" spans="3:6">
      <c r="C1430" s="156" t="s">
        <v>1643</v>
      </c>
      <c r="D1430" s="155">
        <v>3410657</v>
      </c>
      <c r="E1430" s="155">
        <v>108</v>
      </c>
      <c r="F1430" s="155">
        <v>0</v>
      </c>
    </row>
    <row r="1431" spans="3:6">
      <c r="C1431" s="156" t="s">
        <v>1644</v>
      </c>
      <c r="D1431" s="155">
        <v>151740056</v>
      </c>
      <c r="E1431" s="155">
        <v>151740056</v>
      </c>
      <c r="F1431" s="155">
        <v>118560850.53</v>
      </c>
    </row>
    <row r="1432" spans="3:6">
      <c r="C1432" s="156" t="s">
        <v>2213</v>
      </c>
      <c r="D1432" s="155">
        <v>0</v>
      </c>
      <c r="E1432" s="155">
        <v>2652481.0299999998</v>
      </c>
      <c r="F1432" s="155">
        <v>2511068.4500000002</v>
      </c>
    </row>
    <row r="1433" spans="3:6">
      <c r="C1433" s="156" t="s">
        <v>1645</v>
      </c>
      <c r="D1433" s="155">
        <v>0</v>
      </c>
      <c r="E1433" s="155">
        <v>11433775.52</v>
      </c>
      <c r="F1433" s="155">
        <v>2286755.1</v>
      </c>
    </row>
    <row r="1434" spans="3:6">
      <c r="C1434" s="156" t="s">
        <v>1646</v>
      </c>
      <c r="D1434" s="155">
        <v>5153984</v>
      </c>
      <c r="E1434" s="155">
        <v>1000</v>
      </c>
      <c r="F1434" s="155">
        <v>0</v>
      </c>
    </row>
    <row r="1435" spans="3:6">
      <c r="C1435" s="156" t="s">
        <v>1647</v>
      </c>
      <c r="D1435" s="155">
        <v>22089361</v>
      </c>
      <c r="E1435" s="155">
        <v>15548916</v>
      </c>
      <c r="F1435" s="155">
        <v>0</v>
      </c>
    </row>
    <row r="1436" spans="3:6">
      <c r="C1436" s="156" t="s">
        <v>1648</v>
      </c>
      <c r="D1436" s="155">
        <v>1508689</v>
      </c>
      <c r="E1436" s="155">
        <v>1000</v>
      </c>
      <c r="F1436" s="155">
        <v>0</v>
      </c>
    </row>
    <row r="1437" spans="3:6">
      <c r="C1437" s="156" t="s">
        <v>517</v>
      </c>
      <c r="D1437" s="155">
        <v>45000000</v>
      </c>
      <c r="E1437" s="155">
        <v>87000000</v>
      </c>
      <c r="F1437" s="155">
        <v>83978586.409999996</v>
      </c>
    </row>
    <row r="1438" spans="3:6">
      <c r="C1438" s="156" t="s">
        <v>1649</v>
      </c>
      <c r="D1438" s="155">
        <v>1052331</v>
      </c>
      <c r="E1438" s="155">
        <v>1000</v>
      </c>
      <c r="F1438" s="155">
        <v>0</v>
      </c>
    </row>
    <row r="1439" spans="3:6">
      <c r="C1439" s="156" t="s">
        <v>1650</v>
      </c>
      <c r="D1439" s="155">
        <v>24510026</v>
      </c>
      <c r="E1439" s="155">
        <v>32446726</v>
      </c>
      <c r="F1439" s="155">
        <v>14258211.970000001</v>
      </c>
    </row>
    <row r="1440" spans="3:6">
      <c r="C1440" s="156" t="s">
        <v>817</v>
      </c>
      <c r="D1440" s="155">
        <v>0</v>
      </c>
      <c r="E1440" s="155">
        <v>19021069.900000002</v>
      </c>
      <c r="F1440" s="155">
        <v>5685125.25</v>
      </c>
    </row>
    <row r="1441" spans="3:6">
      <c r="C1441" s="156" t="s">
        <v>1651</v>
      </c>
      <c r="D1441" s="155">
        <v>1663335</v>
      </c>
      <c r="E1441" s="155">
        <v>4940482</v>
      </c>
      <c r="F1441" s="155">
        <v>0</v>
      </c>
    </row>
    <row r="1442" spans="3:6">
      <c r="C1442" s="156" t="s">
        <v>309</v>
      </c>
      <c r="D1442" s="155">
        <v>229252477</v>
      </c>
      <c r="E1442" s="155">
        <v>46259629.539999999</v>
      </c>
      <c r="F1442" s="155">
        <v>0</v>
      </c>
    </row>
    <row r="1443" spans="3:6">
      <c r="C1443" s="156" t="s">
        <v>1652</v>
      </c>
      <c r="D1443" s="155">
        <v>1964365</v>
      </c>
      <c r="E1443" s="155">
        <v>5609337</v>
      </c>
      <c r="F1443" s="155">
        <v>4810724.07</v>
      </c>
    </row>
    <row r="1444" spans="3:6">
      <c r="C1444" s="156" t="s">
        <v>719</v>
      </c>
      <c r="D1444" s="155">
        <v>0</v>
      </c>
      <c r="E1444" s="155">
        <v>3898708.82</v>
      </c>
      <c r="F1444" s="155">
        <v>0</v>
      </c>
    </row>
    <row r="1445" spans="3:6">
      <c r="C1445" s="156" t="s">
        <v>1653</v>
      </c>
      <c r="D1445" s="155">
        <v>1964364</v>
      </c>
      <c r="E1445" s="155">
        <v>100</v>
      </c>
      <c r="F1445" s="155">
        <v>0</v>
      </c>
    </row>
    <row r="1446" spans="3:6">
      <c r="C1446" s="156" t="s">
        <v>1654</v>
      </c>
      <c r="D1446" s="155">
        <v>14398867</v>
      </c>
      <c r="E1446" s="155">
        <v>32458164</v>
      </c>
      <c r="F1446" s="155">
        <v>12457163.76</v>
      </c>
    </row>
    <row r="1447" spans="3:6">
      <c r="C1447" s="156" t="s">
        <v>760</v>
      </c>
      <c r="D1447" s="155">
        <v>0</v>
      </c>
      <c r="E1447" s="155">
        <v>17036218.670000002</v>
      </c>
      <c r="F1447" s="155">
        <v>5466089.7699999996</v>
      </c>
    </row>
    <row r="1448" spans="3:6">
      <c r="C1448" s="156" t="s">
        <v>1655</v>
      </c>
      <c r="D1448" s="155">
        <v>5153972</v>
      </c>
      <c r="E1448" s="155">
        <v>100</v>
      </c>
      <c r="F1448" s="155">
        <v>0</v>
      </c>
    </row>
    <row r="1449" spans="3:6">
      <c r="C1449" s="156" t="s">
        <v>310</v>
      </c>
      <c r="D1449" s="155">
        <v>366597801</v>
      </c>
      <c r="E1449" s="155">
        <v>199449858.05000001</v>
      </c>
      <c r="F1449" s="155">
        <v>178829116.06999999</v>
      </c>
    </row>
    <row r="1450" spans="3:6">
      <c r="C1450" s="156" t="s">
        <v>1656</v>
      </c>
      <c r="D1450" s="155">
        <v>5153972</v>
      </c>
      <c r="E1450" s="155">
        <v>2882129</v>
      </c>
      <c r="F1450" s="155">
        <v>0</v>
      </c>
    </row>
    <row r="1451" spans="3:6">
      <c r="C1451" s="156" t="s">
        <v>1657</v>
      </c>
      <c r="D1451" s="155">
        <v>1091410</v>
      </c>
      <c r="E1451" s="155">
        <v>0</v>
      </c>
      <c r="F1451" s="155">
        <v>0</v>
      </c>
    </row>
    <row r="1452" spans="3:6">
      <c r="C1452" s="156" t="s">
        <v>761</v>
      </c>
      <c r="D1452" s="155">
        <v>0</v>
      </c>
      <c r="E1452" s="155">
        <v>17181058.629999999</v>
      </c>
      <c r="F1452" s="155">
        <v>5561986.4100000001</v>
      </c>
    </row>
    <row r="1453" spans="3:6">
      <c r="C1453" s="156" t="s">
        <v>1658</v>
      </c>
      <c r="D1453" s="155">
        <v>0</v>
      </c>
      <c r="E1453" s="155">
        <v>5247954</v>
      </c>
      <c r="F1453" s="155">
        <v>0</v>
      </c>
    </row>
    <row r="1454" spans="3:6">
      <c r="C1454" s="156" t="s">
        <v>1659</v>
      </c>
      <c r="D1454" s="155">
        <v>1081736</v>
      </c>
      <c r="E1454" s="155">
        <v>1000</v>
      </c>
      <c r="F1454" s="155">
        <v>0</v>
      </c>
    </row>
    <row r="1455" spans="3:6">
      <c r="C1455" s="156" t="s">
        <v>1660</v>
      </c>
      <c r="D1455" s="155">
        <v>1579614</v>
      </c>
      <c r="E1455" s="155">
        <v>1000</v>
      </c>
      <c r="F1455" s="155">
        <v>0</v>
      </c>
    </row>
    <row r="1456" spans="3:6">
      <c r="C1456" s="156" t="s">
        <v>1661</v>
      </c>
      <c r="D1456" s="155">
        <v>1735238</v>
      </c>
      <c r="E1456" s="155">
        <v>0</v>
      </c>
      <c r="F1456" s="155">
        <v>0</v>
      </c>
    </row>
    <row r="1457" spans="3:6">
      <c r="C1457" s="156" t="s">
        <v>1662</v>
      </c>
      <c r="D1457" s="155">
        <v>1735238</v>
      </c>
      <c r="E1457" s="155">
        <v>8448381</v>
      </c>
      <c r="F1457" s="155">
        <v>8439711.6099999994</v>
      </c>
    </row>
    <row r="1458" spans="3:6">
      <c r="C1458" s="156" t="s">
        <v>1663</v>
      </c>
      <c r="D1458" s="155">
        <v>1546967</v>
      </c>
      <c r="E1458" s="155">
        <v>24883</v>
      </c>
      <c r="F1458" s="155">
        <v>0</v>
      </c>
    </row>
    <row r="1459" spans="3:6">
      <c r="C1459" s="156" t="s">
        <v>1664</v>
      </c>
      <c r="D1459" s="155">
        <v>2377196</v>
      </c>
      <c r="E1459" s="155">
        <v>1109</v>
      </c>
      <c r="F1459" s="155">
        <v>0</v>
      </c>
    </row>
    <row r="1460" spans="3:6">
      <c r="C1460" s="156" t="s">
        <v>2260</v>
      </c>
      <c r="D1460" s="155">
        <v>0</v>
      </c>
      <c r="E1460" s="155">
        <v>10393426.26</v>
      </c>
      <c r="F1460" s="155">
        <v>0</v>
      </c>
    </row>
    <row r="1461" spans="3:6">
      <c r="C1461" s="156" t="s">
        <v>1665</v>
      </c>
      <c r="D1461" s="155">
        <v>126237650</v>
      </c>
      <c r="E1461" s="155">
        <v>67086102</v>
      </c>
      <c r="F1461" s="155">
        <v>56448499.640000001</v>
      </c>
    </row>
    <row r="1462" spans="3:6">
      <c r="C1462" s="156" t="s">
        <v>1666</v>
      </c>
      <c r="D1462" s="155">
        <v>0</v>
      </c>
      <c r="E1462" s="155">
        <v>6000000</v>
      </c>
      <c r="F1462" s="155">
        <v>5841937.7400000002</v>
      </c>
    </row>
    <row r="1463" spans="3:6">
      <c r="C1463" s="156" t="s">
        <v>1667</v>
      </c>
      <c r="D1463" s="155">
        <v>1066299</v>
      </c>
      <c r="E1463" s="155">
        <v>1000</v>
      </c>
      <c r="F1463" s="155">
        <v>0</v>
      </c>
    </row>
    <row r="1464" spans="3:6">
      <c r="C1464" s="156" t="s">
        <v>2261</v>
      </c>
      <c r="D1464" s="155">
        <v>0</v>
      </c>
      <c r="E1464" s="155">
        <v>12998442.220000001</v>
      </c>
      <c r="F1464" s="155">
        <v>0</v>
      </c>
    </row>
    <row r="1465" spans="3:6">
      <c r="C1465" s="156" t="s">
        <v>1668</v>
      </c>
      <c r="D1465" s="155">
        <v>1909822</v>
      </c>
      <c r="E1465" s="155">
        <v>1000</v>
      </c>
      <c r="F1465" s="155">
        <v>0</v>
      </c>
    </row>
    <row r="1466" spans="3:6">
      <c r="C1466" s="156" t="s">
        <v>1669</v>
      </c>
      <c r="D1466" s="155">
        <v>2371466</v>
      </c>
      <c r="E1466" s="155">
        <v>1109</v>
      </c>
      <c r="F1466" s="155">
        <v>0</v>
      </c>
    </row>
    <row r="1467" spans="3:6">
      <c r="C1467" s="156" t="s">
        <v>1670</v>
      </c>
      <c r="D1467" s="155">
        <v>1909822</v>
      </c>
      <c r="E1467" s="155">
        <v>1000</v>
      </c>
      <c r="F1467" s="155">
        <v>0</v>
      </c>
    </row>
    <row r="1468" spans="3:6">
      <c r="C1468" s="156" t="s">
        <v>1671</v>
      </c>
      <c r="D1468" s="155">
        <v>2035430</v>
      </c>
      <c r="E1468" s="155">
        <v>100</v>
      </c>
      <c r="F1468" s="155">
        <v>0</v>
      </c>
    </row>
    <row r="1469" spans="3:6">
      <c r="C1469" s="156" t="s">
        <v>1672</v>
      </c>
      <c r="D1469" s="155">
        <v>1205250</v>
      </c>
      <c r="E1469" s="155">
        <v>100</v>
      </c>
      <c r="F1469" s="155">
        <v>0</v>
      </c>
    </row>
    <row r="1470" spans="3:6">
      <c r="C1470" s="156" t="s">
        <v>1673</v>
      </c>
      <c r="D1470" s="155">
        <v>0</v>
      </c>
      <c r="E1470" s="155">
        <v>52443201</v>
      </c>
      <c r="F1470" s="155">
        <v>27510865.379999999</v>
      </c>
    </row>
    <row r="1471" spans="3:6">
      <c r="C1471" s="156" t="s">
        <v>1674</v>
      </c>
      <c r="D1471" s="155">
        <v>1205250</v>
      </c>
      <c r="E1471" s="155">
        <v>100</v>
      </c>
      <c r="F1471" s="155">
        <v>0</v>
      </c>
    </row>
    <row r="1472" spans="3:6">
      <c r="C1472" s="156" t="s">
        <v>1675</v>
      </c>
      <c r="D1472" s="155">
        <v>1205250</v>
      </c>
      <c r="E1472" s="155">
        <v>100</v>
      </c>
      <c r="F1472" s="155">
        <v>0</v>
      </c>
    </row>
    <row r="1473" spans="3:6">
      <c r="C1473" s="156" t="s">
        <v>1676</v>
      </c>
      <c r="D1473" s="155">
        <v>9986947</v>
      </c>
      <c r="E1473" s="155">
        <v>7413061</v>
      </c>
      <c r="F1473" s="155">
        <v>2203145.62</v>
      </c>
    </row>
    <row r="1474" spans="3:6">
      <c r="C1474" s="156" t="s">
        <v>1677</v>
      </c>
      <c r="D1474" s="155">
        <v>1731574</v>
      </c>
      <c r="E1474" s="155">
        <v>4299454</v>
      </c>
      <c r="F1474" s="155">
        <v>3439563.11</v>
      </c>
    </row>
    <row r="1475" spans="3:6">
      <c r="C1475" s="156" t="s">
        <v>1678</v>
      </c>
      <c r="D1475" s="155">
        <v>17912610</v>
      </c>
      <c r="E1475" s="155">
        <v>172815657</v>
      </c>
      <c r="F1475" s="155">
        <v>115109812.05</v>
      </c>
    </row>
    <row r="1476" spans="3:6">
      <c r="C1476" s="156" t="s">
        <v>2262</v>
      </c>
      <c r="D1476" s="155">
        <v>0</v>
      </c>
      <c r="E1476" s="155">
        <v>25399958.98</v>
      </c>
      <c r="F1476" s="155">
        <v>0</v>
      </c>
    </row>
    <row r="1477" spans="3:6">
      <c r="C1477" s="156" t="s">
        <v>1679</v>
      </c>
      <c r="D1477" s="155">
        <v>1684374</v>
      </c>
      <c r="E1477" s="155">
        <v>0</v>
      </c>
      <c r="F1477" s="155">
        <v>0</v>
      </c>
    </row>
    <row r="1478" spans="3:6">
      <c r="C1478" s="156" t="s">
        <v>1680</v>
      </c>
      <c r="D1478" s="155">
        <v>2503860</v>
      </c>
      <c r="E1478" s="155">
        <v>1402998</v>
      </c>
      <c r="F1478" s="155">
        <v>0</v>
      </c>
    </row>
    <row r="1479" spans="3:6">
      <c r="C1479" s="156" t="s">
        <v>1681</v>
      </c>
      <c r="D1479" s="155">
        <v>7879331</v>
      </c>
      <c r="E1479" s="155">
        <v>2172356</v>
      </c>
      <c r="F1479" s="155">
        <v>2172355.86</v>
      </c>
    </row>
    <row r="1480" spans="3:6">
      <c r="C1480" s="156" t="s">
        <v>762</v>
      </c>
      <c r="D1480" s="155">
        <v>0</v>
      </c>
      <c r="E1480" s="155">
        <v>21062932.93</v>
      </c>
      <c r="F1480" s="155">
        <v>6066124.6799999997</v>
      </c>
    </row>
    <row r="1481" spans="3:6">
      <c r="C1481" s="156" t="s">
        <v>1682</v>
      </c>
      <c r="D1481" s="155">
        <v>0</v>
      </c>
      <c r="E1481" s="155">
        <v>3059007</v>
      </c>
      <c r="F1481" s="155">
        <v>3059006.1</v>
      </c>
    </row>
    <row r="1482" spans="3:6">
      <c r="C1482" s="156" t="s">
        <v>1683</v>
      </c>
      <c r="D1482" s="155">
        <v>0</v>
      </c>
      <c r="E1482" s="155">
        <v>1782506</v>
      </c>
      <c r="F1482" s="155">
        <v>1782505.18</v>
      </c>
    </row>
    <row r="1483" spans="3:6">
      <c r="C1483" s="156" t="s">
        <v>1684</v>
      </c>
      <c r="D1483" s="155">
        <v>28990862</v>
      </c>
      <c r="E1483" s="155">
        <v>8406311</v>
      </c>
      <c r="F1483" s="155">
        <v>5805165.4499999993</v>
      </c>
    </row>
    <row r="1484" spans="3:6">
      <c r="C1484" s="156" t="s">
        <v>1685</v>
      </c>
      <c r="D1484" s="155">
        <v>3061390</v>
      </c>
      <c r="E1484" s="155">
        <v>559509</v>
      </c>
      <c r="F1484" s="155">
        <v>0</v>
      </c>
    </row>
    <row r="1485" spans="3:6">
      <c r="C1485" s="156" t="s">
        <v>1686</v>
      </c>
      <c r="D1485" s="155">
        <v>6892035</v>
      </c>
      <c r="E1485" s="155">
        <v>1238329</v>
      </c>
      <c r="F1485" s="155">
        <v>0</v>
      </c>
    </row>
    <row r="1486" spans="3:6">
      <c r="C1486" s="156" t="s">
        <v>1687</v>
      </c>
      <c r="D1486" s="155">
        <v>0</v>
      </c>
      <c r="E1486" s="155">
        <v>1500000</v>
      </c>
      <c r="F1486" s="155">
        <v>0</v>
      </c>
    </row>
    <row r="1487" spans="3:6">
      <c r="C1487" s="156" t="s">
        <v>1688</v>
      </c>
      <c r="D1487" s="155">
        <v>1656834</v>
      </c>
      <c r="E1487" s="155">
        <v>109</v>
      </c>
      <c r="F1487" s="155">
        <v>0</v>
      </c>
    </row>
    <row r="1488" spans="3:6">
      <c r="C1488" s="156" t="s">
        <v>1689</v>
      </c>
      <c r="D1488" s="155">
        <v>1565620</v>
      </c>
      <c r="E1488" s="155">
        <v>2591500</v>
      </c>
      <c r="F1488" s="155">
        <v>0</v>
      </c>
    </row>
    <row r="1489" spans="3:6">
      <c r="C1489" s="156" t="s">
        <v>1690</v>
      </c>
      <c r="D1489" s="155">
        <v>4767042</v>
      </c>
      <c r="E1489" s="155">
        <v>2747258</v>
      </c>
      <c r="F1489" s="155">
        <v>2747257.16</v>
      </c>
    </row>
    <row r="1490" spans="3:6">
      <c r="C1490" s="156" t="s">
        <v>1691</v>
      </c>
      <c r="D1490" s="155">
        <v>6862380</v>
      </c>
      <c r="E1490" s="155">
        <v>3236704</v>
      </c>
      <c r="F1490" s="155">
        <v>3236703.83</v>
      </c>
    </row>
    <row r="1491" spans="3:6">
      <c r="C1491" s="156" t="s">
        <v>1692</v>
      </c>
      <c r="D1491" s="155">
        <v>6862381</v>
      </c>
      <c r="E1491" s="155">
        <v>3236704</v>
      </c>
      <c r="F1491" s="155">
        <v>3236703.83</v>
      </c>
    </row>
    <row r="1492" spans="3:6">
      <c r="C1492" s="156" t="s">
        <v>1693</v>
      </c>
      <c r="D1492" s="155">
        <v>1562232</v>
      </c>
      <c r="E1492" s="155">
        <v>1000</v>
      </c>
      <c r="F1492" s="155">
        <v>0</v>
      </c>
    </row>
    <row r="1493" spans="3:6">
      <c r="C1493" s="156" t="s">
        <v>1694</v>
      </c>
      <c r="D1493" s="155">
        <v>5181000</v>
      </c>
      <c r="E1493" s="155">
        <v>100</v>
      </c>
      <c r="F1493" s="155">
        <v>0</v>
      </c>
    </row>
    <row r="1494" spans="3:6">
      <c r="C1494" s="156" t="s">
        <v>1695</v>
      </c>
      <c r="D1494" s="155">
        <v>918891</v>
      </c>
      <c r="E1494" s="155">
        <v>918891</v>
      </c>
      <c r="F1494" s="155">
        <v>0</v>
      </c>
    </row>
    <row r="1495" spans="3:6">
      <c r="C1495" s="156" t="s">
        <v>1696</v>
      </c>
      <c r="D1495" s="155">
        <v>5784633</v>
      </c>
      <c r="E1495" s="155">
        <v>184633</v>
      </c>
      <c r="F1495" s="155">
        <v>0</v>
      </c>
    </row>
    <row r="1496" spans="3:6">
      <c r="C1496" s="156" t="s">
        <v>1697</v>
      </c>
      <c r="D1496" s="155">
        <v>1572836</v>
      </c>
      <c r="E1496" s="155">
        <v>1000</v>
      </c>
      <c r="F1496" s="155">
        <v>0</v>
      </c>
    </row>
    <row r="1497" spans="3:6">
      <c r="C1497" s="156" t="s">
        <v>790</v>
      </c>
      <c r="D1497" s="155">
        <v>29576146</v>
      </c>
      <c r="E1497" s="155">
        <v>429576146</v>
      </c>
      <c r="F1497" s="155">
        <v>424942380.68000001</v>
      </c>
    </row>
    <row r="1498" spans="3:6">
      <c r="C1498" s="156" t="s">
        <v>1698</v>
      </c>
      <c r="D1498" s="155">
        <v>2852697</v>
      </c>
      <c r="E1498" s="155">
        <v>152697</v>
      </c>
      <c r="F1498" s="155">
        <v>0</v>
      </c>
    </row>
    <row r="1499" spans="3:6">
      <c r="C1499" s="156" t="s">
        <v>1699</v>
      </c>
      <c r="D1499" s="155">
        <v>1556427</v>
      </c>
      <c r="E1499" s="155">
        <v>10000</v>
      </c>
      <c r="F1499" s="155">
        <v>0</v>
      </c>
    </row>
    <row r="1500" spans="3:6">
      <c r="C1500" s="156" t="s">
        <v>1700</v>
      </c>
      <c r="D1500" s="155">
        <v>1756319</v>
      </c>
      <c r="E1500" s="155">
        <v>10000</v>
      </c>
      <c r="F1500" s="155">
        <v>0</v>
      </c>
    </row>
    <row r="1501" spans="3:6">
      <c r="C1501" s="156" t="s">
        <v>2174</v>
      </c>
      <c r="D1501" s="155">
        <v>0</v>
      </c>
      <c r="E1501" s="155">
        <v>9729481.0399999991</v>
      </c>
      <c r="F1501" s="155">
        <v>0</v>
      </c>
    </row>
    <row r="1502" spans="3:6">
      <c r="C1502" s="156" t="s">
        <v>1701</v>
      </c>
      <c r="D1502" s="155">
        <v>1756319</v>
      </c>
      <c r="E1502" s="155">
        <v>10000</v>
      </c>
      <c r="F1502" s="155">
        <v>0</v>
      </c>
    </row>
    <row r="1503" spans="3:6">
      <c r="C1503" s="156" t="s">
        <v>1702</v>
      </c>
      <c r="D1503" s="155">
        <v>37925268</v>
      </c>
      <c r="E1503" s="155">
        <v>37275391</v>
      </c>
      <c r="F1503" s="155">
        <v>5489537.0099999998</v>
      </c>
    </row>
    <row r="1504" spans="3:6">
      <c r="C1504" s="156" t="s">
        <v>1703</v>
      </c>
      <c r="D1504" s="155">
        <v>1756319</v>
      </c>
      <c r="E1504" s="155">
        <v>10000</v>
      </c>
      <c r="F1504" s="155">
        <v>0</v>
      </c>
    </row>
    <row r="1505" spans="3:6">
      <c r="C1505" s="156" t="s">
        <v>1704</v>
      </c>
      <c r="D1505" s="155">
        <v>1765368</v>
      </c>
      <c r="E1505" s="155">
        <v>1099</v>
      </c>
      <c r="F1505" s="155">
        <v>0</v>
      </c>
    </row>
    <row r="1506" spans="3:6">
      <c r="C1506" s="156" t="s">
        <v>1705</v>
      </c>
      <c r="D1506" s="155">
        <v>381504763</v>
      </c>
      <c r="E1506" s="155">
        <v>242802342</v>
      </c>
      <c r="F1506" s="155">
        <v>72349756.530000001</v>
      </c>
    </row>
    <row r="1507" spans="3:6">
      <c r="C1507" s="156" t="s">
        <v>1706</v>
      </c>
      <c r="D1507" s="155">
        <v>1502117</v>
      </c>
      <c r="E1507" s="155">
        <v>1000</v>
      </c>
      <c r="F1507" s="155">
        <v>0</v>
      </c>
    </row>
    <row r="1508" spans="3:6">
      <c r="C1508" s="156" t="s">
        <v>1707</v>
      </c>
      <c r="D1508" s="155">
        <v>1765368</v>
      </c>
      <c r="E1508" s="155">
        <v>999</v>
      </c>
      <c r="F1508" s="155">
        <v>0</v>
      </c>
    </row>
    <row r="1509" spans="3:6">
      <c r="C1509" s="156" t="s">
        <v>2175</v>
      </c>
      <c r="D1509" s="155">
        <v>0</v>
      </c>
      <c r="E1509" s="155">
        <v>6844734.5300000003</v>
      </c>
      <c r="F1509" s="155">
        <v>0</v>
      </c>
    </row>
    <row r="1510" spans="3:6">
      <c r="C1510" s="156" t="s">
        <v>1708</v>
      </c>
      <c r="D1510" s="155">
        <v>1295822624</v>
      </c>
      <c r="E1510" s="155">
        <v>1158159550</v>
      </c>
      <c r="F1510" s="155">
        <v>560012178.15999997</v>
      </c>
    </row>
    <row r="1511" spans="3:6">
      <c r="C1511" s="156" t="s">
        <v>1709</v>
      </c>
      <c r="D1511" s="155">
        <v>1060219</v>
      </c>
      <c r="E1511" s="155">
        <v>999</v>
      </c>
      <c r="F1511" s="155">
        <v>0</v>
      </c>
    </row>
    <row r="1512" spans="3:6">
      <c r="C1512" s="156" t="s">
        <v>1710</v>
      </c>
      <c r="D1512" s="155">
        <v>1131784</v>
      </c>
      <c r="E1512" s="155">
        <v>3436602</v>
      </c>
      <c r="F1512" s="155">
        <v>0</v>
      </c>
    </row>
    <row r="1513" spans="3:6">
      <c r="C1513" s="156" t="s">
        <v>1711</v>
      </c>
      <c r="D1513" s="155">
        <v>1400464</v>
      </c>
      <c r="E1513" s="155">
        <v>1400464</v>
      </c>
      <c r="F1513" s="155">
        <v>543817.22</v>
      </c>
    </row>
    <row r="1514" spans="3:6">
      <c r="C1514" s="156" t="s">
        <v>1712</v>
      </c>
      <c r="D1514" s="155">
        <v>180060768</v>
      </c>
      <c r="E1514" s="155">
        <v>180060768</v>
      </c>
      <c r="F1514" s="155">
        <v>84379714</v>
      </c>
    </row>
    <row r="1515" spans="3:6">
      <c r="C1515" s="156" t="s">
        <v>1713</v>
      </c>
      <c r="D1515" s="155">
        <v>1542689</v>
      </c>
      <c r="E1515" s="155">
        <v>1542689</v>
      </c>
      <c r="F1515" s="155">
        <v>524815.24</v>
      </c>
    </row>
    <row r="1516" spans="3:6">
      <c r="C1516" s="156" t="s">
        <v>595</v>
      </c>
      <c r="D1516" s="155">
        <v>44378109</v>
      </c>
      <c r="E1516" s="155">
        <v>82557547</v>
      </c>
      <c r="F1516" s="155">
        <v>46935655.649999999</v>
      </c>
    </row>
    <row r="1517" spans="3:6">
      <c r="C1517" s="156" t="s">
        <v>1714</v>
      </c>
      <c r="D1517" s="155">
        <v>1542688</v>
      </c>
      <c r="E1517" s="155">
        <v>1542688</v>
      </c>
      <c r="F1517" s="155">
        <v>524816.09</v>
      </c>
    </row>
    <row r="1518" spans="3:6">
      <c r="C1518" s="156" t="s">
        <v>1715</v>
      </c>
      <c r="D1518" s="155">
        <v>1131784</v>
      </c>
      <c r="E1518" s="155">
        <v>100</v>
      </c>
      <c r="F1518" s="155">
        <v>0</v>
      </c>
    </row>
    <row r="1519" spans="3:6">
      <c r="C1519" s="156" t="s">
        <v>1716</v>
      </c>
      <c r="D1519" s="155">
        <v>4769615</v>
      </c>
      <c r="E1519" s="155">
        <v>4769615</v>
      </c>
      <c r="F1519" s="155">
        <v>0</v>
      </c>
    </row>
    <row r="1520" spans="3:6">
      <c r="C1520" s="156" t="s">
        <v>414</v>
      </c>
      <c r="D1520" s="155">
        <v>1203082</v>
      </c>
      <c r="E1520" s="155">
        <v>759633</v>
      </c>
      <c r="F1520" s="155">
        <v>0</v>
      </c>
    </row>
    <row r="1521" spans="3:6">
      <c r="C1521" s="156" t="s">
        <v>1717</v>
      </c>
      <c r="D1521" s="155">
        <v>21097831</v>
      </c>
      <c r="E1521" s="155">
        <v>6097831</v>
      </c>
      <c r="F1521" s="155">
        <v>0</v>
      </c>
    </row>
    <row r="1522" spans="3:6">
      <c r="C1522" s="156" t="s">
        <v>415</v>
      </c>
      <c r="D1522" s="155">
        <v>7442678</v>
      </c>
      <c r="E1522" s="155">
        <v>2732678</v>
      </c>
      <c r="F1522" s="155">
        <v>2689005.68</v>
      </c>
    </row>
    <row r="1523" spans="3:6">
      <c r="C1523" s="156" t="s">
        <v>416</v>
      </c>
      <c r="D1523" s="155">
        <v>1680028</v>
      </c>
      <c r="E1523" s="155">
        <v>209</v>
      </c>
      <c r="F1523" s="155">
        <v>0</v>
      </c>
    </row>
    <row r="1524" spans="3:6">
      <c r="C1524" s="156" t="s">
        <v>417</v>
      </c>
      <c r="D1524" s="155">
        <v>1203082</v>
      </c>
      <c r="E1524" s="155">
        <v>759633</v>
      </c>
      <c r="F1524" s="155">
        <v>0</v>
      </c>
    </row>
    <row r="1525" spans="3:6">
      <c r="C1525" s="156" t="s">
        <v>418</v>
      </c>
      <c r="D1525" s="155">
        <v>7362834</v>
      </c>
      <c r="E1525" s="155">
        <v>1267284</v>
      </c>
      <c r="F1525" s="155">
        <v>0</v>
      </c>
    </row>
    <row r="1526" spans="3:6">
      <c r="C1526" s="156" t="s">
        <v>419</v>
      </c>
      <c r="D1526" s="155">
        <v>1725462</v>
      </c>
      <c r="E1526" s="155">
        <v>1000</v>
      </c>
      <c r="F1526" s="155">
        <v>0</v>
      </c>
    </row>
    <row r="1527" spans="3:6">
      <c r="C1527" s="154" t="s">
        <v>2270</v>
      </c>
      <c r="D1527" s="155">
        <v>0</v>
      </c>
      <c r="E1527" s="155">
        <v>400000000</v>
      </c>
      <c r="F1527" s="155">
        <v>342387488.18000001</v>
      </c>
    </row>
    <row r="1528" spans="3:6">
      <c r="C1528" s="156" t="s">
        <v>790</v>
      </c>
      <c r="D1528" s="155">
        <v>0</v>
      </c>
      <c r="E1528" s="155">
        <v>400000000</v>
      </c>
      <c r="F1528" s="155">
        <v>342387488.18000001</v>
      </c>
    </row>
    <row r="1529" spans="3:6">
      <c r="C1529" s="154" t="s">
        <v>2271</v>
      </c>
      <c r="D1529" s="155">
        <v>200000000</v>
      </c>
      <c r="E1529" s="155">
        <v>287623338</v>
      </c>
      <c r="F1529" s="155">
        <v>0</v>
      </c>
    </row>
    <row r="1530" spans="3:6">
      <c r="C1530" s="156" t="s">
        <v>239</v>
      </c>
      <c r="D1530" s="155">
        <v>200000000</v>
      </c>
      <c r="E1530" s="155">
        <v>280719275</v>
      </c>
      <c r="F1530" s="155">
        <v>0</v>
      </c>
    </row>
    <row r="1531" spans="3:6">
      <c r="C1531" s="156" t="s">
        <v>2230</v>
      </c>
      <c r="D1531" s="155">
        <v>0</v>
      </c>
      <c r="E1531" s="155">
        <v>6904063</v>
      </c>
      <c r="F1531" s="155">
        <v>0</v>
      </c>
    </row>
    <row r="1532" spans="3:6">
      <c r="C1532" s="152" t="s">
        <v>311</v>
      </c>
      <c r="D1532" s="153">
        <v>257116454</v>
      </c>
      <c r="E1532" s="153">
        <v>938963787.59000003</v>
      </c>
      <c r="F1532" s="153">
        <v>346057889.38999999</v>
      </c>
    </row>
    <row r="1533" spans="3:6">
      <c r="C1533" s="154" t="s">
        <v>2269</v>
      </c>
      <c r="D1533" s="155">
        <v>257116454</v>
      </c>
      <c r="E1533" s="155">
        <v>938963787.59000003</v>
      </c>
      <c r="F1533" s="155">
        <v>346057889.38999999</v>
      </c>
    </row>
    <row r="1534" spans="3:6">
      <c r="C1534" s="156" t="s">
        <v>1718</v>
      </c>
      <c r="D1534" s="155">
        <v>2882935</v>
      </c>
      <c r="E1534" s="155">
        <v>2721060</v>
      </c>
      <c r="F1534" s="155">
        <v>0</v>
      </c>
    </row>
    <row r="1535" spans="3:6">
      <c r="C1535" s="156" t="s">
        <v>2084</v>
      </c>
      <c r="D1535" s="155">
        <v>0</v>
      </c>
      <c r="E1535" s="155">
        <v>22581624.98</v>
      </c>
      <c r="F1535" s="155">
        <v>0</v>
      </c>
    </row>
    <row r="1536" spans="3:6">
      <c r="C1536" s="156" t="s">
        <v>1719</v>
      </c>
      <c r="D1536" s="155">
        <v>5905187</v>
      </c>
      <c r="E1536" s="155">
        <v>5905187</v>
      </c>
      <c r="F1536" s="155">
        <v>0</v>
      </c>
    </row>
    <row r="1537" spans="3:6">
      <c r="C1537" s="156" t="s">
        <v>1720</v>
      </c>
      <c r="D1537" s="155">
        <v>0</v>
      </c>
      <c r="E1537" s="155">
        <v>11691767</v>
      </c>
      <c r="F1537" s="155">
        <v>8582213.7699999996</v>
      </c>
    </row>
    <row r="1538" spans="3:6">
      <c r="C1538" s="156" t="s">
        <v>1721</v>
      </c>
      <c r="D1538" s="155">
        <v>4928241</v>
      </c>
      <c r="E1538" s="155">
        <v>288282</v>
      </c>
      <c r="F1538" s="155">
        <v>281215.02</v>
      </c>
    </row>
    <row r="1539" spans="3:6">
      <c r="C1539" s="156" t="s">
        <v>1722</v>
      </c>
      <c r="D1539" s="155">
        <v>12567741</v>
      </c>
      <c r="E1539" s="155">
        <v>13618917</v>
      </c>
      <c r="F1539" s="155">
        <v>10791613.1</v>
      </c>
    </row>
    <row r="1540" spans="3:6">
      <c r="C1540" s="156" t="s">
        <v>1723</v>
      </c>
      <c r="D1540" s="155">
        <v>12408195</v>
      </c>
      <c r="E1540" s="155">
        <v>110</v>
      </c>
      <c r="F1540" s="155">
        <v>0</v>
      </c>
    </row>
    <row r="1541" spans="3:6">
      <c r="C1541" s="156" t="s">
        <v>1724</v>
      </c>
      <c r="D1541" s="155">
        <v>12408195</v>
      </c>
      <c r="E1541" s="155">
        <v>2824068</v>
      </c>
      <c r="F1541" s="155">
        <v>2259174.4700000002</v>
      </c>
    </row>
    <row r="1542" spans="3:6">
      <c r="C1542" s="156" t="s">
        <v>1725</v>
      </c>
      <c r="D1542" s="155">
        <v>0</v>
      </c>
      <c r="E1542" s="155">
        <v>3890362</v>
      </c>
      <c r="F1542" s="155">
        <v>3112209.47</v>
      </c>
    </row>
    <row r="1543" spans="3:6">
      <c r="C1543" s="156" t="s">
        <v>1726</v>
      </c>
      <c r="D1543" s="155">
        <v>17182568</v>
      </c>
      <c r="E1543" s="155">
        <v>17182568</v>
      </c>
      <c r="F1543" s="155">
        <v>13233992.74</v>
      </c>
    </row>
    <row r="1544" spans="3:6">
      <c r="C1544" s="156" t="s">
        <v>1727</v>
      </c>
      <c r="D1544" s="155">
        <v>1098569</v>
      </c>
      <c r="E1544" s="155">
        <v>124900</v>
      </c>
      <c r="F1544" s="155">
        <v>0</v>
      </c>
    </row>
    <row r="1545" spans="3:6">
      <c r="C1545" s="156" t="s">
        <v>1728</v>
      </c>
      <c r="D1545" s="155">
        <v>11619581</v>
      </c>
      <c r="E1545" s="155">
        <v>6628717</v>
      </c>
      <c r="F1545" s="155">
        <v>6628716.1100000003</v>
      </c>
    </row>
    <row r="1546" spans="3:6">
      <c r="C1546" s="156" t="s">
        <v>515</v>
      </c>
      <c r="D1546" s="155">
        <v>75000367</v>
      </c>
      <c r="E1546" s="155">
        <v>75000367</v>
      </c>
      <c r="F1546" s="155">
        <v>74099988.980000004</v>
      </c>
    </row>
    <row r="1547" spans="3:6">
      <c r="C1547" s="156" t="s">
        <v>1729</v>
      </c>
      <c r="D1547" s="155">
        <v>7738592</v>
      </c>
      <c r="E1547" s="155">
        <v>4643171</v>
      </c>
      <c r="F1547" s="155">
        <v>0</v>
      </c>
    </row>
    <row r="1548" spans="3:6">
      <c r="C1548" s="156" t="s">
        <v>1730</v>
      </c>
      <c r="D1548" s="155">
        <v>7738592</v>
      </c>
      <c r="E1548" s="155">
        <v>4590984</v>
      </c>
      <c r="F1548" s="155">
        <v>0</v>
      </c>
    </row>
    <row r="1549" spans="3:6">
      <c r="C1549" s="156" t="s">
        <v>720</v>
      </c>
      <c r="D1549" s="155">
        <v>0</v>
      </c>
      <c r="E1549" s="155">
        <v>236195020.24000001</v>
      </c>
      <c r="F1549" s="155">
        <v>131195020.23999999</v>
      </c>
    </row>
    <row r="1550" spans="3:6">
      <c r="C1550" s="156" t="s">
        <v>312</v>
      </c>
      <c r="D1550" s="155">
        <v>60612344</v>
      </c>
      <c r="E1550" s="155">
        <v>504338155.37</v>
      </c>
      <c r="F1550" s="155">
        <v>77548773.340000004</v>
      </c>
    </row>
    <row r="1551" spans="3:6">
      <c r="C1551" s="156" t="s">
        <v>1731</v>
      </c>
      <c r="D1551" s="155">
        <v>1330203</v>
      </c>
      <c r="E1551" s="155">
        <v>4205508</v>
      </c>
      <c r="F1551" s="155">
        <v>1604368.76</v>
      </c>
    </row>
    <row r="1552" spans="3:6">
      <c r="C1552" s="156" t="s">
        <v>1732</v>
      </c>
      <c r="D1552" s="155">
        <v>1162125</v>
      </c>
      <c r="E1552" s="155">
        <v>0</v>
      </c>
      <c r="F1552" s="155">
        <v>0</v>
      </c>
    </row>
    <row r="1553" spans="3:6">
      <c r="C1553" s="156" t="s">
        <v>361</v>
      </c>
      <c r="D1553" s="155">
        <v>22533019</v>
      </c>
      <c r="E1553" s="155">
        <v>22533019</v>
      </c>
      <c r="F1553" s="155">
        <v>16720603.390000001</v>
      </c>
    </row>
    <row r="1554" spans="3:6">
      <c r="C1554" s="154" t="s">
        <v>2271</v>
      </c>
      <c r="D1554" s="155">
        <v>0</v>
      </c>
      <c r="E1554" s="155">
        <v>0</v>
      </c>
      <c r="F1554" s="155">
        <v>0</v>
      </c>
    </row>
    <row r="1555" spans="3:6">
      <c r="C1555" s="156" t="s">
        <v>720</v>
      </c>
      <c r="D1555" s="155">
        <v>0</v>
      </c>
      <c r="E1555" s="155">
        <v>0</v>
      </c>
      <c r="F1555" s="155">
        <v>0</v>
      </c>
    </row>
    <row r="1556" spans="3:6">
      <c r="C1556" s="152" t="s">
        <v>249</v>
      </c>
      <c r="D1556" s="153">
        <v>1369718080</v>
      </c>
      <c r="E1556" s="153">
        <v>1421631068.0799999</v>
      </c>
      <c r="F1556" s="153">
        <v>424248774.87</v>
      </c>
    </row>
    <row r="1557" spans="3:6">
      <c r="C1557" s="154" t="s">
        <v>2269</v>
      </c>
      <c r="D1557" s="155">
        <v>954019080</v>
      </c>
      <c r="E1557" s="155">
        <v>1005932068.08</v>
      </c>
      <c r="F1557" s="155">
        <v>409092512.76999998</v>
      </c>
    </row>
    <row r="1558" spans="3:6">
      <c r="C1558" s="156" t="s">
        <v>1733</v>
      </c>
      <c r="D1558" s="155">
        <v>2493291</v>
      </c>
      <c r="E1558" s="155">
        <v>2947083</v>
      </c>
      <c r="F1558" s="155">
        <v>2947082.77</v>
      </c>
    </row>
    <row r="1559" spans="3:6">
      <c r="C1559" s="156" t="s">
        <v>1734</v>
      </c>
      <c r="D1559" s="155">
        <v>49672114</v>
      </c>
      <c r="E1559" s="155">
        <v>0</v>
      </c>
      <c r="F1559" s="155">
        <v>0</v>
      </c>
    </row>
    <row r="1560" spans="3:6">
      <c r="C1560" s="156" t="s">
        <v>1735</v>
      </c>
      <c r="D1560" s="155">
        <v>5076261</v>
      </c>
      <c r="E1560" s="155">
        <v>1600110</v>
      </c>
      <c r="F1560" s="155">
        <v>1587460.41</v>
      </c>
    </row>
    <row r="1561" spans="3:6">
      <c r="C1561" s="156" t="s">
        <v>1736</v>
      </c>
      <c r="D1561" s="155">
        <v>2493291</v>
      </c>
      <c r="E1561" s="155">
        <v>2963678</v>
      </c>
      <c r="F1561" s="155">
        <v>2963677.11</v>
      </c>
    </row>
    <row r="1562" spans="3:6">
      <c r="C1562" s="156" t="s">
        <v>1737</v>
      </c>
      <c r="D1562" s="155">
        <v>6794890</v>
      </c>
      <c r="E1562" s="155">
        <v>1587461</v>
      </c>
      <c r="F1562" s="155">
        <v>1587460.41</v>
      </c>
    </row>
    <row r="1563" spans="3:6">
      <c r="C1563" s="156" t="s">
        <v>1738</v>
      </c>
      <c r="D1563" s="155">
        <v>2707082</v>
      </c>
      <c r="E1563" s="155">
        <v>112</v>
      </c>
      <c r="F1563" s="155">
        <v>0</v>
      </c>
    </row>
    <row r="1564" spans="3:6">
      <c r="C1564" s="156" t="s">
        <v>1739</v>
      </c>
      <c r="D1564" s="155">
        <v>12526106</v>
      </c>
      <c r="E1564" s="155">
        <v>5902982</v>
      </c>
      <c r="F1564" s="155">
        <v>5902981.1600000001</v>
      </c>
    </row>
    <row r="1565" spans="3:6">
      <c r="C1565" s="156" t="s">
        <v>1740</v>
      </c>
      <c r="D1565" s="155">
        <v>9502603</v>
      </c>
      <c r="E1565" s="155">
        <v>5904726</v>
      </c>
      <c r="F1565" s="155">
        <v>2723780.78</v>
      </c>
    </row>
    <row r="1566" spans="3:6">
      <c r="C1566" s="156" t="s">
        <v>1741</v>
      </c>
      <c r="D1566" s="155">
        <v>5473340</v>
      </c>
      <c r="E1566" s="155">
        <v>3211126</v>
      </c>
      <c r="F1566" s="155">
        <v>1528900.49</v>
      </c>
    </row>
    <row r="1567" spans="3:6">
      <c r="C1567" s="156" t="s">
        <v>1742</v>
      </c>
      <c r="D1567" s="155">
        <v>5473340</v>
      </c>
      <c r="E1567" s="155">
        <v>1783162</v>
      </c>
      <c r="F1567" s="155">
        <v>1525773.24</v>
      </c>
    </row>
    <row r="1568" spans="3:6">
      <c r="C1568" s="156" t="s">
        <v>1743</v>
      </c>
      <c r="D1568" s="155">
        <v>14580842</v>
      </c>
      <c r="E1568" s="155">
        <v>4547523</v>
      </c>
      <c r="F1568" s="155">
        <v>2613107.61</v>
      </c>
    </row>
    <row r="1569" spans="3:6">
      <c r="C1569" s="156" t="s">
        <v>1744</v>
      </c>
      <c r="D1569" s="155">
        <v>0</v>
      </c>
      <c r="E1569" s="155">
        <v>2500000</v>
      </c>
      <c r="F1569" s="155">
        <v>937813.13</v>
      </c>
    </row>
    <row r="1570" spans="3:6">
      <c r="C1570" s="156" t="s">
        <v>1745</v>
      </c>
      <c r="D1570" s="155">
        <v>7771946</v>
      </c>
      <c r="E1570" s="155">
        <v>4571683</v>
      </c>
      <c r="F1570" s="155">
        <v>936233.34</v>
      </c>
    </row>
    <row r="1571" spans="3:6">
      <c r="C1571" s="156" t="s">
        <v>1746</v>
      </c>
      <c r="D1571" s="155">
        <v>4868261</v>
      </c>
      <c r="E1571" s="155">
        <v>1409070</v>
      </c>
      <c r="F1571" s="155">
        <v>590103.39</v>
      </c>
    </row>
    <row r="1572" spans="3:6">
      <c r="C1572" s="156" t="s">
        <v>2214</v>
      </c>
      <c r="D1572" s="155">
        <v>0</v>
      </c>
      <c r="E1572" s="155">
        <v>1000000</v>
      </c>
      <c r="F1572" s="155">
        <v>915115.93</v>
      </c>
    </row>
    <row r="1573" spans="3:6">
      <c r="C1573" s="156" t="s">
        <v>2215</v>
      </c>
      <c r="D1573" s="155">
        <v>0</v>
      </c>
      <c r="E1573" s="155">
        <v>2200000</v>
      </c>
      <c r="F1573" s="155">
        <v>0</v>
      </c>
    </row>
    <row r="1574" spans="3:6">
      <c r="C1574" s="156" t="s">
        <v>2216</v>
      </c>
      <c r="D1574" s="155">
        <v>0</v>
      </c>
      <c r="E1574" s="155">
        <v>2634436.6800000002</v>
      </c>
      <c r="F1574" s="155">
        <v>790204.29</v>
      </c>
    </row>
    <row r="1575" spans="3:6">
      <c r="C1575" s="156" t="s">
        <v>1747</v>
      </c>
      <c r="D1575" s="155">
        <v>0</v>
      </c>
      <c r="E1575" s="155">
        <v>4068889</v>
      </c>
      <c r="F1575" s="155">
        <v>1341210.7</v>
      </c>
    </row>
    <row r="1576" spans="3:6">
      <c r="C1576" s="156" t="s">
        <v>1748</v>
      </c>
      <c r="D1576" s="155">
        <v>0</v>
      </c>
      <c r="E1576" s="155">
        <v>1800000</v>
      </c>
      <c r="F1576" s="155">
        <v>1098171.06</v>
      </c>
    </row>
    <row r="1577" spans="3:6">
      <c r="C1577" s="156" t="s">
        <v>2217</v>
      </c>
      <c r="D1577" s="155">
        <v>0</v>
      </c>
      <c r="E1577" s="155">
        <v>1100000</v>
      </c>
      <c r="F1577" s="155">
        <v>1055366.6499999999</v>
      </c>
    </row>
    <row r="1578" spans="3:6">
      <c r="C1578" s="156" t="s">
        <v>313</v>
      </c>
      <c r="D1578" s="155">
        <v>25000000</v>
      </c>
      <c r="E1578" s="155">
        <v>3500000</v>
      </c>
      <c r="F1578" s="155">
        <v>0</v>
      </c>
    </row>
    <row r="1579" spans="3:6">
      <c r="C1579" s="156" t="s">
        <v>1749</v>
      </c>
      <c r="D1579" s="155">
        <v>1547718</v>
      </c>
      <c r="E1579" s="155">
        <v>118</v>
      </c>
      <c r="F1579" s="155">
        <v>0</v>
      </c>
    </row>
    <row r="1580" spans="3:6">
      <c r="C1580" s="156" t="s">
        <v>1750</v>
      </c>
      <c r="D1580" s="155">
        <v>7507685</v>
      </c>
      <c r="E1580" s="155">
        <v>0</v>
      </c>
      <c r="F1580" s="155">
        <v>0</v>
      </c>
    </row>
    <row r="1581" spans="3:6">
      <c r="C1581" s="156" t="s">
        <v>472</v>
      </c>
      <c r="D1581" s="155">
        <v>12315980</v>
      </c>
      <c r="E1581" s="155">
        <v>16415980</v>
      </c>
      <c r="F1581" s="155">
        <v>15895818.789999999</v>
      </c>
    </row>
    <row r="1582" spans="3:6">
      <c r="C1582" s="156" t="s">
        <v>1751</v>
      </c>
      <c r="D1582" s="155">
        <v>75000002</v>
      </c>
      <c r="E1582" s="155">
        <v>127000002</v>
      </c>
      <c r="F1582" s="155">
        <v>64916114.93</v>
      </c>
    </row>
    <row r="1583" spans="3:6">
      <c r="C1583" s="156" t="s">
        <v>1752</v>
      </c>
      <c r="D1583" s="155">
        <v>1913319</v>
      </c>
      <c r="E1583" s="155">
        <v>894478</v>
      </c>
      <c r="F1583" s="155">
        <v>178875.65</v>
      </c>
    </row>
    <row r="1584" spans="3:6">
      <c r="C1584" s="156" t="s">
        <v>314</v>
      </c>
      <c r="D1584" s="155">
        <v>253247167</v>
      </c>
      <c r="E1584" s="155">
        <v>319727037</v>
      </c>
      <c r="F1584" s="155">
        <v>107986854.81</v>
      </c>
    </row>
    <row r="1585" spans="3:6">
      <c r="C1585" s="156" t="s">
        <v>315</v>
      </c>
      <c r="D1585" s="155">
        <v>15000003</v>
      </c>
      <c r="E1585" s="155">
        <v>15000003</v>
      </c>
      <c r="F1585" s="155">
        <v>10242350.07</v>
      </c>
    </row>
    <row r="1586" spans="3:6">
      <c r="C1586" s="156" t="s">
        <v>1753</v>
      </c>
      <c r="D1586" s="155">
        <v>1712423</v>
      </c>
      <c r="E1586" s="155">
        <v>0</v>
      </c>
      <c r="F1586" s="155">
        <v>0</v>
      </c>
    </row>
    <row r="1587" spans="3:6">
      <c r="C1587" s="156" t="s">
        <v>1754</v>
      </c>
      <c r="D1587" s="155">
        <v>7077556</v>
      </c>
      <c r="E1587" s="155">
        <v>33134147</v>
      </c>
      <c r="F1587" s="155">
        <v>19062470.370000001</v>
      </c>
    </row>
    <row r="1588" spans="3:6">
      <c r="C1588" s="156" t="s">
        <v>316</v>
      </c>
      <c r="D1588" s="155">
        <v>210000004</v>
      </c>
      <c r="E1588" s="155">
        <v>255000004</v>
      </c>
      <c r="F1588" s="155">
        <v>159765585.68000001</v>
      </c>
    </row>
    <row r="1589" spans="3:6">
      <c r="C1589" s="156" t="s">
        <v>2176</v>
      </c>
      <c r="D1589" s="155">
        <v>0</v>
      </c>
      <c r="E1589" s="155">
        <v>4264401.4000000004</v>
      </c>
      <c r="F1589" s="155">
        <v>0</v>
      </c>
    </row>
    <row r="1590" spans="3:6">
      <c r="C1590" s="156" t="s">
        <v>1755</v>
      </c>
      <c r="D1590" s="155">
        <v>5000000</v>
      </c>
      <c r="E1590" s="155">
        <v>0</v>
      </c>
      <c r="F1590" s="155">
        <v>0</v>
      </c>
    </row>
    <row r="1591" spans="3:6">
      <c r="C1591" s="156" t="s">
        <v>1756</v>
      </c>
      <c r="D1591" s="155">
        <v>209263856</v>
      </c>
      <c r="E1591" s="155">
        <v>179263856</v>
      </c>
      <c r="F1591" s="155">
        <v>0</v>
      </c>
    </row>
    <row r="1592" spans="3:6">
      <c r="C1592" s="154" t="s">
        <v>2271</v>
      </c>
      <c r="D1592" s="155">
        <v>415699000</v>
      </c>
      <c r="E1592" s="155">
        <v>415699000</v>
      </c>
      <c r="F1592" s="155">
        <v>15156262.1</v>
      </c>
    </row>
    <row r="1593" spans="3:6">
      <c r="C1593" s="156" t="s">
        <v>909</v>
      </c>
      <c r="D1593" s="155">
        <v>415699000</v>
      </c>
      <c r="E1593" s="155">
        <v>415699000</v>
      </c>
      <c r="F1593" s="155">
        <v>15156262.1</v>
      </c>
    </row>
    <row r="1594" spans="3:6">
      <c r="C1594" s="152" t="s">
        <v>317</v>
      </c>
      <c r="D1594" s="153">
        <v>669417077</v>
      </c>
      <c r="E1594" s="153">
        <v>1200398163.9299998</v>
      </c>
      <c r="F1594" s="153">
        <v>765674180.86999989</v>
      </c>
    </row>
    <row r="1595" spans="3:6">
      <c r="C1595" s="154" t="s">
        <v>2269</v>
      </c>
      <c r="D1595" s="155">
        <v>669417077</v>
      </c>
      <c r="E1595" s="155">
        <v>1200398163.9299998</v>
      </c>
      <c r="F1595" s="155">
        <v>765674180.86999989</v>
      </c>
    </row>
    <row r="1596" spans="3:6">
      <c r="C1596" s="156" t="s">
        <v>2177</v>
      </c>
      <c r="D1596" s="155">
        <v>0</v>
      </c>
      <c r="E1596" s="155">
        <v>16598814.17</v>
      </c>
      <c r="F1596" s="155">
        <v>0</v>
      </c>
    </row>
    <row r="1597" spans="3:6">
      <c r="C1597" s="156" t="s">
        <v>818</v>
      </c>
      <c r="D1597" s="155">
        <v>0</v>
      </c>
      <c r="E1597" s="155">
        <v>127845092.56999999</v>
      </c>
      <c r="F1597" s="155">
        <v>70571753.209999993</v>
      </c>
    </row>
    <row r="1598" spans="3:6">
      <c r="C1598" s="156" t="s">
        <v>2178</v>
      </c>
      <c r="D1598" s="155">
        <v>0</v>
      </c>
      <c r="E1598" s="155">
        <v>1703721.64</v>
      </c>
      <c r="F1598" s="155">
        <v>0</v>
      </c>
    </row>
    <row r="1599" spans="3:6">
      <c r="C1599" s="156" t="s">
        <v>596</v>
      </c>
      <c r="D1599" s="155">
        <v>161617278</v>
      </c>
      <c r="E1599" s="155">
        <v>36286145.57</v>
      </c>
      <c r="F1599" s="155">
        <v>0</v>
      </c>
    </row>
    <row r="1600" spans="3:6">
      <c r="C1600" s="156" t="s">
        <v>1757</v>
      </c>
      <c r="D1600" s="155">
        <v>914202</v>
      </c>
      <c r="E1600" s="155">
        <v>598960</v>
      </c>
      <c r="F1600" s="155">
        <v>0</v>
      </c>
    </row>
    <row r="1601" spans="3:6">
      <c r="C1601" s="156" t="s">
        <v>1758</v>
      </c>
      <c r="D1601" s="155">
        <v>43984811</v>
      </c>
      <c r="E1601" s="155">
        <v>49904826</v>
      </c>
      <c r="F1601" s="155">
        <v>43422501.759999998</v>
      </c>
    </row>
    <row r="1602" spans="3:6">
      <c r="C1602" s="156" t="s">
        <v>318</v>
      </c>
      <c r="D1602" s="155">
        <v>117414</v>
      </c>
      <c r="E1602" s="155">
        <v>117414</v>
      </c>
      <c r="F1602" s="155">
        <v>0</v>
      </c>
    </row>
    <row r="1603" spans="3:6">
      <c r="C1603" s="156" t="s">
        <v>1759</v>
      </c>
      <c r="D1603" s="155">
        <v>2057250</v>
      </c>
      <c r="E1603" s="155">
        <v>0</v>
      </c>
      <c r="F1603" s="155">
        <v>0</v>
      </c>
    </row>
    <row r="1604" spans="3:6">
      <c r="C1604" s="156" t="s">
        <v>1760</v>
      </c>
      <c r="D1604" s="155">
        <v>1558695</v>
      </c>
      <c r="E1604" s="155">
        <v>108</v>
      </c>
      <c r="F1604" s="155">
        <v>0</v>
      </c>
    </row>
    <row r="1605" spans="3:6">
      <c r="C1605" s="156" t="s">
        <v>2223</v>
      </c>
      <c r="D1605" s="155">
        <v>0</v>
      </c>
      <c r="E1605" s="155">
        <v>7120160.6799999997</v>
      </c>
      <c r="F1605" s="155">
        <v>7102160.6699999999</v>
      </c>
    </row>
    <row r="1606" spans="3:6">
      <c r="C1606" s="156" t="s">
        <v>1761</v>
      </c>
      <c r="D1606" s="155">
        <v>1558695</v>
      </c>
      <c r="E1606" s="155">
        <v>108</v>
      </c>
      <c r="F1606" s="155">
        <v>0</v>
      </c>
    </row>
    <row r="1607" spans="3:6">
      <c r="C1607" s="156" t="s">
        <v>2124</v>
      </c>
      <c r="D1607" s="155">
        <v>0</v>
      </c>
      <c r="E1607" s="155">
        <v>58538996.409999996</v>
      </c>
      <c r="F1607" s="155">
        <v>11707799.279999999</v>
      </c>
    </row>
    <row r="1608" spans="3:6">
      <c r="C1608" s="156" t="s">
        <v>1762</v>
      </c>
      <c r="D1608" s="155">
        <v>2704204</v>
      </c>
      <c r="E1608" s="155">
        <v>109</v>
      </c>
      <c r="F1608" s="155">
        <v>0</v>
      </c>
    </row>
    <row r="1609" spans="3:6">
      <c r="C1609" s="156" t="s">
        <v>1763</v>
      </c>
      <c r="D1609" s="155">
        <v>0</v>
      </c>
      <c r="E1609" s="155">
        <v>314200627.83999997</v>
      </c>
      <c r="F1609" s="155">
        <v>179200627.84</v>
      </c>
    </row>
    <row r="1610" spans="3:6">
      <c r="C1610" s="156" t="s">
        <v>1764</v>
      </c>
      <c r="D1610" s="155">
        <v>1985061</v>
      </c>
      <c r="E1610" s="155">
        <v>110</v>
      </c>
      <c r="F1610" s="155">
        <v>0</v>
      </c>
    </row>
    <row r="1611" spans="3:6">
      <c r="C1611" s="156" t="s">
        <v>1765</v>
      </c>
      <c r="D1611" s="155">
        <v>2448273</v>
      </c>
      <c r="E1611" s="155">
        <v>4785186</v>
      </c>
      <c r="F1611" s="155">
        <v>3268589.46</v>
      </c>
    </row>
    <row r="1612" spans="3:6">
      <c r="C1612" s="156" t="s">
        <v>1766</v>
      </c>
      <c r="D1612" s="155">
        <v>37500035</v>
      </c>
      <c r="E1612" s="155">
        <v>37500035</v>
      </c>
      <c r="F1612" s="155">
        <v>37454900</v>
      </c>
    </row>
    <row r="1613" spans="3:6">
      <c r="C1613" s="156" t="s">
        <v>1767</v>
      </c>
      <c r="D1613" s="155">
        <v>112500001</v>
      </c>
      <c r="E1613" s="155">
        <v>112500001</v>
      </c>
      <c r="F1613" s="155">
        <v>112364016.84999999</v>
      </c>
    </row>
    <row r="1614" spans="3:6">
      <c r="C1614" s="156" t="s">
        <v>1768</v>
      </c>
      <c r="D1614" s="155">
        <v>2521954</v>
      </c>
      <c r="E1614" s="155">
        <v>4000000</v>
      </c>
      <c r="F1614" s="155">
        <v>2999386.58</v>
      </c>
    </row>
    <row r="1615" spans="3:6">
      <c r="C1615" s="156" t="s">
        <v>1769</v>
      </c>
      <c r="D1615" s="155">
        <v>1109666</v>
      </c>
      <c r="E1615" s="155">
        <v>109</v>
      </c>
      <c r="F1615" s="155">
        <v>0</v>
      </c>
    </row>
    <row r="1616" spans="3:6">
      <c r="C1616" s="156" t="s">
        <v>1770</v>
      </c>
      <c r="D1616" s="155">
        <v>2438083</v>
      </c>
      <c r="E1616" s="155">
        <v>3459922</v>
      </c>
      <c r="F1616" s="155">
        <v>0</v>
      </c>
    </row>
    <row r="1617" spans="3:6">
      <c r="C1617" s="156" t="s">
        <v>1771</v>
      </c>
      <c r="D1617" s="155">
        <v>1519811</v>
      </c>
      <c r="E1617" s="155">
        <v>1841351</v>
      </c>
      <c r="F1617" s="155">
        <v>0</v>
      </c>
    </row>
    <row r="1618" spans="3:6">
      <c r="C1618" s="156" t="s">
        <v>1772</v>
      </c>
      <c r="D1618" s="155">
        <v>1519811</v>
      </c>
      <c r="E1618" s="155">
        <v>19811</v>
      </c>
      <c r="F1618" s="155">
        <v>0</v>
      </c>
    </row>
    <row r="1619" spans="3:6">
      <c r="C1619" s="156" t="s">
        <v>1773</v>
      </c>
      <c r="D1619" s="155">
        <v>1109666</v>
      </c>
      <c r="E1619" s="155">
        <v>109666</v>
      </c>
      <c r="F1619" s="155">
        <v>0</v>
      </c>
    </row>
    <row r="1620" spans="3:6">
      <c r="C1620" s="156" t="s">
        <v>1774</v>
      </c>
      <c r="D1620" s="155">
        <v>2512391</v>
      </c>
      <c r="E1620" s="155">
        <v>132391</v>
      </c>
      <c r="F1620" s="155">
        <v>120712.42</v>
      </c>
    </row>
    <row r="1621" spans="3:6">
      <c r="C1621" s="156" t="s">
        <v>1775</v>
      </c>
      <c r="D1621" s="155">
        <v>0</v>
      </c>
      <c r="E1621" s="155">
        <v>2152832</v>
      </c>
      <c r="F1621" s="155">
        <v>2038570.04</v>
      </c>
    </row>
    <row r="1622" spans="3:6">
      <c r="C1622" s="156" t="s">
        <v>345</v>
      </c>
      <c r="D1622" s="155">
        <v>32037047</v>
      </c>
      <c r="E1622" s="155">
        <v>28024200</v>
      </c>
      <c r="F1622" s="155">
        <v>0</v>
      </c>
    </row>
    <row r="1623" spans="3:6">
      <c r="C1623" s="156" t="s">
        <v>1776</v>
      </c>
      <c r="D1623" s="155">
        <v>2168240</v>
      </c>
      <c r="E1623" s="155">
        <v>14067243</v>
      </c>
      <c r="F1623" s="155">
        <v>10657595.68</v>
      </c>
    </row>
    <row r="1624" spans="3:6">
      <c r="C1624" s="156" t="s">
        <v>1777</v>
      </c>
      <c r="D1624" s="155">
        <v>3241040</v>
      </c>
      <c r="E1624" s="155">
        <v>2241040</v>
      </c>
      <c r="F1624" s="155">
        <v>102098.32</v>
      </c>
    </row>
    <row r="1625" spans="3:6">
      <c r="C1625" s="156" t="s">
        <v>1778</v>
      </c>
      <c r="D1625" s="155">
        <v>2512391</v>
      </c>
      <c r="E1625" s="155">
        <v>60000</v>
      </c>
      <c r="F1625" s="155">
        <v>56640</v>
      </c>
    </row>
    <row r="1626" spans="3:6">
      <c r="C1626" s="156" t="s">
        <v>1779</v>
      </c>
      <c r="D1626" s="155">
        <v>268235</v>
      </c>
      <c r="E1626" s="155">
        <v>268235</v>
      </c>
      <c r="F1626" s="155">
        <v>0</v>
      </c>
    </row>
    <row r="1627" spans="3:6">
      <c r="C1627" s="156" t="s">
        <v>1780</v>
      </c>
      <c r="D1627" s="155">
        <v>1514598</v>
      </c>
      <c r="E1627" s="155">
        <v>1514598</v>
      </c>
      <c r="F1627" s="155">
        <v>0</v>
      </c>
    </row>
    <row r="1628" spans="3:6">
      <c r="C1628" s="156" t="s">
        <v>1781</v>
      </c>
      <c r="D1628" s="155">
        <v>1514598</v>
      </c>
      <c r="E1628" s="155">
        <v>100</v>
      </c>
      <c r="F1628" s="155">
        <v>0</v>
      </c>
    </row>
    <row r="1629" spans="3:6">
      <c r="C1629" s="156" t="s">
        <v>2179</v>
      </c>
      <c r="D1629" s="155">
        <v>0</v>
      </c>
      <c r="E1629" s="155">
        <v>9908882.0500000007</v>
      </c>
      <c r="F1629" s="155">
        <v>0</v>
      </c>
    </row>
    <row r="1630" spans="3:6">
      <c r="C1630" s="156" t="s">
        <v>1782</v>
      </c>
      <c r="D1630" s="155">
        <v>46009770</v>
      </c>
      <c r="E1630" s="155">
        <v>41565346</v>
      </c>
      <c r="F1630" s="155">
        <v>0</v>
      </c>
    </row>
    <row r="1631" spans="3:6">
      <c r="C1631" s="156" t="s">
        <v>665</v>
      </c>
      <c r="D1631" s="155">
        <v>100000</v>
      </c>
      <c r="E1631" s="155">
        <v>0</v>
      </c>
      <c r="F1631" s="155">
        <v>0</v>
      </c>
    </row>
    <row r="1632" spans="3:6">
      <c r="C1632" s="156" t="s">
        <v>362</v>
      </c>
      <c r="D1632" s="155">
        <v>150029233</v>
      </c>
      <c r="E1632" s="155">
        <v>280029233</v>
      </c>
      <c r="F1632" s="155">
        <v>264606828.75999999</v>
      </c>
    </row>
    <row r="1633" spans="3:6">
      <c r="C1633" s="156" t="s">
        <v>1783</v>
      </c>
      <c r="D1633" s="155">
        <v>24680181</v>
      </c>
      <c r="E1633" s="155">
        <v>20000000</v>
      </c>
      <c r="F1633" s="155">
        <v>20000000</v>
      </c>
    </row>
    <row r="1634" spans="3:6">
      <c r="C1634" s="156" t="s">
        <v>1784</v>
      </c>
      <c r="D1634" s="155">
        <v>23664443</v>
      </c>
      <c r="E1634" s="155">
        <v>23302789</v>
      </c>
      <c r="F1634" s="155">
        <v>0</v>
      </c>
    </row>
    <row r="1635" spans="3:6">
      <c r="C1635" s="152" t="s">
        <v>319</v>
      </c>
      <c r="D1635" s="153">
        <v>2825645076</v>
      </c>
      <c r="E1635" s="153">
        <v>2961585056.1899996</v>
      </c>
      <c r="F1635" s="153">
        <v>1340068474.03</v>
      </c>
    </row>
    <row r="1636" spans="3:6">
      <c r="C1636" s="154" t="s">
        <v>2269</v>
      </c>
      <c r="D1636" s="155">
        <v>1798325483</v>
      </c>
      <c r="E1636" s="155">
        <v>1663528848.1199999</v>
      </c>
      <c r="F1636" s="155">
        <v>953080139.74000001</v>
      </c>
    </row>
    <row r="1637" spans="3:6">
      <c r="C1637" s="156" t="s">
        <v>1785</v>
      </c>
      <c r="D1637" s="155">
        <v>0</v>
      </c>
      <c r="E1637" s="155">
        <v>3480787</v>
      </c>
      <c r="F1637" s="155">
        <v>3344549.98</v>
      </c>
    </row>
    <row r="1638" spans="3:6">
      <c r="C1638" s="156" t="s">
        <v>1786</v>
      </c>
      <c r="D1638" s="155">
        <v>0</v>
      </c>
      <c r="E1638" s="155">
        <v>6120528</v>
      </c>
      <c r="F1638" s="155">
        <v>4896342.5599999996</v>
      </c>
    </row>
    <row r="1639" spans="3:6">
      <c r="C1639" s="156" t="s">
        <v>1787</v>
      </c>
      <c r="D1639" s="155">
        <v>1140378</v>
      </c>
      <c r="E1639" s="155">
        <v>3200109</v>
      </c>
      <c r="F1639" s="155">
        <v>3190425.01</v>
      </c>
    </row>
    <row r="1640" spans="3:6">
      <c r="C1640" s="156" t="s">
        <v>1788</v>
      </c>
      <c r="D1640" s="155">
        <v>156108</v>
      </c>
      <c r="E1640" s="155">
        <v>0</v>
      </c>
      <c r="F1640" s="155">
        <v>0</v>
      </c>
    </row>
    <row r="1641" spans="3:6">
      <c r="C1641" s="156" t="s">
        <v>1789</v>
      </c>
      <c r="D1641" s="155">
        <v>1398551</v>
      </c>
      <c r="E1641" s="155">
        <v>1398551</v>
      </c>
      <c r="F1641" s="155">
        <v>406844.03</v>
      </c>
    </row>
    <row r="1642" spans="3:6">
      <c r="C1642" s="156" t="s">
        <v>1790</v>
      </c>
      <c r="D1642" s="155">
        <v>0</v>
      </c>
      <c r="E1642" s="155">
        <v>6128095</v>
      </c>
      <c r="F1642" s="155">
        <v>3112093.01</v>
      </c>
    </row>
    <row r="1643" spans="3:6">
      <c r="C1643" s="156" t="s">
        <v>1791</v>
      </c>
      <c r="D1643" s="155">
        <v>0</v>
      </c>
      <c r="E1643" s="155">
        <v>1990167</v>
      </c>
      <c r="F1643" s="155">
        <v>1592053.89</v>
      </c>
    </row>
    <row r="1644" spans="3:6">
      <c r="C1644" s="156" t="s">
        <v>1792</v>
      </c>
      <c r="D1644" s="155">
        <v>1605091</v>
      </c>
      <c r="E1644" s="155">
        <v>5495850</v>
      </c>
      <c r="F1644" s="155">
        <v>4396599.92</v>
      </c>
    </row>
    <row r="1645" spans="3:6">
      <c r="C1645" s="156" t="s">
        <v>1793</v>
      </c>
      <c r="D1645" s="155">
        <v>22199146</v>
      </c>
      <c r="E1645" s="155">
        <v>15548916</v>
      </c>
      <c r="F1645" s="155">
        <v>15548000</v>
      </c>
    </row>
    <row r="1646" spans="3:6">
      <c r="C1646" s="156" t="s">
        <v>1794</v>
      </c>
      <c r="D1646" s="155">
        <v>145282175</v>
      </c>
      <c r="E1646" s="155">
        <v>117000000</v>
      </c>
      <c r="F1646" s="155">
        <v>117000000</v>
      </c>
    </row>
    <row r="1647" spans="3:6">
      <c r="C1647" s="156" t="s">
        <v>1795</v>
      </c>
      <c r="D1647" s="155">
        <v>6842908</v>
      </c>
      <c r="E1647" s="155">
        <v>0</v>
      </c>
      <c r="F1647" s="155">
        <v>0</v>
      </c>
    </row>
    <row r="1648" spans="3:6">
      <c r="C1648" s="156" t="s">
        <v>1796</v>
      </c>
      <c r="D1648" s="155">
        <v>158322380</v>
      </c>
      <c r="E1648" s="155">
        <v>75322380</v>
      </c>
      <c r="F1648" s="155">
        <v>38575417.109999999</v>
      </c>
    </row>
    <row r="1649" spans="3:6">
      <c r="C1649" s="156" t="s">
        <v>1797</v>
      </c>
      <c r="D1649" s="155">
        <v>42248433</v>
      </c>
      <c r="E1649" s="155">
        <v>2653955</v>
      </c>
      <c r="F1649" s="155">
        <v>0</v>
      </c>
    </row>
    <row r="1650" spans="3:6">
      <c r="C1650" s="156" t="s">
        <v>1798</v>
      </c>
      <c r="D1650" s="155">
        <v>60808266</v>
      </c>
      <c r="E1650" s="155">
        <v>60808266</v>
      </c>
      <c r="F1650" s="155">
        <v>19670033.280000001</v>
      </c>
    </row>
    <row r="1651" spans="3:6">
      <c r="C1651" s="156" t="s">
        <v>341</v>
      </c>
      <c r="D1651" s="155">
        <v>75716837</v>
      </c>
      <c r="E1651" s="155">
        <v>49716837</v>
      </c>
      <c r="F1651" s="155">
        <v>0</v>
      </c>
    </row>
    <row r="1652" spans="3:6">
      <c r="C1652" s="156" t="s">
        <v>1799</v>
      </c>
      <c r="D1652" s="155">
        <v>2760158</v>
      </c>
      <c r="E1652" s="155">
        <v>23920192</v>
      </c>
      <c r="F1652" s="155">
        <v>12794818.34</v>
      </c>
    </row>
    <row r="1653" spans="3:6">
      <c r="C1653" s="156" t="s">
        <v>320</v>
      </c>
      <c r="D1653" s="155">
        <v>1526627</v>
      </c>
      <c r="E1653" s="155">
        <v>16261254</v>
      </c>
      <c r="F1653" s="155">
        <v>0</v>
      </c>
    </row>
    <row r="1654" spans="3:6">
      <c r="C1654" s="156" t="s">
        <v>1800</v>
      </c>
      <c r="D1654" s="155">
        <v>3886577</v>
      </c>
      <c r="E1654" s="155">
        <v>0</v>
      </c>
      <c r="F1654" s="155">
        <v>0</v>
      </c>
    </row>
    <row r="1655" spans="3:6">
      <c r="C1655" s="156" t="s">
        <v>1801</v>
      </c>
      <c r="D1655" s="155">
        <v>0</v>
      </c>
      <c r="E1655" s="155">
        <v>11956341</v>
      </c>
      <c r="F1655" s="155">
        <v>7965072.5</v>
      </c>
    </row>
    <row r="1656" spans="3:6">
      <c r="C1656" s="156" t="s">
        <v>666</v>
      </c>
      <c r="D1656" s="155">
        <v>5033490</v>
      </c>
      <c r="E1656" s="155">
        <v>5033490</v>
      </c>
      <c r="F1656" s="155">
        <v>0</v>
      </c>
    </row>
    <row r="1657" spans="3:6">
      <c r="C1657" s="156" t="s">
        <v>1802</v>
      </c>
      <c r="D1657" s="155">
        <v>2334000</v>
      </c>
      <c r="E1657" s="155">
        <v>2334000</v>
      </c>
      <c r="F1657" s="155">
        <v>0</v>
      </c>
    </row>
    <row r="1658" spans="3:6">
      <c r="C1658" s="156" t="s">
        <v>2109</v>
      </c>
      <c r="D1658" s="155">
        <v>0</v>
      </c>
      <c r="E1658" s="155">
        <v>6334764.2599999998</v>
      </c>
      <c r="F1658" s="155">
        <v>4713179.1500000004</v>
      </c>
    </row>
    <row r="1659" spans="3:6">
      <c r="C1659" s="156" t="s">
        <v>1803</v>
      </c>
      <c r="D1659" s="155">
        <v>374290</v>
      </c>
      <c r="E1659" s="155">
        <v>0</v>
      </c>
      <c r="F1659" s="155">
        <v>0</v>
      </c>
    </row>
    <row r="1660" spans="3:6">
      <c r="C1660" s="156" t="s">
        <v>667</v>
      </c>
      <c r="D1660" s="155">
        <v>1000000</v>
      </c>
      <c r="E1660" s="155">
        <v>1000000</v>
      </c>
      <c r="F1660" s="155">
        <v>0</v>
      </c>
    </row>
    <row r="1661" spans="3:6">
      <c r="C1661" s="156" t="s">
        <v>1804</v>
      </c>
      <c r="D1661" s="155">
        <v>97757018</v>
      </c>
      <c r="E1661" s="155">
        <v>93585854</v>
      </c>
      <c r="F1661" s="155">
        <v>0</v>
      </c>
    </row>
    <row r="1662" spans="3:6">
      <c r="C1662" s="156" t="s">
        <v>2110</v>
      </c>
      <c r="D1662" s="155">
        <v>0</v>
      </c>
      <c r="E1662" s="155">
        <v>6334764.2599999998</v>
      </c>
      <c r="F1662" s="155">
        <v>3110268.87</v>
      </c>
    </row>
    <row r="1663" spans="3:6">
      <c r="C1663" s="156" t="s">
        <v>473</v>
      </c>
      <c r="D1663" s="155">
        <v>23470463</v>
      </c>
      <c r="E1663" s="155">
        <v>30776370.399999999</v>
      </c>
      <c r="F1663" s="155">
        <v>22765082.940000001</v>
      </c>
    </row>
    <row r="1664" spans="3:6">
      <c r="C1664" s="156" t="s">
        <v>321</v>
      </c>
      <c r="D1664" s="155">
        <v>15000001</v>
      </c>
      <c r="E1664" s="155">
        <v>15000001</v>
      </c>
      <c r="F1664" s="155">
        <v>12000001</v>
      </c>
    </row>
    <row r="1665" spans="3:6">
      <c r="C1665" s="156" t="s">
        <v>1805</v>
      </c>
      <c r="D1665" s="155">
        <v>0</v>
      </c>
      <c r="E1665" s="155">
        <v>27741685</v>
      </c>
      <c r="F1665" s="155">
        <v>24274450.91</v>
      </c>
    </row>
    <row r="1666" spans="3:6">
      <c r="C1666" s="156" t="s">
        <v>1806</v>
      </c>
      <c r="D1666" s="155">
        <v>1000000</v>
      </c>
      <c r="E1666" s="155">
        <v>1000000</v>
      </c>
      <c r="F1666" s="155">
        <v>0</v>
      </c>
    </row>
    <row r="1667" spans="3:6">
      <c r="C1667" s="156" t="s">
        <v>819</v>
      </c>
      <c r="D1667" s="155">
        <v>6975350</v>
      </c>
      <c r="E1667" s="155">
        <v>28460975</v>
      </c>
      <c r="F1667" s="155">
        <v>11314210.050000001</v>
      </c>
    </row>
    <row r="1668" spans="3:6">
      <c r="C1668" s="156" t="s">
        <v>1807</v>
      </c>
      <c r="D1668" s="155">
        <v>17521929</v>
      </c>
      <c r="E1668" s="155">
        <v>17521929</v>
      </c>
      <c r="F1668" s="155">
        <v>0</v>
      </c>
    </row>
    <row r="1669" spans="3:6">
      <c r="C1669" s="156" t="s">
        <v>1808</v>
      </c>
      <c r="D1669" s="155">
        <v>5100000</v>
      </c>
      <c r="E1669" s="155">
        <v>1000</v>
      </c>
      <c r="F1669" s="155">
        <v>0</v>
      </c>
    </row>
    <row r="1670" spans="3:6">
      <c r="C1670" s="156" t="s">
        <v>474</v>
      </c>
      <c r="D1670" s="155">
        <v>29822131</v>
      </c>
      <c r="E1670" s="155">
        <v>29822131</v>
      </c>
      <c r="F1670" s="155">
        <v>9074371.6899999995</v>
      </c>
    </row>
    <row r="1671" spans="3:6">
      <c r="C1671" s="156" t="s">
        <v>1809</v>
      </c>
      <c r="D1671" s="155">
        <v>41353374</v>
      </c>
      <c r="E1671" s="155">
        <v>30000000</v>
      </c>
      <c r="F1671" s="155">
        <v>0</v>
      </c>
    </row>
    <row r="1672" spans="3:6">
      <c r="C1672" s="156" t="s">
        <v>1810</v>
      </c>
      <c r="D1672" s="155">
        <v>75000389</v>
      </c>
      <c r="E1672" s="155">
        <v>75000389</v>
      </c>
      <c r="F1672" s="155">
        <v>74999200.640000001</v>
      </c>
    </row>
    <row r="1673" spans="3:6">
      <c r="C1673" s="156" t="s">
        <v>1811</v>
      </c>
      <c r="D1673" s="155">
        <v>30019393</v>
      </c>
      <c r="E1673" s="155">
        <v>30019393</v>
      </c>
      <c r="F1673" s="155">
        <v>23349176.420000002</v>
      </c>
    </row>
    <row r="1674" spans="3:6">
      <c r="C1674" s="156" t="s">
        <v>1812</v>
      </c>
      <c r="D1674" s="155">
        <v>75000187</v>
      </c>
      <c r="E1674" s="155">
        <v>75000187</v>
      </c>
      <c r="F1674" s="155">
        <v>73291071.879999995</v>
      </c>
    </row>
    <row r="1675" spans="3:6">
      <c r="C1675" s="156" t="s">
        <v>1813</v>
      </c>
      <c r="D1675" s="155">
        <v>701291</v>
      </c>
      <c r="E1675" s="155">
        <v>0</v>
      </c>
      <c r="F1675" s="155">
        <v>0</v>
      </c>
    </row>
    <row r="1676" spans="3:6">
      <c r="C1676" s="156" t="s">
        <v>1814</v>
      </c>
      <c r="D1676" s="155">
        <v>1467303</v>
      </c>
      <c r="E1676" s="155">
        <v>100</v>
      </c>
      <c r="F1676" s="155">
        <v>0</v>
      </c>
    </row>
    <row r="1677" spans="3:6">
      <c r="C1677" s="156" t="s">
        <v>1815</v>
      </c>
      <c r="D1677" s="155">
        <v>1071124</v>
      </c>
      <c r="E1677" s="155">
        <v>100</v>
      </c>
      <c r="F1677" s="155">
        <v>0</v>
      </c>
    </row>
    <row r="1678" spans="3:6">
      <c r="C1678" s="156" t="s">
        <v>1816</v>
      </c>
      <c r="D1678" s="155">
        <v>3759181</v>
      </c>
      <c r="E1678" s="155">
        <v>13753078</v>
      </c>
      <c r="F1678" s="155">
        <v>13735956.34</v>
      </c>
    </row>
    <row r="1679" spans="3:6">
      <c r="C1679" s="156" t="s">
        <v>1817</v>
      </c>
      <c r="D1679" s="155">
        <v>3390954</v>
      </c>
      <c r="E1679" s="155">
        <v>1282310</v>
      </c>
      <c r="F1679" s="155">
        <v>0</v>
      </c>
    </row>
    <row r="1680" spans="3:6">
      <c r="C1680" s="156" t="s">
        <v>1818</v>
      </c>
      <c r="D1680" s="155">
        <v>7800000</v>
      </c>
      <c r="E1680" s="155">
        <v>7800000</v>
      </c>
      <c r="F1680" s="155">
        <v>4281483.97</v>
      </c>
    </row>
    <row r="1681" spans="3:6">
      <c r="C1681" s="156" t="s">
        <v>1819</v>
      </c>
      <c r="D1681" s="155">
        <v>7336516</v>
      </c>
      <c r="E1681" s="155">
        <v>116</v>
      </c>
      <c r="F1681" s="155">
        <v>0</v>
      </c>
    </row>
    <row r="1682" spans="3:6">
      <c r="C1682" s="156" t="s">
        <v>1820</v>
      </c>
      <c r="D1682" s="155">
        <v>7519124</v>
      </c>
      <c r="E1682" s="155">
        <v>6907323</v>
      </c>
      <c r="F1682" s="155">
        <v>4858598.24</v>
      </c>
    </row>
    <row r="1683" spans="3:6">
      <c r="C1683" s="156" t="s">
        <v>1821</v>
      </c>
      <c r="D1683" s="155">
        <v>15600000</v>
      </c>
      <c r="E1683" s="155">
        <v>15600000</v>
      </c>
      <c r="F1683" s="155">
        <v>10724118.6</v>
      </c>
    </row>
    <row r="1684" spans="3:6">
      <c r="C1684" s="156" t="s">
        <v>1822</v>
      </c>
      <c r="D1684" s="155">
        <v>6850758</v>
      </c>
      <c r="E1684" s="155">
        <v>7519225</v>
      </c>
      <c r="F1684" s="155">
        <v>5019301.09</v>
      </c>
    </row>
    <row r="1685" spans="3:6">
      <c r="C1685" s="156" t="s">
        <v>475</v>
      </c>
      <c r="D1685" s="155">
        <v>6349242</v>
      </c>
      <c r="E1685" s="155">
        <v>6349242</v>
      </c>
      <c r="F1685" s="155">
        <v>5965653</v>
      </c>
    </row>
    <row r="1686" spans="3:6">
      <c r="C1686" s="156" t="s">
        <v>1823</v>
      </c>
      <c r="D1686" s="155">
        <v>11600000</v>
      </c>
      <c r="E1686" s="155">
        <v>11600000</v>
      </c>
      <c r="F1686" s="155">
        <v>10000000</v>
      </c>
    </row>
    <row r="1687" spans="3:6">
      <c r="C1687" s="156" t="s">
        <v>1824</v>
      </c>
      <c r="D1687" s="155">
        <v>1503825</v>
      </c>
      <c r="E1687" s="155">
        <v>110</v>
      </c>
      <c r="F1687" s="155">
        <v>0</v>
      </c>
    </row>
    <row r="1688" spans="3:6">
      <c r="C1688" s="156" t="s">
        <v>1825</v>
      </c>
      <c r="D1688" s="155">
        <v>50000000</v>
      </c>
      <c r="E1688" s="155">
        <v>50000000</v>
      </c>
      <c r="F1688" s="155">
        <v>0</v>
      </c>
    </row>
    <row r="1689" spans="3:6">
      <c r="C1689" s="156" t="s">
        <v>1826</v>
      </c>
      <c r="D1689" s="155">
        <v>2503798</v>
      </c>
      <c r="E1689" s="155">
        <v>118</v>
      </c>
      <c r="F1689" s="155">
        <v>0</v>
      </c>
    </row>
    <row r="1690" spans="3:6">
      <c r="C1690" s="156" t="s">
        <v>1827</v>
      </c>
      <c r="D1690" s="155">
        <v>60307454</v>
      </c>
      <c r="E1690" s="155">
        <v>60307454</v>
      </c>
      <c r="F1690" s="155">
        <v>0</v>
      </c>
    </row>
    <row r="1691" spans="3:6">
      <c r="C1691" s="156" t="s">
        <v>1828</v>
      </c>
      <c r="D1691" s="155">
        <v>7774458</v>
      </c>
      <c r="E1691" s="155">
        <v>0</v>
      </c>
      <c r="F1691" s="155">
        <v>0</v>
      </c>
    </row>
    <row r="1692" spans="3:6">
      <c r="C1692" s="156" t="s">
        <v>1829</v>
      </c>
      <c r="D1692" s="155">
        <v>650000</v>
      </c>
      <c r="E1692" s="155">
        <v>650000</v>
      </c>
      <c r="F1692" s="155">
        <v>0</v>
      </c>
    </row>
    <row r="1693" spans="3:6">
      <c r="C1693" s="156" t="s">
        <v>2180</v>
      </c>
      <c r="D1693" s="155">
        <v>0</v>
      </c>
      <c r="E1693" s="155">
        <v>4223176.2</v>
      </c>
      <c r="F1693" s="155">
        <v>0</v>
      </c>
    </row>
    <row r="1694" spans="3:6">
      <c r="C1694" s="156" t="s">
        <v>1830</v>
      </c>
      <c r="D1694" s="155">
        <v>12342006</v>
      </c>
      <c r="E1694" s="155">
        <v>8242006</v>
      </c>
      <c r="F1694" s="155">
        <v>6561670.2999999998</v>
      </c>
    </row>
    <row r="1695" spans="3:6">
      <c r="C1695" s="156" t="s">
        <v>1831</v>
      </c>
      <c r="D1695" s="155">
        <v>92371789</v>
      </c>
      <c r="E1695" s="155">
        <v>92371789</v>
      </c>
      <c r="F1695" s="155">
        <v>0</v>
      </c>
    </row>
    <row r="1696" spans="3:6">
      <c r="C1696" s="156" t="s">
        <v>1832</v>
      </c>
      <c r="D1696" s="155">
        <v>1088470</v>
      </c>
      <c r="E1696" s="155">
        <v>5500110</v>
      </c>
      <c r="F1696" s="155">
        <v>4439296.37</v>
      </c>
    </row>
    <row r="1697" spans="3:6">
      <c r="C1697" s="156" t="s">
        <v>1833</v>
      </c>
      <c r="D1697" s="155">
        <v>233890144</v>
      </c>
      <c r="E1697" s="155">
        <v>233890144</v>
      </c>
      <c r="F1697" s="155">
        <v>220223020.28999999</v>
      </c>
    </row>
    <row r="1698" spans="3:6">
      <c r="C1698" s="156" t="s">
        <v>1834</v>
      </c>
      <c r="D1698" s="155">
        <v>7603739</v>
      </c>
      <c r="E1698" s="155">
        <v>6564739</v>
      </c>
      <c r="F1698" s="155">
        <v>0</v>
      </c>
    </row>
    <row r="1699" spans="3:6">
      <c r="C1699" s="156" t="s">
        <v>1835</v>
      </c>
      <c r="D1699" s="155">
        <v>1076683</v>
      </c>
      <c r="E1699" s="155">
        <v>108</v>
      </c>
      <c r="F1699" s="155">
        <v>0</v>
      </c>
    </row>
    <row r="1700" spans="3:6">
      <c r="C1700" s="156" t="s">
        <v>1836</v>
      </c>
      <c r="D1700" s="155">
        <v>10665535</v>
      </c>
      <c r="E1700" s="155">
        <v>10000000</v>
      </c>
      <c r="F1700" s="155">
        <v>0</v>
      </c>
    </row>
    <row r="1701" spans="3:6">
      <c r="C1701" s="156" t="s">
        <v>363</v>
      </c>
      <c r="D1701" s="155">
        <v>76000526</v>
      </c>
      <c r="E1701" s="155">
        <v>76000526</v>
      </c>
      <c r="F1701" s="155">
        <v>74798986.469999999</v>
      </c>
    </row>
    <row r="1702" spans="3:6">
      <c r="C1702" s="156" t="s">
        <v>1837</v>
      </c>
      <c r="D1702" s="155">
        <v>1520748</v>
      </c>
      <c r="E1702" s="155">
        <v>109</v>
      </c>
      <c r="F1702" s="155">
        <v>0</v>
      </c>
    </row>
    <row r="1703" spans="3:6">
      <c r="C1703" s="156" t="s">
        <v>1838</v>
      </c>
      <c r="D1703" s="155">
        <v>1521864</v>
      </c>
      <c r="E1703" s="155">
        <v>4470899</v>
      </c>
      <c r="F1703" s="155">
        <v>0</v>
      </c>
    </row>
    <row r="1704" spans="3:6">
      <c r="C1704" s="156" t="s">
        <v>1839</v>
      </c>
      <c r="D1704" s="155">
        <v>1520748</v>
      </c>
      <c r="E1704" s="155">
        <v>118</v>
      </c>
      <c r="F1704" s="155">
        <v>0</v>
      </c>
    </row>
    <row r="1705" spans="3:6">
      <c r="C1705" s="156" t="s">
        <v>1840</v>
      </c>
      <c r="D1705" s="155">
        <v>1076683</v>
      </c>
      <c r="E1705" s="155">
        <v>108</v>
      </c>
      <c r="F1705" s="155">
        <v>0</v>
      </c>
    </row>
    <row r="1706" spans="3:6">
      <c r="C1706" s="156" t="s">
        <v>1841</v>
      </c>
      <c r="D1706" s="155">
        <v>1934886</v>
      </c>
      <c r="E1706" s="155">
        <v>117</v>
      </c>
      <c r="F1706" s="155">
        <v>0</v>
      </c>
    </row>
    <row r="1707" spans="3:6">
      <c r="C1707" s="156" t="s">
        <v>1842</v>
      </c>
      <c r="D1707" s="155">
        <v>2506545</v>
      </c>
      <c r="E1707" s="155">
        <v>8000722</v>
      </c>
      <c r="F1707" s="155">
        <v>7478897.75</v>
      </c>
    </row>
    <row r="1708" spans="3:6">
      <c r="C1708" s="156" t="s">
        <v>1843</v>
      </c>
      <c r="D1708" s="155">
        <v>38981691</v>
      </c>
      <c r="E1708" s="155">
        <v>21981691</v>
      </c>
      <c r="F1708" s="155">
        <v>14961131.390000001</v>
      </c>
    </row>
    <row r="1709" spans="3:6">
      <c r="C1709" s="156" t="s">
        <v>1844</v>
      </c>
      <c r="D1709" s="155">
        <v>496091</v>
      </c>
      <c r="E1709" s="155">
        <v>1091</v>
      </c>
      <c r="F1709" s="155">
        <v>0</v>
      </c>
    </row>
    <row r="1710" spans="3:6">
      <c r="C1710" s="156" t="s">
        <v>1845</v>
      </c>
      <c r="D1710" s="155">
        <v>46778029</v>
      </c>
      <c r="E1710" s="155">
        <v>46778029</v>
      </c>
      <c r="F1710" s="155">
        <v>0</v>
      </c>
    </row>
    <row r="1711" spans="3:6">
      <c r="C1711" s="156" t="s">
        <v>1846</v>
      </c>
      <c r="D1711" s="155">
        <v>1064620</v>
      </c>
      <c r="E1711" s="155">
        <v>110</v>
      </c>
      <c r="F1711" s="155">
        <v>0</v>
      </c>
    </row>
    <row r="1712" spans="3:6">
      <c r="C1712" s="156" t="s">
        <v>1847</v>
      </c>
      <c r="D1712" s="155">
        <v>7458987</v>
      </c>
      <c r="E1712" s="155">
        <v>7458987</v>
      </c>
      <c r="F1712" s="155">
        <v>7000000</v>
      </c>
    </row>
    <row r="1713" spans="3:6">
      <c r="C1713" s="156" t="s">
        <v>1848</v>
      </c>
      <c r="D1713" s="155">
        <v>318025</v>
      </c>
      <c r="E1713" s="155">
        <v>318025</v>
      </c>
      <c r="F1713" s="155">
        <v>0</v>
      </c>
    </row>
    <row r="1714" spans="3:6">
      <c r="C1714" s="156" t="s">
        <v>1849</v>
      </c>
      <c r="D1714" s="155">
        <v>2537460</v>
      </c>
      <c r="E1714" s="155">
        <v>100</v>
      </c>
      <c r="F1714" s="155">
        <v>0</v>
      </c>
    </row>
    <row r="1715" spans="3:6">
      <c r="C1715" s="156" t="s">
        <v>1850</v>
      </c>
      <c r="D1715" s="155">
        <v>3390954</v>
      </c>
      <c r="E1715" s="155">
        <v>836160</v>
      </c>
      <c r="F1715" s="155">
        <v>0</v>
      </c>
    </row>
    <row r="1716" spans="3:6">
      <c r="C1716" s="156" t="s">
        <v>1851</v>
      </c>
      <c r="D1716" s="155">
        <v>4069408</v>
      </c>
      <c r="E1716" s="155">
        <v>118</v>
      </c>
      <c r="F1716" s="155">
        <v>0</v>
      </c>
    </row>
    <row r="1717" spans="3:6">
      <c r="C1717" s="156" t="s">
        <v>1852</v>
      </c>
      <c r="D1717" s="155">
        <v>1503825</v>
      </c>
      <c r="E1717" s="155">
        <v>3777083</v>
      </c>
      <c r="F1717" s="155">
        <v>0</v>
      </c>
    </row>
    <row r="1718" spans="3:6">
      <c r="C1718" s="156" t="s">
        <v>1853</v>
      </c>
      <c r="D1718" s="155">
        <v>1065404</v>
      </c>
      <c r="E1718" s="155">
        <v>109</v>
      </c>
      <c r="F1718" s="155">
        <v>0</v>
      </c>
    </row>
    <row r="1719" spans="3:6">
      <c r="C1719" s="156" t="s">
        <v>1854</v>
      </c>
      <c r="D1719" s="155">
        <v>7519124</v>
      </c>
      <c r="E1719" s="155">
        <v>2569347</v>
      </c>
      <c r="F1719" s="155">
        <v>2569346.9</v>
      </c>
    </row>
    <row r="1720" spans="3:6">
      <c r="C1720" s="156" t="s">
        <v>1855</v>
      </c>
      <c r="D1720" s="155">
        <v>15630630</v>
      </c>
      <c r="E1720" s="155">
        <v>11661687</v>
      </c>
      <c r="F1720" s="155">
        <v>11661687</v>
      </c>
    </row>
    <row r="1721" spans="3:6">
      <c r="C1721" s="156" t="s">
        <v>1856</v>
      </c>
      <c r="D1721" s="155">
        <v>1503825</v>
      </c>
      <c r="E1721" s="155">
        <v>110</v>
      </c>
      <c r="F1721" s="155">
        <v>0</v>
      </c>
    </row>
    <row r="1722" spans="3:6">
      <c r="C1722" s="156" t="s">
        <v>1857</v>
      </c>
      <c r="D1722" s="155">
        <v>21767853</v>
      </c>
      <c r="E1722" s="155">
        <v>15548916</v>
      </c>
      <c r="F1722" s="155">
        <v>15548916</v>
      </c>
    </row>
    <row r="1723" spans="3:6">
      <c r="C1723" s="156" t="s">
        <v>1858</v>
      </c>
      <c r="D1723" s="155">
        <v>5327021</v>
      </c>
      <c r="E1723" s="155">
        <v>1594057</v>
      </c>
      <c r="F1723" s="155">
        <v>1594056.7</v>
      </c>
    </row>
    <row r="1724" spans="3:6">
      <c r="C1724" s="156" t="s">
        <v>1859</v>
      </c>
      <c r="D1724" s="155">
        <v>14820682</v>
      </c>
      <c r="E1724" s="155">
        <v>14000000</v>
      </c>
      <c r="F1724" s="155">
        <v>13878015.869999999</v>
      </c>
    </row>
    <row r="1725" spans="3:6">
      <c r="C1725" s="156" t="s">
        <v>1860</v>
      </c>
      <c r="D1725" s="155">
        <v>1065404</v>
      </c>
      <c r="E1725" s="155">
        <v>109</v>
      </c>
      <c r="F1725" s="155">
        <v>0</v>
      </c>
    </row>
    <row r="1726" spans="3:6">
      <c r="C1726" s="156" t="s">
        <v>1861</v>
      </c>
      <c r="D1726" s="155">
        <v>1065404</v>
      </c>
      <c r="E1726" s="155">
        <v>109</v>
      </c>
      <c r="F1726" s="155">
        <v>0</v>
      </c>
    </row>
    <row r="1727" spans="3:6">
      <c r="C1727" s="156" t="s">
        <v>1862</v>
      </c>
      <c r="D1727" s="155">
        <v>30000002</v>
      </c>
      <c r="E1727" s="155">
        <v>30000002</v>
      </c>
      <c r="F1727" s="155">
        <v>26396740.280000001</v>
      </c>
    </row>
    <row r="1728" spans="3:6">
      <c r="C1728" s="154" t="s">
        <v>2270</v>
      </c>
      <c r="D1728" s="155">
        <v>31038087</v>
      </c>
      <c r="E1728" s="155">
        <v>32024702.07</v>
      </c>
      <c r="F1728" s="155">
        <v>19197275.719999999</v>
      </c>
    </row>
    <row r="1729" spans="3:6">
      <c r="C1729" s="156" t="s">
        <v>668</v>
      </c>
      <c r="D1729" s="155">
        <v>11788086</v>
      </c>
      <c r="E1729" s="155">
        <v>12774701.07</v>
      </c>
      <c r="F1729" s="155">
        <v>12774701.07</v>
      </c>
    </row>
    <row r="1730" spans="3:6">
      <c r="C1730" s="156" t="s">
        <v>669</v>
      </c>
      <c r="D1730" s="155">
        <v>19250001</v>
      </c>
      <c r="E1730" s="155">
        <v>19250001</v>
      </c>
      <c r="F1730" s="155">
        <v>6422574.6500000004</v>
      </c>
    </row>
    <row r="1731" spans="3:6">
      <c r="C1731" s="154" t="s">
        <v>2271</v>
      </c>
      <c r="D1731" s="155">
        <v>996281506</v>
      </c>
      <c r="E1731" s="155">
        <v>1266031506</v>
      </c>
      <c r="F1731" s="155">
        <v>367791058.57000005</v>
      </c>
    </row>
    <row r="1732" spans="3:6">
      <c r="C1732" s="156" t="s">
        <v>1863</v>
      </c>
      <c r="D1732" s="155">
        <v>123061645</v>
      </c>
      <c r="E1732" s="155">
        <v>924750001</v>
      </c>
      <c r="F1732" s="155">
        <v>240775243.58000001</v>
      </c>
    </row>
    <row r="1733" spans="3:6">
      <c r="C1733" s="156" t="s">
        <v>1864</v>
      </c>
      <c r="D1733" s="155">
        <v>7168666</v>
      </c>
      <c r="E1733" s="155">
        <v>0</v>
      </c>
      <c r="F1733" s="155">
        <v>0</v>
      </c>
    </row>
    <row r="1734" spans="3:6">
      <c r="C1734" s="156" t="s">
        <v>1865</v>
      </c>
      <c r="D1734" s="155">
        <v>9151684</v>
      </c>
      <c r="E1734" s="155">
        <v>0</v>
      </c>
      <c r="F1734" s="155">
        <v>0</v>
      </c>
    </row>
    <row r="1735" spans="3:6">
      <c r="C1735" s="156" t="s">
        <v>1866</v>
      </c>
      <c r="D1735" s="155">
        <v>5724544</v>
      </c>
      <c r="E1735" s="155">
        <v>0</v>
      </c>
      <c r="F1735" s="155">
        <v>0</v>
      </c>
    </row>
    <row r="1736" spans="3:6">
      <c r="C1736" s="156" t="s">
        <v>1867</v>
      </c>
      <c r="D1736" s="155">
        <v>5095562</v>
      </c>
      <c r="E1736" s="155">
        <v>0</v>
      </c>
      <c r="F1736" s="155">
        <v>0</v>
      </c>
    </row>
    <row r="1737" spans="3:6">
      <c r="C1737" s="156" t="s">
        <v>1794</v>
      </c>
      <c r="D1737" s="155">
        <v>7076045</v>
      </c>
      <c r="E1737" s="155">
        <v>0</v>
      </c>
      <c r="F1737" s="155">
        <v>0</v>
      </c>
    </row>
    <row r="1738" spans="3:6">
      <c r="C1738" s="156" t="s">
        <v>1795</v>
      </c>
      <c r="D1738" s="155">
        <v>7076045</v>
      </c>
      <c r="E1738" s="155">
        <v>0</v>
      </c>
      <c r="F1738" s="155">
        <v>0</v>
      </c>
    </row>
    <row r="1739" spans="3:6">
      <c r="C1739" s="156" t="s">
        <v>1796</v>
      </c>
      <c r="D1739" s="155">
        <v>7076045</v>
      </c>
      <c r="E1739" s="155">
        <v>0</v>
      </c>
      <c r="F1739" s="155">
        <v>0</v>
      </c>
    </row>
    <row r="1740" spans="3:6">
      <c r="C1740" s="156" t="s">
        <v>1868</v>
      </c>
      <c r="D1740" s="155">
        <v>5660836</v>
      </c>
      <c r="E1740" s="155">
        <v>0</v>
      </c>
      <c r="F1740" s="155">
        <v>0</v>
      </c>
    </row>
    <row r="1741" spans="3:6">
      <c r="C1741" s="156" t="s">
        <v>909</v>
      </c>
      <c r="D1741" s="155">
        <v>346664211</v>
      </c>
      <c r="E1741" s="155">
        <v>341281505</v>
      </c>
      <c r="F1741" s="155">
        <v>127015814.99000001</v>
      </c>
    </row>
    <row r="1742" spans="3:6">
      <c r="C1742" s="156" t="s">
        <v>1869</v>
      </c>
      <c r="D1742" s="155">
        <v>8495303</v>
      </c>
      <c r="E1742" s="155">
        <v>0</v>
      </c>
      <c r="F1742" s="155">
        <v>0</v>
      </c>
    </row>
    <row r="1743" spans="3:6">
      <c r="C1743" s="156" t="s">
        <v>1870</v>
      </c>
      <c r="D1743" s="155">
        <v>1793408</v>
      </c>
      <c r="E1743" s="155">
        <v>0</v>
      </c>
      <c r="F1743" s="155">
        <v>0</v>
      </c>
    </row>
    <row r="1744" spans="3:6">
      <c r="C1744" s="156" t="s">
        <v>341</v>
      </c>
      <c r="D1744" s="155">
        <v>3871477</v>
      </c>
      <c r="E1744" s="155">
        <v>0</v>
      </c>
      <c r="F1744" s="155">
        <v>0</v>
      </c>
    </row>
    <row r="1745" spans="3:6">
      <c r="C1745" s="156" t="s">
        <v>1871</v>
      </c>
      <c r="D1745" s="155">
        <v>2898175</v>
      </c>
      <c r="E1745" s="155">
        <v>0</v>
      </c>
      <c r="F1745" s="155">
        <v>0</v>
      </c>
    </row>
    <row r="1746" spans="3:6">
      <c r="C1746" s="156" t="s">
        <v>1872</v>
      </c>
      <c r="D1746" s="155">
        <v>15724544</v>
      </c>
      <c r="E1746" s="155">
        <v>0</v>
      </c>
      <c r="F1746" s="155">
        <v>0</v>
      </c>
    </row>
    <row r="1747" spans="3:6">
      <c r="C1747" s="156" t="s">
        <v>1873</v>
      </c>
      <c r="D1747" s="155">
        <v>6926897</v>
      </c>
      <c r="E1747" s="155">
        <v>0</v>
      </c>
      <c r="F1747" s="155">
        <v>0</v>
      </c>
    </row>
    <row r="1748" spans="3:6">
      <c r="C1748" s="156" t="s">
        <v>1874</v>
      </c>
      <c r="D1748" s="155">
        <v>10711781</v>
      </c>
      <c r="E1748" s="155">
        <v>0</v>
      </c>
      <c r="F1748" s="155">
        <v>0</v>
      </c>
    </row>
    <row r="1749" spans="3:6">
      <c r="C1749" s="156" t="s">
        <v>1875</v>
      </c>
      <c r="D1749" s="155">
        <v>7847377</v>
      </c>
      <c r="E1749" s="155">
        <v>0</v>
      </c>
      <c r="F1749" s="155">
        <v>0</v>
      </c>
    </row>
    <row r="1750" spans="3:6">
      <c r="C1750" s="156" t="s">
        <v>1876</v>
      </c>
      <c r="D1750" s="155">
        <v>4220457</v>
      </c>
      <c r="E1750" s="155">
        <v>0</v>
      </c>
      <c r="F1750" s="155">
        <v>0</v>
      </c>
    </row>
    <row r="1751" spans="3:6">
      <c r="C1751" s="156" t="s">
        <v>1877</v>
      </c>
      <c r="D1751" s="155">
        <v>5541962</v>
      </c>
      <c r="E1751" s="155">
        <v>0</v>
      </c>
      <c r="F1751" s="155">
        <v>0</v>
      </c>
    </row>
    <row r="1752" spans="3:6">
      <c r="C1752" s="156" t="s">
        <v>1878</v>
      </c>
      <c r="D1752" s="155">
        <v>8626211</v>
      </c>
      <c r="E1752" s="155">
        <v>0</v>
      </c>
      <c r="F1752" s="155">
        <v>0</v>
      </c>
    </row>
    <row r="1753" spans="3:6">
      <c r="C1753" s="156" t="s">
        <v>1879</v>
      </c>
      <c r="D1753" s="155">
        <v>5887269</v>
      </c>
      <c r="E1753" s="155">
        <v>0</v>
      </c>
      <c r="F1753" s="155">
        <v>0</v>
      </c>
    </row>
    <row r="1754" spans="3:6">
      <c r="C1754" s="156" t="s">
        <v>1880</v>
      </c>
      <c r="D1754" s="155">
        <v>3841953</v>
      </c>
      <c r="E1754" s="155">
        <v>0</v>
      </c>
      <c r="F1754" s="155">
        <v>0</v>
      </c>
    </row>
    <row r="1755" spans="3:6">
      <c r="C1755" s="156" t="s">
        <v>1881</v>
      </c>
      <c r="D1755" s="155">
        <v>6368440</v>
      </c>
      <c r="E1755" s="155">
        <v>0</v>
      </c>
      <c r="F1755" s="155">
        <v>0</v>
      </c>
    </row>
    <row r="1756" spans="3:6">
      <c r="C1756" s="156" t="s">
        <v>1800</v>
      </c>
      <c r="D1756" s="155">
        <v>5382706</v>
      </c>
      <c r="E1756" s="155">
        <v>0</v>
      </c>
      <c r="F1756" s="155">
        <v>0</v>
      </c>
    </row>
    <row r="1757" spans="3:6">
      <c r="C1757" s="156" t="s">
        <v>1882</v>
      </c>
      <c r="D1757" s="155">
        <v>1621248</v>
      </c>
      <c r="E1757" s="155">
        <v>0</v>
      </c>
      <c r="F1757" s="155">
        <v>0</v>
      </c>
    </row>
    <row r="1758" spans="3:6">
      <c r="C1758" s="156" t="s">
        <v>1883</v>
      </c>
      <c r="D1758" s="155">
        <v>2495303</v>
      </c>
      <c r="E1758" s="155">
        <v>0</v>
      </c>
      <c r="F1758" s="155">
        <v>0</v>
      </c>
    </row>
    <row r="1759" spans="3:6">
      <c r="C1759" s="156" t="s">
        <v>1884</v>
      </c>
      <c r="D1759" s="155">
        <v>2996868</v>
      </c>
      <c r="E1759" s="155">
        <v>0</v>
      </c>
      <c r="F1759" s="155">
        <v>0</v>
      </c>
    </row>
    <row r="1760" spans="3:6">
      <c r="C1760" s="156" t="s">
        <v>1885</v>
      </c>
      <c r="D1760" s="155">
        <v>5724544</v>
      </c>
      <c r="E1760" s="155">
        <v>0</v>
      </c>
      <c r="F1760" s="155">
        <v>0</v>
      </c>
    </row>
    <row r="1761" spans="3:6">
      <c r="C1761" s="156" t="s">
        <v>1886</v>
      </c>
      <c r="D1761" s="155">
        <v>1707480</v>
      </c>
      <c r="E1761" s="155">
        <v>0</v>
      </c>
      <c r="F1761" s="155">
        <v>0</v>
      </c>
    </row>
    <row r="1762" spans="3:6">
      <c r="C1762" s="156" t="s">
        <v>1887</v>
      </c>
      <c r="D1762" s="155">
        <v>2868643</v>
      </c>
      <c r="E1762" s="155">
        <v>0</v>
      </c>
      <c r="F1762" s="155">
        <v>0</v>
      </c>
    </row>
    <row r="1763" spans="3:6">
      <c r="C1763" s="156" t="s">
        <v>1888</v>
      </c>
      <c r="D1763" s="155">
        <v>5724544</v>
      </c>
      <c r="E1763" s="155">
        <v>0</v>
      </c>
      <c r="F1763" s="155">
        <v>0</v>
      </c>
    </row>
    <row r="1764" spans="3:6">
      <c r="C1764" s="156" t="s">
        <v>1889</v>
      </c>
      <c r="D1764" s="155">
        <v>1321671</v>
      </c>
      <c r="E1764" s="155">
        <v>0</v>
      </c>
      <c r="F1764" s="155">
        <v>0</v>
      </c>
    </row>
    <row r="1765" spans="3:6">
      <c r="C1765" s="156" t="s">
        <v>1890</v>
      </c>
      <c r="D1765" s="155">
        <v>1871626</v>
      </c>
      <c r="E1765" s="155">
        <v>0</v>
      </c>
      <c r="F1765" s="155">
        <v>0</v>
      </c>
    </row>
    <row r="1766" spans="3:6">
      <c r="C1766" s="156" t="s">
        <v>1891</v>
      </c>
      <c r="D1766" s="155">
        <v>2756581</v>
      </c>
      <c r="E1766" s="155">
        <v>0</v>
      </c>
      <c r="F1766" s="155">
        <v>0</v>
      </c>
    </row>
    <row r="1767" spans="3:6">
      <c r="C1767" s="156" t="s">
        <v>667</v>
      </c>
      <c r="D1767" s="155">
        <v>3113460</v>
      </c>
      <c r="E1767" s="155">
        <v>0</v>
      </c>
      <c r="F1767" s="155">
        <v>0</v>
      </c>
    </row>
    <row r="1768" spans="3:6">
      <c r="C1768" s="156" t="s">
        <v>1892</v>
      </c>
      <c r="D1768" s="155">
        <v>1724544</v>
      </c>
      <c r="E1768" s="155">
        <v>0</v>
      </c>
      <c r="F1768" s="155">
        <v>0</v>
      </c>
    </row>
    <row r="1769" spans="3:6">
      <c r="C1769" s="156" t="s">
        <v>1893</v>
      </c>
      <c r="D1769" s="155">
        <v>5123056</v>
      </c>
      <c r="E1769" s="155">
        <v>0</v>
      </c>
      <c r="F1769" s="155">
        <v>0</v>
      </c>
    </row>
    <row r="1770" spans="3:6">
      <c r="C1770" s="156" t="s">
        <v>1894</v>
      </c>
      <c r="D1770" s="155">
        <v>1289817</v>
      </c>
      <c r="E1770" s="155">
        <v>0</v>
      </c>
      <c r="F1770" s="155">
        <v>0</v>
      </c>
    </row>
    <row r="1771" spans="3:6">
      <c r="C1771" s="156" t="s">
        <v>1895</v>
      </c>
      <c r="D1771" s="155">
        <v>4459123</v>
      </c>
      <c r="E1771" s="155">
        <v>0</v>
      </c>
      <c r="F1771" s="155">
        <v>0</v>
      </c>
    </row>
    <row r="1772" spans="3:6">
      <c r="C1772" s="156" t="s">
        <v>1896</v>
      </c>
      <c r="D1772" s="155">
        <v>1621248</v>
      </c>
      <c r="E1772" s="155">
        <v>0</v>
      </c>
      <c r="F1772" s="155">
        <v>0</v>
      </c>
    </row>
    <row r="1773" spans="3:6">
      <c r="C1773" s="156" t="s">
        <v>1897</v>
      </c>
      <c r="D1773" s="155">
        <v>724544</v>
      </c>
      <c r="E1773" s="155">
        <v>0</v>
      </c>
      <c r="F1773" s="155">
        <v>0</v>
      </c>
    </row>
    <row r="1774" spans="3:6">
      <c r="C1774" s="156" t="s">
        <v>1898</v>
      </c>
      <c r="D1774" s="155">
        <v>111346337</v>
      </c>
      <c r="E1774" s="155">
        <v>0</v>
      </c>
      <c r="F1774" s="155">
        <v>0</v>
      </c>
    </row>
    <row r="1775" spans="3:6">
      <c r="C1775" s="156" t="s">
        <v>1899</v>
      </c>
      <c r="D1775" s="155">
        <v>215897626</v>
      </c>
      <c r="E1775" s="155">
        <v>0</v>
      </c>
      <c r="F1775" s="155">
        <v>0</v>
      </c>
    </row>
    <row r="1776" spans="3:6">
      <c r="C1776" s="152" t="s">
        <v>322</v>
      </c>
      <c r="D1776" s="153">
        <v>1166533779</v>
      </c>
      <c r="E1776" s="153">
        <v>2077879495.1000001</v>
      </c>
      <c r="F1776" s="153">
        <v>1765779329.54</v>
      </c>
    </row>
    <row r="1777" spans="3:6">
      <c r="C1777" s="154" t="s">
        <v>2269</v>
      </c>
      <c r="D1777" s="155">
        <v>1095258707</v>
      </c>
      <c r="E1777" s="155">
        <v>1759879495.1000001</v>
      </c>
      <c r="F1777" s="155">
        <v>1452346754.3199999</v>
      </c>
    </row>
    <row r="1778" spans="3:6">
      <c r="C1778" s="156" t="s">
        <v>323</v>
      </c>
      <c r="D1778" s="155">
        <v>155926763</v>
      </c>
      <c r="E1778" s="155">
        <v>471926763</v>
      </c>
      <c r="F1778" s="155">
        <v>462577527.50999999</v>
      </c>
    </row>
    <row r="1779" spans="3:6">
      <c r="C1779" s="156" t="s">
        <v>1900</v>
      </c>
      <c r="D1779" s="155">
        <v>3304303</v>
      </c>
      <c r="E1779" s="155">
        <v>2529359</v>
      </c>
      <c r="F1779" s="155">
        <v>351748.94</v>
      </c>
    </row>
    <row r="1780" spans="3:6">
      <c r="C1780" s="156" t="s">
        <v>1901</v>
      </c>
      <c r="D1780" s="155">
        <v>11963442</v>
      </c>
      <c r="E1780" s="155">
        <v>36028606</v>
      </c>
      <c r="F1780" s="155">
        <v>36028605.659999996</v>
      </c>
    </row>
    <row r="1781" spans="3:6">
      <c r="C1781" s="156" t="s">
        <v>1902</v>
      </c>
      <c r="D1781" s="155">
        <v>3350221</v>
      </c>
      <c r="E1781" s="155">
        <v>1691306</v>
      </c>
      <c r="F1781" s="155">
        <v>1018577.62</v>
      </c>
    </row>
    <row r="1782" spans="3:6">
      <c r="C1782" s="156" t="s">
        <v>1903</v>
      </c>
      <c r="D1782" s="155">
        <v>78000000</v>
      </c>
      <c r="E1782" s="155">
        <v>78000000</v>
      </c>
      <c r="F1782" s="155">
        <v>49128383.130000003</v>
      </c>
    </row>
    <row r="1783" spans="3:6">
      <c r="C1783" s="156" t="s">
        <v>670</v>
      </c>
      <c r="D1783" s="155">
        <v>2000000</v>
      </c>
      <c r="E1783" s="155">
        <v>9170622</v>
      </c>
      <c r="F1783" s="155">
        <v>6535026.46</v>
      </c>
    </row>
    <row r="1784" spans="3:6">
      <c r="C1784" s="156" t="s">
        <v>1904</v>
      </c>
      <c r="D1784" s="155">
        <v>52500000</v>
      </c>
      <c r="E1784" s="155">
        <v>52500000</v>
      </c>
      <c r="F1784" s="155">
        <v>40000000</v>
      </c>
    </row>
    <row r="1785" spans="3:6">
      <c r="C1785" s="156" t="s">
        <v>436</v>
      </c>
      <c r="D1785" s="155">
        <v>192000005</v>
      </c>
      <c r="E1785" s="155">
        <v>204000005</v>
      </c>
      <c r="F1785" s="155">
        <v>201115747.34</v>
      </c>
    </row>
    <row r="1786" spans="3:6">
      <c r="C1786" s="156" t="s">
        <v>448</v>
      </c>
      <c r="D1786" s="155">
        <v>158005848</v>
      </c>
      <c r="E1786" s="155">
        <v>224131038</v>
      </c>
      <c r="F1786" s="155">
        <v>223544905.84999999</v>
      </c>
    </row>
    <row r="1787" spans="3:6">
      <c r="C1787" s="156" t="s">
        <v>1905</v>
      </c>
      <c r="D1787" s="155">
        <v>4823521</v>
      </c>
      <c r="E1787" s="155">
        <v>0</v>
      </c>
      <c r="F1787" s="155">
        <v>0</v>
      </c>
    </row>
    <row r="1788" spans="3:6">
      <c r="C1788" s="156" t="s">
        <v>1906</v>
      </c>
      <c r="D1788" s="155">
        <v>6985441</v>
      </c>
      <c r="E1788" s="155">
        <v>4925654</v>
      </c>
      <c r="F1788" s="155">
        <v>4925115.96</v>
      </c>
    </row>
    <row r="1789" spans="3:6">
      <c r="C1789" s="156" t="s">
        <v>1907</v>
      </c>
      <c r="D1789" s="155">
        <v>3176642</v>
      </c>
      <c r="E1789" s="155">
        <v>1614138</v>
      </c>
      <c r="F1789" s="155">
        <v>1613138.22</v>
      </c>
    </row>
    <row r="1790" spans="3:6">
      <c r="C1790" s="156" t="s">
        <v>1908</v>
      </c>
      <c r="D1790" s="155">
        <v>4987407</v>
      </c>
      <c r="E1790" s="155">
        <v>5419354</v>
      </c>
      <c r="F1790" s="155">
        <v>5238969.2</v>
      </c>
    </row>
    <row r="1791" spans="3:6">
      <c r="C1791" s="156" t="s">
        <v>1909</v>
      </c>
      <c r="D1791" s="155">
        <v>3675681</v>
      </c>
      <c r="E1791" s="155">
        <v>1675681</v>
      </c>
      <c r="F1791" s="155">
        <v>561474.85</v>
      </c>
    </row>
    <row r="1792" spans="3:6">
      <c r="C1792" s="156" t="s">
        <v>1910</v>
      </c>
      <c r="D1792" s="155">
        <v>7477912</v>
      </c>
      <c r="E1792" s="155">
        <v>4293912</v>
      </c>
      <c r="F1792" s="155">
        <v>1011540.85</v>
      </c>
    </row>
    <row r="1793" spans="3:6">
      <c r="C1793" s="156" t="s">
        <v>2111</v>
      </c>
      <c r="D1793" s="155">
        <v>0</v>
      </c>
      <c r="E1793" s="155">
        <v>6379093.29</v>
      </c>
      <c r="F1793" s="155">
        <v>4748642.37</v>
      </c>
    </row>
    <row r="1794" spans="3:6">
      <c r="C1794" s="156" t="s">
        <v>1911</v>
      </c>
      <c r="D1794" s="155">
        <v>3675681</v>
      </c>
      <c r="E1794" s="155">
        <v>2505681</v>
      </c>
      <c r="F1794" s="155">
        <v>561474.93000000005</v>
      </c>
    </row>
    <row r="1795" spans="3:6">
      <c r="C1795" s="156" t="s">
        <v>1912</v>
      </c>
      <c r="D1795" s="155">
        <v>1534916</v>
      </c>
      <c r="E1795" s="155">
        <v>109</v>
      </c>
      <c r="F1795" s="155">
        <v>0</v>
      </c>
    </row>
    <row r="1796" spans="3:6">
      <c r="C1796" s="156" t="s">
        <v>1913</v>
      </c>
      <c r="D1796" s="155">
        <v>1534916</v>
      </c>
      <c r="E1796" s="155">
        <v>109</v>
      </c>
      <c r="F1796" s="155">
        <v>0</v>
      </c>
    </row>
    <row r="1797" spans="3:6">
      <c r="C1797" s="156" t="s">
        <v>1914</v>
      </c>
      <c r="D1797" s="155">
        <v>1963325</v>
      </c>
      <c r="E1797" s="155">
        <v>2081206</v>
      </c>
      <c r="F1797" s="155">
        <v>1055735.78</v>
      </c>
    </row>
    <row r="1798" spans="3:6">
      <c r="C1798" s="156" t="s">
        <v>324</v>
      </c>
      <c r="D1798" s="155">
        <v>89697001</v>
      </c>
      <c r="E1798" s="155">
        <v>128697001</v>
      </c>
      <c r="F1798" s="155">
        <v>24710687.710000001</v>
      </c>
    </row>
    <row r="1799" spans="3:6">
      <c r="C1799" s="156" t="s">
        <v>1915</v>
      </c>
      <c r="D1799" s="155">
        <v>3206991</v>
      </c>
      <c r="E1799" s="155">
        <v>2248782</v>
      </c>
      <c r="F1799" s="155">
        <v>2105206.44</v>
      </c>
    </row>
    <row r="1800" spans="3:6">
      <c r="C1800" s="156" t="s">
        <v>1916</v>
      </c>
      <c r="D1800" s="155">
        <v>0</v>
      </c>
      <c r="E1800" s="155">
        <v>219988828.66999999</v>
      </c>
      <c r="F1800" s="155">
        <v>136988828.66999999</v>
      </c>
    </row>
    <row r="1801" spans="3:6">
      <c r="C1801" s="156" t="s">
        <v>1917</v>
      </c>
      <c r="D1801" s="155">
        <v>4280090</v>
      </c>
      <c r="E1801" s="155">
        <v>5000000</v>
      </c>
      <c r="F1801" s="155">
        <v>0</v>
      </c>
    </row>
    <row r="1802" spans="3:6">
      <c r="C1802" s="156" t="s">
        <v>1918</v>
      </c>
      <c r="D1802" s="155">
        <v>6931456</v>
      </c>
      <c r="E1802" s="155">
        <v>5767573</v>
      </c>
      <c r="F1802" s="155">
        <v>4806919.12</v>
      </c>
    </row>
    <row r="1803" spans="3:6">
      <c r="C1803" s="156" t="s">
        <v>1919</v>
      </c>
      <c r="D1803" s="155">
        <v>3406890</v>
      </c>
      <c r="E1803" s="155">
        <v>3081663</v>
      </c>
      <c r="F1803" s="155">
        <v>2270552.1</v>
      </c>
    </row>
    <row r="1804" spans="3:6">
      <c r="C1804" s="156" t="s">
        <v>1920</v>
      </c>
      <c r="D1804" s="155">
        <v>4952975</v>
      </c>
      <c r="E1804" s="155">
        <v>4522414</v>
      </c>
      <c r="F1804" s="155">
        <v>3128663.97</v>
      </c>
    </row>
    <row r="1805" spans="3:6">
      <c r="C1805" s="156" t="s">
        <v>1921</v>
      </c>
      <c r="D1805" s="155">
        <v>1380000</v>
      </c>
      <c r="E1805" s="155">
        <v>0</v>
      </c>
      <c r="F1805" s="155">
        <v>0</v>
      </c>
    </row>
    <row r="1806" spans="3:6">
      <c r="C1806" s="156" t="s">
        <v>449</v>
      </c>
      <c r="D1806" s="155">
        <v>1000000</v>
      </c>
      <c r="E1806" s="155">
        <v>1000000</v>
      </c>
      <c r="F1806" s="155">
        <v>0</v>
      </c>
    </row>
    <row r="1807" spans="3:6">
      <c r="C1807" s="156" t="s">
        <v>1922</v>
      </c>
      <c r="D1807" s="155">
        <v>4122537</v>
      </c>
      <c r="E1807" s="155">
        <v>5490005</v>
      </c>
      <c r="F1807" s="155">
        <v>2913071.34</v>
      </c>
    </row>
    <row r="1808" spans="3:6">
      <c r="C1808" s="156" t="s">
        <v>1923</v>
      </c>
      <c r="D1808" s="155">
        <v>14639887</v>
      </c>
      <c r="E1808" s="155">
        <v>10000000</v>
      </c>
      <c r="F1808" s="155">
        <v>10000000</v>
      </c>
    </row>
    <row r="1809" spans="3:6">
      <c r="C1809" s="156" t="s">
        <v>1924</v>
      </c>
      <c r="D1809" s="155">
        <v>13758530</v>
      </c>
      <c r="E1809" s="155">
        <v>8758530</v>
      </c>
      <c r="F1809" s="155">
        <v>0</v>
      </c>
    </row>
    <row r="1810" spans="3:6">
      <c r="C1810" s="156" t="s">
        <v>1925</v>
      </c>
      <c r="D1810" s="155">
        <v>3000000</v>
      </c>
      <c r="E1810" s="155">
        <v>3000000</v>
      </c>
      <c r="F1810" s="155">
        <v>0</v>
      </c>
    </row>
    <row r="1811" spans="3:6">
      <c r="C1811" s="156" t="s">
        <v>1926</v>
      </c>
      <c r="D1811" s="155">
        <v>22303876</v>
      </c>
      <c r="E1811" s="155">
        <v>21383417</v>
      </c>
      <c r="F1811" s="155">
        <v>0</v>
      </c>
    </row>
    <row r="1812" spans="3:6">
      <c r="C1812" s="156" t="s">
        <v>364</v>
      </c>
      <c r="D1812" s="155">
        <v>225692450</v>
      </c>
      <c r="E1812" s="155">
        <v>225692450</v>
      </c>
      <c r="F1812" s="155">
        <v>225406210.30000001</v>
      </c>
    </row>
    <row r="1813" spans="3:6">
      <c r="C1813" s="156" t="s">
        <v>2181</v>
      </c>
      <c r="D1813" s="155">
        <v>0</v>
      </c>
      <c r="E1813" s="155">
        <v>4574961.26</v>
      </c>
      <c r="F1813" s="155">
        <v>0</v>
      </c>
    </row>
    <row r="1814" spans="3:6">
      <c r="C1814" s="156" t="s">
        <v>2182</v>
      </c>
      <c r="D1814" s="155">
        <v>0</v>
      </c>
      <c r="E1814" s="155">
        <v>1801233.88</v>
      </c>
      <c r="F1814" s="155">
        <v>0</v>
      </c>
    </row>
    <row r="1815" spans="3:6">
      <c r="C1815" s="154" t="s">
        <v>2270</v>
      </c>
      <c r="D1815" s="155">
        <v>0</v>
      </c>
      <c r="E1815" s="155">
        <v>18000000</v>
      </c>
      <c r="F1815" s="155">
        <v>14930586.49</v>
      </c>
    </row>
    <row r="1816" spans="3:6">
      <c r="C1816" s="156" t="s">
        <v>436</v>
      </c>
      <c r="D1816" s="155">
        <v>0</v>
      </c>
      <c r="E1816" s="155">
        <v>18000000</v>
      </c>
      <c r="F1816" s="155">
        <v>14930586.49</v>
      </c>
    </row>
    <row r="1817" spans="3:6">
      <c r="C1817" s="154" t="s">
        <v>2271</v>
      </c>
      <c r="D1817" s="155">
        <v>71275072</v>
      </c>
      <c r="E1817" s="155">
        <v>300000000</v>
      </c>
      <c r="F1817" s="155">
        <v>298501988.73000002</v>
      </c>
    </row>
    <row r="1818" spans="3:6">
      <c r="C1818" s="156" t="s">
        <v>671</v>
      </c>
      <c r="D1818" s="155">
        <v>71275072</v>
      </c>
      <c r="E1818" s="155">
        <v>0</v>
      </c>
      <c r="F1818" s="155">
        <v>0</v>
      </c>
    </row>
    <row r="1819" spans="3:6">
      <c r="C1819" s="156" t="s">
        <v>448</v>
      </c>
      <c r="D1819" s="155">
        <v>0</v>
      </c>
      <c r="E1819" s="155">
        <v>26000000</v>
      </c>
      <c r="F1819" s="155">
        <v>24694511.879999999</v>
      </c>
    </row>
    <row r="1820" spans="3:6">
      <c r="C1820" s="156" t="s">
        <v>1916</v>
      </c>
      <c r="D1820" s="155">
        <v>0</v>
      </c>
      <c r="E1820" s="155">
        <v>0</v>
      </c>
      <c r="F1820" s="155">
        <v>0</v>
      </c>
    </row>
    <row r="1821" spans="3:6">
      <c r="C1821" s="156" t="s">
        <v>364</v>
      </c>
      <c r="D1821" s="155">
        <v>0</v>
      </c>
      <c r="E1821" s="155">
        <v>274000000</v>
      </c>
      <c r="F1821" s="155">
        <v>273807476.85000002</v>
      </c>
    </row>
    <row r="1822" spans="3:6">
      <c r="C1822" s="152" t="s">
        <v>325</v>
      </c>
      <c r="D1822" s="153">
        <v>1168165414</v>
      </c>
      <c r="E1822" s="153">
        <v>1228967850.97</v>
      </c>
      <c r="F1822" s="153">
        <v>1021819542.98</v>
      </c>
    </row>
    <row r="1823" spans="3:6">
      <c r="C1823" s="154" t="s">
        <v>2269</v>
      </c>
      <c r="D1823" s="155">
        <v>1168165414</v>
      </c>
      <c r="E1823" s="155">
        <v>1228967850.97</v>
      </c>
      <c r="F1823" s="155">
        <v>1021819542.98</v>
      </c>
    </row>
    <row r="1824" spans="3:6">
      <c r="C1824" s="156" t="s">
        <v>1927</v>
      </c>
      <c r="D1824" s="155">
        <v>99552215</v>
      </c>
      <c r="E1824" s="155">
        <v>97399525</v>
      </c>
      <c r="F1824" s="155">
        <v>77962391.060000002</v>
      </c>
    </row>
    <row r="1825" spans="3:6">
      <c r="C1825" s="156" t="s">
        <v>820</v>
      </c>
      <c r="D1825" s="155">
        <v>13201401</v>
      </c>
      <c r="E1825" s="155">
        <v>13201401</v>
      </c>
      <c r="F1825" s="155">
        <v>6605500</v>
      </c>
    </row>
    <row r="1826" spans="3:6">
      <c r="C1826" s="156" t="s">
        <v>1928</v>
      </c>
      <c r="D1826" s="155">
        <v>401095956</v>
      </c>
      <c r="E1826" s="155">
        <v>480095956</v>
      </c>
      <c r="F1826" s="155">
        <v>461744874.97000003</v>
      </c>
    </row>
    <row r="1827" spans="3:6">
      <c r="C1827" s="156" t="s">
        <v>1929</v>
      </c>
      <c r="D1827" s="155">
        <v>29860777</v>
      </c>
      <c r="E1827" s="155">
        <v>29860777</v>
      </c>
      <c r="F1827" s="155">
        <v>9566325.8200000003</v>
      </c>
    </row>
    <row r="1828" spans="3:6">
      <c r="C1828" s="156" t="s">
        <v>1930</v>
      </c>
      <c r="D1828" s="155">
        <v>6500000</v>
      </c>
      <c r="E1828" s="155">
        <v>6500000</v>
      </c>
      <c r="F1828" s="155">
        <v>0</v>
      </c>
    </row>
    <row r="1829" spans="3:6">
      <c r="C1829" s="156" t="s">
        <v>1931</v>
      </c>
      <c r="D1829" s="155">
        <v>5324763</v>
      </c>
      <c r="E1829" s="155">
        <v>1756653</v>
      </c>
      <c r="F1829" s="155">
        <v>0</v>
      </c>
    </row>
    <row r="1830" spans="3:6">
      <c r="C1830" s="156" t="s">
        <v>1932</v>
      </c>
      <c r="D1830" s="155">
        <v>1096331</v>
      </c>
      <c r="E1830" s="155">
        <v>3765157</v>
      </c>
      <c r="F1830" s="155">
        <v>0</v>
      </c>
    </row>
    <row r="1831" spans="3:6">
      <c r="C1831" s="156" t="s">
        <v>1933</v>
      </c>
      <c r="D1831" s="155">
        <v>7774458</v>
      </c>
      <c r="E1831" s="155">
        <v>7774458</v>
      </c>
      <c r="F1831" s="155">
        <v>0</v>
      </c>
    </row>
    <row r="1832" spans="3:6">
      <c r="C1832" s="156" t="s">
        <v>1934</v>
      </c>
      <c r="D1832" s="155">
        <v>3550378</v>
      </c>
      <c r="E1832" s="155">
        <v>118</v>
      </c>
      <c r="F1832" s="155">
        <v>0</v>
      </c>
    </row>
    <row r="1833" spans="3:6">
      <c r="C1833" s="156" t="s">
        <v>1935</v>
      </c>
      <c r="D1833" s="155">
        <v>2479685</v>
      </c>
      <c r="E1833" s="155">
        <v>1118172</v>
      </c>
      <c r="F1833" s="155">
        <v>0</v>
      </c>
    </row>
    <row r="1834" spans="3:6">
      <c r="C1834" s="156" t="s">
        <v>514</v>
      </c>
      <c r="D1834" s="155">
        <v>300027947</v>
      </c>
      <c r="E1834" s="155">
        <v>300027947</v>
      </c>
      <c r="F1834" s="155">
        <v>287627947.14999998</v>
      </c>
    </row>
    <row r="1835" spans="3:6">
      <c r="C1835" s="156" t="s">
        <v>1936</v>
      </c>
      <c r="D1835" s="155">
        <v>7968318</v>
      </c>
      <c r="E1835" s="155">
        <v>4308092</v>
      </c>
      <c r="F1835" s="155">
        <v>0</v>
      </c>
    </row>
    <row r="1836" spans="3:6">
      <c r="C1836" s="156" t="s">
        <v>1937</v>
      </c>
      <c r="D1836" s="155">
        <v>58745934</v>
      </c>
      <c r="E1836" s="155">
        <v>58745934</v>
      </c>
      <c r="F1836" s="155">
        <v>56048971.969999999</v>
      </c>
    </row>
    <row r="1837" spans="3:6">
      <c r="C1837" s="156" t="s">
        <v>1938</v>
      </c>
      <c r="D1837" s="155">
        <v>4671949</v>
      </c>
      <c r="E1837" s="155">
        <v>6369778</v>
      </c>
      <c r="F1837" s="155">
        <v>4956065.58</v>
      </c>
    </row>
    <row r="1838" spans="3:6">
      <c r="C1838" s="156" t="s">
        <v>2225</v>
      </c>
      <c r="D1838" s="155">
        <v>0</v>
      </c>
      <c r="E1838" s="155">
        <v>13327515.969999999</v>
      </c>
      <c r="F1838" s="155">
        <v>0</v>
      </c>
    </row>
    <row r="1839" spans="3:6">
      <c r="C1839" s="156" t="s">
        <v>1939</v>
      </c>
      <c r="D1839" s="155">
        <v>37529780</v>
      </c>
      <c r="E1839" s="155">
        <v>37529780</v>
      </c>
      <c r="F1839" s="155">
        <v>37513600</v>
      </c>
    </row>
    <row r="1840" spans="3:6">
      <c r="C1840" s="156" t="s">
        <v>365</v>
      </c>
      <c r="D1840" s="155">
        <v>37503998</v>
      </c>
      <c r="E1840" s="155">
        <v>37503998</v>
      </c>
      <c r="F1840" s="155">
        <v>30000000</v>
      </c>
    </row>
    <row r="1841" spans="3:6">
      <c r="C1841" s="156" t="s">
        <v>1940</v>
      </c>
      <c r="D1841" s="155">
        <v>46119656</v>
      </c>
      <c r="E1841" s="155">
        <v>46119656</v>
      </c>
      <c r="F1841" s="155">
        <v>0</v>
      </c>
    </row>
    <row r="1842" spans="3:6">
      <c r="C1842" s="156" t="s">
        <v>1941</v>
      </c>
      <c r="D1842" s="155">
        <v>5024700</v>
      </c>
      <c r="E1842" s="155">
        <v>5024700</v>
      </c>
      <c r="F1842" s="155">
        <v>3183638.05</v>
      </c>
    </row>
    <row r="1843" spans="3:6">
      <c r="C1843" s="156" t="s">
        <v>1942</v>
      </c>
      <c r="D1843" s="155">
        <v>62096181</v>
      </c>
      <c r="E1843" s="155">
        <v>46770000</v>
      </c>
      <c r="F1843" s="155">
        <v>46610228.380000003</v>
      </c>
    </row>
    <row r="1844" spans="3:6">
      <c r="C1844" s="156" t="s">
        <v>1943</v>
      </c>
      <c r="D1844" s="155">
        <v>38040987</v>
      </c>
      <c r="E1844" s="155">
        <v>31768233</v>
      </c>
      <c r="F1844" s="155">
        <v>0</v>
      </c>
    </row>
    <row r="1845" spans="3:6">
      <c r="C1845" s="152" t="s">
        <v>250</v>
      </c>
      <c r="D1845" s="153">
        <v>20865880617</v>
      </c>
      <c r="E1845" s="153">
        <v>22117150830.579994</v>
      </c>
      <c r="F1845" s="153">
        <v>14898715132.960005</v>
      </c>
    </row>
    <row r="1846" spans="3:6">
      <c r="C1846" s="154" t="s">
        <v>2269</v>
      </c>
      <c r="D1846" s="155">
        <v>11432420207</v>
      </c>
      <c r="E1846" s="155">
        <v>13626162467.469997</v>
      </c>
      <c r="F1846" s="155">
        <v>9761722506.6600037</v>
      </c>
    </row>
    <row r="1847" spans="3:6">
      <c r="C1847" s="156" t="s">
        <v>1944</v>
      </c>
      <c r="D1847" s="155">
        <v>3046574</v>
      </c>
      <c r="E1847" s="155">
        <v>2962204</v>
      </c>
      <c r="F1847" s="155">
        <v>2074147.6099999999</v>
      </c>
    </row>
    <row r="1848" spans="3:6">
      <c r="C1848" s="156" t="s">
        <v>1945</v>
      </c>
      <c r="D1848" s="155">
        <v>0</v>
      </c>
      <c r="E1848" s="155">
        <v>79964124.620000005</v>
      </c>
      <c r="F1848" s="155">
        <v>47776515.240000002</v>
      </c>
    </row>
    <row r="1849" spans="3:6">
      <c r="C1849" s="156" t="s">
        <v>1946</v>
      </c>
      <c r="D1849" s="155">
        <v>26455643</v>
      </c>
      <c r="E1849" s="155">
        <v>13963648</v>
      </c>
      <c r="F1849" s="155">
        <v>6963439.4800000004</v>
      </c>
    </row>
    <row r="1850" spans="3:6">
      <c r="C1850" s="156" t="s">
        <v>450</v>
      </c>
      <c r="D1850" s="155">
        <v>1702505253</v>
      </c>
      <c r="E1850" s="155">
        <v>1771862190.1299999</v>
      </c>
      <c r="F1850" s="155">
        <v>1111658787.6400001</v>
      </c>
    </row>
    <row r="1851" spans="3:6">
      <c r="C1851" s="156" t="s">
        <v>1947</v>
      </c>
      <c r="D1851" s="155">
        <v>15717810</v>
      </c>
      <c r="E1851" s="155">
        <v>15717810</v>
      </c>
      <c r="F1851" s="155">
        <v>3964893.82</v>
      </c>
    </row>
    <row r="1852" spans="3:6">
      <c r="C1852" s="156" t="s">
        <v>672</v>
      </c>
      <c r="D1852" s="155">
        <v>199249808</v>
      </c>
      <c r="E1852" s="155">
        <v>289705834.57999998</v>
      </c>
      <c r="F1852" s="155">
        <v>180939368.43000001</v>
      </c>
    </row>
    <row r="1853" spans="3:6">
      <c r="C1853" s="156" t="s">
        <v>1948</v>
      </c>
      <c r="D1853" s="155">
        <v>6509427</v>
      </c>
      <c r="E1853" s="155">
        <v>6486601</v>
      </c>
      <c r="F1853" s="155">
        <v>5475867.3399999999</v>
      </c>
    </row>
    <row r="1854" spans="3:6">
      <c r="C1854" s="156" t="s">
        <v>326</v>
      </c>
      <c r="D1854" s="155">
        <v>150000000</v>
      </c>
      <c r="E1854" s="155">
        <v>140000000</v>
      </c>
      <c r="F1854" s="155">
        <v>50082656.790000007</v>
      </c>
    </row>
    <row r="1855" spans="3:6">
      <c r="C1855" s="156" t="s">
        <v>808</v>
      </c>
      <c r="D1855" s="155">
        <v>144215744</v>
      </c>
      <c r="E1855" s="155">
        <v>480215744</v>
      </c>
      <c r="F1855" s="155">
        <v>440166775.76999998</v>
      </c>
    </row>
    <row r="1856" spans="3:6">
      <c r="C1856" s="156" t="s">
        <v>673</v>
      </c>
      <c r="D1856" s="155">
        <v>9055546</v>
      </c>
      <c r="E1856" s="155">
        <v>6972770</v>
      </c>
      <c r="F1856" s="155">
        <v>0</v>
      </c>
    </row>
    <row r="1857" spans="3:6">
      <c r="C1857" s="156" t="s">
        <v>597</v>
      </c>
      <c r="D1857" s="155">
        <v>24491707</v>
      </c>
      <c r="E1857" s="155">
        <v>50074342.289999999</v>
      </c>
      <c r="F1857" s="155">
        <v>23830178.530000001</v>
      </c>
    </row>
    <row r="1858" spans="3:6">
      <c r="C1858" s="156" t="s">
        <v>1949</v>
      </c>
      <c r="D1858" s="155">
        <v>1895778</v>
      </c>
      <c r="E1858" s="155">
        <v>1000</v>
      </c>
      <c r="F1858" s="155">
        <v>0</v>
      </c>
    </row>
    <row r="1859" spans="3:6">
      <c r="C1859" s="156" t="s">
        <v>1950</v>
      </c>
      <c r="D1859" s="155">
        <v>2620160</v>
      </c>
      <c r="E1859" s="155">
        <v>3320160</v>
      </c>
      <c r="F1859" s="155">
        <v>0</v>
      </c>
    </row>
    <row r="1860" spans="3:6">
      <c r="C1860" s="156" t="s">
        <v>1951</v>
      </c>
      <c r="D1860" s="155">
        <v>101194357</v>
      </c>
      <c r="E1860" s="155">
        <v>198798527</v>
      </c>
      <c r="F1860" s="155">
        <v>178926720.49000001</v>
      </c>
    </row>
    <row r="1861" spans="3:6">
      <c r="C1861" s="156" t="s">
        <v>821</v>
      </c>
      <c r="D1861" s="155">
        <v>700000000</v>
      </c>
      <c r="E1861" s="155">
        <v>600000000</v>
      </c>
      <c r="F1861" s="155">
        <v>527498631.57999998</v>
      </c>
    </row>
    <row r="1862" spans="3:6">
      <c r="C1862" s="156" t="s">
        <v>822</v>
      </c>
      <c r="D1862" s="155">
        <v>13049226</v>
      </c>
      <c r="E1862" s="155">
        <v>11316173.119999999</v>
      </c>
      <c r="F1862" s="155">
        <v>7373732.5099999998</v>
      </c>
    </row>
    <row r="1863" spans="3:6">
      <c r="C1863" s="156" t="s">
        <v>674</v>
      </c>
      <c r="D1863" s="155">
        <v>47598123</v>
      </c>
      <c r="E1863" s="155">
        <v>47598123</v>
      </c>
      <c r="F1863" s="155">
        <v>31048075.140000001</v>
      </c>
    </row>
    <row r="1864" spans="3:6">
      <c r="C1864" s="156" t="s">
        <v>327</v>
      </c>
      <c r="D1864" s="155">
        <v>1400000000</v>
      </c>
      <c r="E1864" s="155">
        <v>1214000000</v>
      </c>
      <c r="F1864" s="155">
        <v>726591192.81999993</v>
      </c>
    </row>
    <row r="1865" spans="3:6">
      <c r="C1865" s="156" t="s">
        <v>675</v>
      </c>
      <c r="D1865" s="155">
        <v>20000010</v>
      </c>
      <c r="E1865" s="155">
        <v>24250986.91</v>
      </c>
      <c r="F1865" s="155">
        <v>18250983.91</v>
      </c>
    </row>
    <row r="1866" spans="3:6">
      <c r="C1866" s="156" t="s">
        <v>1952</v>
      </c>
      <c r="D1866" s="155">
        <v>1895778</v>
      </c>
      <c r="E1866" s="155">
        <v>1000</v>
      </c>
      <c r="F1866" s="155">
        <v>0</v>
      </c>
    </row>
    <row r="1867" spans="3:6">
      <c r="C1867" s="156" t="s">
        <v>1953</v>
      </c>
      <c r="D1867" s="155">
        <v>1000000</v>
      </c>
      <c r="E1867" s="155">
        <v>9000000</v>
      </c>
      <c r="F1867" s="155">
        <v>7235767.3300000001</v>
      </c>
    </row>
    <row r="1868" spans="3:6">
      <c r="C1868" s="156" t="s">
        <v>676</v>
      </c>
      <c r="D1868" s="155">
        <v>16504533</v>
      </c>
      <c r="E1868" s="155">
        <v>16504533</v>
      </c>
      <c r="F1868" s="155">
        <v>0</v>
      </c>
    </row>
    <row r="1869" spans="3:6">
      <c r="C1869" s="156" t="s">
        <v>598</v>
      </c>
      <c r="D1869" s="155">
        <v>64235945</v>
      </c>
      <c r="E1869" s="155">
        <v>64235945</v>
      </c>
      <c r="F1869" s="155">
        <v>52018546.539999999</v>
      </c>
    </row>
    <row r="1870" spans="3:6">
      <c r="C1870" s="156" t="s">
        <v>763</v>
      </c>
      <c r="D1870" s="155">
        <v>0</v>
      </c>
      <c r="E1870" s="155">
        <v>21224265.5</v>
      </c>
      <c r="F1870" s="155">
        <v>20903512.59</v>
      </c>
    </row>
    <row r="1871" spans="3:6">
      <c r="C1871" s="156" t="s">
        <v>1954</v>
      </c>
      <c r="D1871" s="155">
        <v>1895778</v>
      </c>
      <c r="E1871" s="155">
        <v>100</v>
      </c>
      <c r="F1871" s="155">
        <v>0</v>
      </c>
    </row>
    <row r="1872" spans="3:6">
      <c r="C1872" s="156" t="s">
        <v>2183</v>
      </c>
      <c r="D1872" s="155">
        <v>0</v>
      </c>
      <c r="E1872" s="155">
        <v>3079726.21</v>
      </c>
      <c r="F1872" s="155">
        <v>0</v>
      </c>
    </row>
    <row r="1873" spans="3:6">
      <c r="C1873" s="156" t="s">
        <v>1955</v>
      </c>
      <c r="D1873" s="155">
        <v>1000000</v>
      </c>
      <c r="E1873" s="155">
        <v>1000000</v>
      </c>
      <c r="F1873" s="155">
        <v>0</v>
      </c>
    </row>
    <row r="1874" spans="3:6">
      <c r="C1874" s="156" t="s">
        <v>1956</v>
      </c>
      <c r="D1874" s="155">
        <v>3895064</v>
      </c>
      <c r="E1874" s="155">
        <v>3895064</v>
      </c>
      <c r="F1874" s="155">
        <v>0</v>
      </c>
    </row>
    <row r="1875" spans="3:6">
      <c r="C1875" s="156" t="s">
        <v>1957</v>
      </c>
      <c r="D1875" s="155">
        <v>516513844</v>
      </c>
      <c r="E1875" s="155">
        <v>318513844</v>
      </c>
      <c r="F1875" s="155">
        <v>295282921.85000002</v>
      </c>
    </row>
    <row r="1876" spans="3:6">
      <c r="C1876" s="156" t="s">
        <v>1958</v>
      </c>
      <c r="D1876" s="155">
        <v>1895778</v>
      </c>
      <c r="E1876" s="155">
        <v>1000</v>
      </c>
      <c r="F1876" s="155">
        <v>0</v>
      </c>
    </row>
    <row r="1877" spans="3:6">
      <c r="C1877" s="156" t="s">
        <v>677</v>
      </c>
      <c r="D1877" s="155">
        <v>65894259</v>
      </c>
      <c r="E1877" s="155">
        <v>55523626</v>
      </c>
      <c r="F1877" s="155">
        <v>36774503.329999998</v>
      </c>
    </row>
    <row r="1878" spans="3:6">
      <c r="C1878" s="156" t="s">
        <v>678</v>
      </c>
      <c r="D1878" s="155">
        <v>157638293</v>
      </c>
      <c r="E1878" s="155">
        <v>146383017</v>
      </c>
      <c r="F1878" s="155">
        <v>137078866.71000001</v>
      </c>
    </row>
    <row r="1879" spans="3:6">
      <c r="C1879" s="156" t="s">
        <v>1959</v>
      </c>
      <c r="D1879" s="155">
        <v>54557051</v>
      </c>
      <c r="E1879" s="155">
        <v>24557051</v>
      </c>
      <c r="F1879" s="155">
        <v>0</v>
      </c>
    </row>
    <row r="1880" spans="3:6">
      <c r="C1880" s="156" t="s">
        <v>1960</v>
      </c>
      <c r="D1880" s="155">
        <v>7016554</v>
      </c>
      <c r="E1880" s="155">
        <v>2147537</v>
      </c>
      <c r="F1880" s="155">
        <v>0</v>
      </c>
    </row>
    <row r="1881" spans="3:6">
      <c r="C1881" s="156" t="s">
        <v>1961</v>
      </c>
      <c r="D1881" s="155">
        <v>275227962</v>
      </c>
      <c r="E1881" s="155">
        <v>548711813.46000004</v>
      </c>
      <c r="F1881" s="155">
        <v>472194603.69999999</v>
      </c>
    </row>
    <row r="1882" spans="3:6">
      <c r="C1882" s="156" t="s">
        <v>789</v>
      </c>
      <c r="D1882" s="155">
        <v>101293907</v>
      </c>
      <c r="E1882" s="155">
        <v>75582014</v>
      </c>
      <c r="F1882" s="155">
        <v>35128187.75</v>
      </c>
    </row>
    <row r="1883" spans="3:6">
      <c r="C1883" s="156" t="s">
        <v>1962</v>
      </c>
      <c r="D1883" s="155">
        <v>6777150</v>
      </c>
      <c r="E1883" s="155">
        <v>2196023</v>
      </c>
      <c r="F1883" s="155">
        <v>0</v>
      </c>
    </row>
    <row r="1884" spans="3:6">
      <c r="C1884" s="156" t="s">
        <v>679</v>
      </c>
      <c r="D1884" s="155">
        <v>104118244</v>
      </c>
      <c r="E1884" s="155">
        <v>104118244</v>
      </c>
      <c r="F1884" s="155">
        <v>58093337.049999997</v>
      </c>
    </row>
    <row r="1885" spans="3:6">
      <c r="C1885" s="156" t="s">
        <v>2112</v>
      </c>
      <c r="D1885" s="155">
        <v>0</v>
      </c>
      <c r="E1885" s="155">
        <v>61709512</v>
      </c>
      <c r="F1885" s="155">
        <v>30215773.559999999</v>
      </c>
    </row>
    <row r="1886" spans="3:6">
      <c r="C1886" s="156" t="s">
        <v>1963</v>
      </c>
      <c r="D1886" s="155">
        <v>10018924</v>
      </c>
      <c r="E1886" s="155">
        <v>4587988</v>
      </c>
      <c r="F1886" s="155">
        <v>1850954.41</v>
      </c>
    </row>
    <row r="1887" spans="3:6">
      <c r="C1887" s="156" t="s">
        <v>2184</v>
      </c>
      <c r="D1887" s="155">
        <v>0</v>
      </c>
      <c r="E1887" s="155">
        <v>6717214.4299999997</v>
      </c>
      <c r="F1887" s="155">
        <v>0</v>
      </c>
    </row>
    <row r="1888" spans="3:6">
      <c r="C1888" s="156" t="s">
        <v>680</v>
      </c>
      <c r="D1888" s="155">
        <v>238729304</v>
      </c>
      <c r="E1888" s="155">
        <v>79927189.219999999</v>
      </c>
      <c r="F1888" s="155">
        <v>0</v>
      </c>
    </row>
    <row r="1889" spans="3:6">
      <c r="C1889" s="156" t="s">
        <v>1964</v>
      </c>
      <c r="D1889" s="155">
        <v>58499682</v>
      </c>
      <c r="E1889" s="155">
        <v>59042925</v>
      </c>
      <c r="F1889" s="155">
        <v>11404645.199999999</v>
      </c>
    </row>
    <row r="1890" spans="3:6">
      <c r="C1890" s="156" t="s">
        <v>1965</v>
      </c>
      <c r="D1890" s="155">
        <v>0</v>
      </c>
      <c r="E1890" s="155">
        <v>5318464.68</v>
      </c>
      <c r="F1890" s="155">
        <v>2036180.15</v>
      </c>
    </row>
    <row r="1891" spans="3:6">
      <c r="C1891" s="156" t="s">
        <v>823</v>
      </c>
      <c r="D1891" s="155">
        <v>8190327</v>
      </c>
      <c r="E1891" s="155">
        <v>14435091</v>
      </c>
      <c r="F1891" s="155">
        <v>6244763.8600000003</v>
      </c>
    </row>
    <row r="1892" spans="3:6">
      <c r="C1892" s="156" t="s">
        <v>1966</v>
      </c>
      <c r="D1892" s="155">
        <v>1475554</v>
      </c>
      <c r="E1892" s="155">
        <v>1475554</v>
      </c>
      <c r="F1892" s="155">
        <v>1049582.6299999999</v>
      </c>
    </row>
    <row r="1893" spans="3:6">
      <c r="C1893" s="156" t="s">
        <v>1967</v>
      </c>
      <c r="D1893" s="155">
        <v>347842137</v>
      </c>
      <c r="E1893" s="155">
        <v>347842137</v>
      </c>
      <c r="F1893" s="155">
        <v>0</v>
      </c>
    </row>
    <row r="1894" spans="3:6">
      <c r="C1894" s="156" t="s">
        <v>1968</v>
      </c>
      <c r="D1894" s="155">
        <v>55108192</v>
      </c>
      <c r="E1894" s="155">
        <v>49000000</v>
      </c>
      <c r="F1894" s="155">
        <v>0</v>
      </c>
    </row>
    <row r="1895" spans="3:6">
      <c r="C1895" s="156" t="s">
        <v>681</v>
      </c>
      <c r="D1895" s="155">
        <v>8128647</v>
      </c>
      <c r="E1895" s="155">
        <v>8128647</v>
      </c>
      <c r="F1895" s="155">
        <v>3352823.99</v>
      </c>
    </row>
    <row r="1896" spans="3:6">
      <c r="C1896" s="156" t="s">
        <v>1969</v>
      </c>
      <c r="D1896" s="155">
        <v>6851701</v>
      </c>
      <c r="E1896" s="155">
        <v>5643522</v>
      </c>
      <c r="F1896" s="155">
        <v>0</v>
      </c>
    </row>
    <row r="1897" spans="3:6">
      <c r="C1897" s="156" t="s">
        <v>824</v>
      </c>
      <c r="D1897" s="155">
        <v>6425145</v>
      </c>
      <c r="E1897" s="155">
        <v>6425145</v>
      </c>
      <c r="F1897" s="155">
        <v>0</v>
      </c>
    </row>
    <row r="1898" spans="3:6">
      <c r="C1898" s="156" t="s">
        <v>1970</v>
      </c>
      <c r="D1898" s="155">
        <v>136791551</v>
      </c>
      <c r="E1898" s="155">
        <v>44259207</v>
      </c>
      <c r="F1898" s="155">
        <v>32258096.039999999</v>
      </c>
    </row>
    <row r="1899" spans="3:6">
      <c r="C1899" s="156" t="s">
        <v>1971</v>
      </c>
      <c r="D1899" s="155">
        <v>1127744</v>
      </c>
      <c r="E1899" s="155">
        <v>4138721</v>
      </c>
      <c r="F1899" s="155">
        <v>0</v>
      </c>
    </row>
    <row r="1900" spans="3:6">
      <c r="C1900" s="156" t="s">
        <v>1972</v>
      </c>
      <c r="D1900" s="155">
        <v>15160549</v>
      </c>
      <c r="E1900" s="155">
        <v>330016974</v>
      </c>
      <c r="F1900" s="155">
        <v>316345233.89999998</v>
      </c>
    </row>
    <row r="1901" spans="3:6">
      <c r="C1901" s="156" t="s">
        <v>1973</v>
      </c>
      <c r="D1901" s="155">
        <v>1200000</v>
      </c>
      <c r="E1901" s="155">
        <v>1200000</v>
      </c>
      <c r="F1901" s="155">
        <v>542144.93999999994</v>
      </c>
    </row>
    <row r="1902" spans="3:6">
      <c r="C1902" s="156" t="s">
        <v>1974</v>
      </c>
      <c r="D1902" s="155">
        <v>25828385</v>
      </c>
      <c r="E1902" s="155">
        <v>0</v>
      </c>
      <c r="F1902" s="155">
        <v>0</v>
      </c>
    </row>
    <row r="1903" spans="3:6">
      <c r="C1903" s="156" t="s">
        <v>825</v>
      </c>
      <c r="D1903" s="155">
        <v>8534540</v>
      </c>
      <c r="E1903" s="155">
        <v>8534540</v>
      </c>
      <c r="F1903" s="155">
        <v>0</v>
      </c>
    </row>
    <row r="1904" spans="3:6">
      <c r="C1904" s="156" t="s">
        <v>1975</v>
      </c>
      <c r="D1904" s="155">
        <v>1471290</v>
      </c>
      <c r="E1904" s="155">
        <v>3490539</v>
      </c>
      <c r="F1904" s="155">
        <v>3490538.54</v>
      </c>
    </row>
    <row r="1905" spans="3:6">
      <c r="C1905" s="156" t="s">
        <v>826</v>
      </c>
      <c r="D1905" s="155">
        <v>8149326</v>
      </c>
      <c r="E1905" s="155">
        <v>8149326</v>
      </c>
      <c r="F1905" s="155">
        <v>0</v>
      </c>
    </row>
    <row r="1906" spans="3:6">
      <c r="C1906" s="156" t="s">
        <v>1976</v>
      </c>
      <c r="D1906" s="155">
        <v>1566404</v>
      </c>
      <c r="E1906" s="155">
        <v>2591632</v>
      </c>
      <c r="F1906" s="155">
        <v>174202.91</v>
      </c>
    </row>
    <row r="1907" spans="3:6">
      <c r="C1907" s="156" t="s">
        <v>2113</v>
      </c>
      <c r="D1907" s="155">
        <v>0</v>
      </c>
      <c r="E1907" s="155">
        <v>24001217.099999998</v>
      </c>
      <c r="F1907" s="155">
        <v>15840803.289999999</v>
      </c>
    </row>
    <row r="1908" spans="3:6">
      <c r="C1908" s="156" t="s">
        <v>827</v>
      </c>
      <c r="D1908" s="155">
        <v>8004145</v>
      </c>
      <c r="E1908" s="155">
        <v>8004145</v>
      </c>
      <c r="F1908" s="155">
        <v>0</v>
      </c>
    </row>
    <row r="1909" spans="3:6">
      <c r="C1909" s="156" t="s">
        <v>1977</v>
      </c>
      <c r="D1909" s="155">
        <v>0</v>
      </c>
      <c r="E1909" s="155">
        <v>4564028</v>
      </c>
      <c r="F1909" s="155">
        <v>2051222.07</v>
      </c>
    </row>
    <row r="1910" spans="3:6">
      <c r="C1910" s="156" t="s">
        <v>828</v>
      </c>
      <c r="D1910" s="155">
        <v>9325320</v>
      </c>
      <c r="E1910" s="155">
        <v>9595548.9699999988</v>
      </c>
      <c r="F1910" s="155">
        <v>5297468.0199999996</v>
      </c>
    </row>
    <row r="1911" spans="3:6">
      <c r="C1911" s="156" t="s">
        <v>513</v>
      </c>
      <c r="D1911" s="155">
        <v>497273476</v>
      </c>
      <c r="E1911" s="155">
        <v>497273476</v>
      </c>
      <c r="F1911" s="155">
        <v>413614406.66000003</v>
      </c>
    </row>
    <row r="1912" spans="3:6">
      <c r="C1912" s="156" t="s">
        <v>1978</v>
      </c>
      <c r="D1912" s="155">
        <v>0</v>
      </c>
      <c r="E1912" s="155">
        <v>4936237</v>
      </c>
      <c r="F1912" s="155">
        <v>2193438.29</v>
      </c>
    </row>
    <row r="1913" spans="3:6">
      <c r="C1913" s="156" t="s">
        <v>1979</v>
      </c>
      <c r="D1913" s="155">
        <v>0</v>
      </c>
      <c r="E1913" s="155">
        <v>33000000</v>
      </c>
      <c r="F1913" s="155">
        <v>8500000</v>
      </c>
    </row>
    <row r="1914" spans="3:6">
      <c r="C1914" s="156" t="s">
        <v>2114</v>
      </c>
      <c r="D1914" s="155">
        <v>0</v>
      </c>
      <c r="E1914" s="155">
        <v>6364002</v>
      </c>
      <c r="F1914" s="155">
        <v>4734169.4400000004</v>
      </c>
    </row>
    <row r="1915" spans="3:6">
      <c r="C1915" s="156" t="s">
        <v>829</v>
      </c>
      <c r="D1915" s="155">
        <v>8323230</v>
      </c>
      <c r="E1915" s="155">
        <v>8323230</v>
      </c>
      <c r="F1915" s="155">
        <v>0</v>
      </c>
    </row>
    <row r="1916" spans="3:6">
      <c r="C1916" s="156" t="s">
        <v>1980</v>
      </c>
      <c r="D1916" s="155">
        <v>34729907</v>
      </c>
      <c r="E1916" s="155">
        <v>814921610</v>
      </c>
      <c r="F1916" s="155">
        <v>763402467.94000006</v>
      </c>
    </row>
    <row r="1917" spans="3:6">
      <c r="C1917" s="156" t="s">
        <v>1981</v>
      </c>
      <c r="D1917" s="155">
        <v>3759519</v>
      </c>
      <c r="E1917" s="155">
        <v>2059519</v>
      </c>
      <c r="F1917" s="155">
        <v>0</v>
      </c>
    </row>
    <row r="1918" spans="3:6">
      <c r="C1918" s="156" t="s">
        <v>682</v>
      </c>
      <c r="D1918" s="155">
        <v>9461421</v>
      </c>
      <c r="E1918" s="155">
        <v>9461421</v>
      </c>
      <c r="F1918" s="155">
        <v>0</v>
      </c>
    </row>
    <row r="1919" spans="3:6">
      <c r="C1919" s="156" t="s">
        <v>1982</v>
      </c>
      <c r="D1919" s="155">
        <v>1238056</v>
      </c>
      <c r="E1919" s="155">
        <v>116</v>
      </c>
      <c r="F1919" s="155">
        <v>0</v>
      </c>
    </row>
    <row r="1920" spans="3:6">
      <c r="C1920" s="156" t="s">
        <v>1983</v>
      </c>
      <c r="D1920" s="155">
        <v>731089999</v>
      </c>
      <c r="E1920" s="155">
        <v>619626359</v>
      </c>
      <c r="F1920" s="155">
        <v>619626359</v>
      </c>
    </row>
    <row r="1921" spans="3:6">
      <c r="C1921" s="156" t="s">
        <v>830</v>
      </c>
      <c r="D1921" s="155">
        <v>8440178</v>
      </c>
      <c r="E1921" s="155">
        <v>14537667.4</v>
      </c>
      <c r="F1921" s="155">
        <v>9790101.0199999996</v>
      </c>
    </row>
    <row r="1922" spans="3:6">
      <c r="C1922" s="156" t="s">
        <v>2115</v>
      </c>
      <c r="D1922" s="155">
        <v>0</v>
      </c>
      <c r="E1922" s="155">
        <v>8052947.7000000002</v>
      </c>
      <c r="F1922" s="155">
        <v>6025735.9199999999</v>
      </c>
    </row>
    <row r="1923" spans="3:6">
      <c r="C1923" s="156" t="s">
        <v>512</v>
      </c>
      <c r="D1923" s="155">
        <v>15920921</v>
      </c>
      <c r="E1923" s="155">
        <v>8213492</v>
      </c>
      <c r="F1923" s="155">
        <v>0</v>
      </c>
    </row>
    <row r="1924" spans="3:6">
      <c r="C1924" s="156" t="s">
        <v>1984</v>
      </c>
      <c r="D1924" s="155">
        <v>3414671</v>
      </c>
      <c r="E1924" s="155">
        <v>7821639</v>
      </c>
      <c r="F1924" s="155">
        <v>4472158.01</v>
      </c>
    </row>
    <row r="1925" spans="3:6">
      <c r="C1925" s="156" t="s">
        <v>2116</v>
      </c>
      <c r="D1925" s="155">
        <v>0</v>
      </c>
      <c r="E1925" s="155">
        <v>6323682</v>
      </c>
      <c r="F1925" s="155">
        <v>4704313.4400000004</v>
      </c>
    </row>
    <row r="1926" spans="3:6">
      <c r="C1926" s="156" t="s">
        <v>2125</v>
      </c>
      <c r="D1926" s="155">
        <v>0</v>
      </c>
      <c r="E1926" s="155">
        <v>49399787</v>
      </c>
      <c r="F1926" s="155">
        <v>42203469.539999999</v>
      </c>
    </row>
    <row r="1927" spans="3:6">
      <c r="C1927" s="156" t="s">
        <v>1985</v>
      </c>
      <c r="D1927" s="155">
        <v>1238056</v>
      </c>
      <c r="E1927" s="155">
        <v>2000000</v>
      </c>
      <c r="F1927" s="155">
        <v>0</v>
      </c>
    </row>
    <row r="1928" spans="3:6">
      <c r="C1928" s="156" t="s">
        <v>2117</v>
      </c>
      <c r="D1928" s="155">
        <v>0</v>
      </c>
      <c r="E1928" s="155">
        <v>6323682</v>
      </c>
      <c r="F1928" s="155">
        <v>4704313.4400000004</v>
      </c>
    </row>
    <row r="1929" spans="3:6">
      <c r="C1929" s="156" t="s">
        <v>1986</v>
      </c>
      <c r="D1929" s="155">
        <v>2416050</v>
      </c>
      <c r="E1929" s="155">
        <v>110</v>
      </c>
      <c r="F1929" s="155">
        <v>0</v>
      </c>
    </row>
    <row r="1930" spans="3:6">
      <c r="C1930" s="156" t="s">
        <v>2118</v>
      </c>
      <c r="D1930" s="155">
        <v>0</v>
      </c>
      <c r="E1930" s="155">
        <v>6182562</v>
      </c>
      <c r="F1930" s="155">
        <v>2839017.16</v>
      </c>
    </row>
    <row r="1931" spans="3:6">
      <c r="C1931" s="156" t="s">
        <v>1987</v>
      </c>
      <c r="D1931" s="155">
        <v>1098624</v>
      </c>
      <c r="E1931" s="155">
        <v>109</v>
      </c>
      <c r="F1931" s="155">
        <v>0</v>
      </c>
    </row>
    <row r="1932" spans="3:6">
      <c r="C1932" s="156" t="s">
        <v>2119</v>
      </c>
      <c r="D1932" s="155">
        <v>0</v>
      </c>
      <c r="E1932" s="155">
        <v>6323682</v>
      </c>
      <c r="F1932" s="155">
        <v>4704313.4400000004</v>
      </c>
    </row>
    <row r="1933" spans="3:6">
      <c r="C1933" s="156" t="s">
        <v>683</v>
      </c>
      <c r="D1933" s="155">
        <v>386251820</v>
      </c>
      <c r="E1933" s="155">
        <v>209217756.81</v>
      </c>
      <c r="F1933" s="155">
        <v>172127758.25999999</v>
      </c>
    </row>
    <row r="1934" spans="3:6">
      <c r="C1934" s="156" t="s">
        <v>1988</v>
      </c>
      <c r="D1934" s="155">
        <v>1253571</v>
      </c>
      <c r="E1934" s="155">
        <v>111</v>
      </c>
      <c r="F1934" s="155">
        <v>0</v>
      </c>
    </row>
    <row r="1935" spans="3:6">
      <c r="C1935" s="156" t="s">
        <v>2120</v>
      </c>
      <c r="D1935" s="155">
        <v>0</v>
      </c>
      <c r="E1935" s="155">
        <v>6182562</v>
      </c>
      <c r="F1935" s="155">
        <v>4599817.34</v>
      </c>
    </row>
    <row r="1936" spans="3:6">
      <c r="C1936" s="156" t="s">
        <v>1989</v>
      </c>
      <c r="D1936" s="155">
        <v>2414050</v>
      </c>
      <c r="E1936" s="155">
        <v>0</v>
      </c>
      <c r="F1936" s="155">
        <v>0</v>
      </c>
    </row>
    <row r="1937" spans="3:6">
      <c r="C1937" s="156" t="s">
        <v>1990</v>
      </c>
      <c r="D1937" s="155">
        <v>5106050</v>
      </c>
      <c r="E1937" s="155">
        <v>7793576</v>
      </c>
      <c r="F1937" s="155">
        <v>2149940.35</v>
      </c>
    </row>
    <row r="1938" spans="3:6">
      <c r="C1938" s="156" t="s">
        <v>1991</v>
      </c>
      <c r="D1938" s="155">
        <v>11582513</v>
      </c>
      <c r="E1938" s="155">
        <v>0</v>
      </c>
      <c r="F1938" s="155">
        <v>0</v>
      </c>
    </row>
    <row r="1939" spans="3:6">
      <c r="C1939" s="156" t="s">
        <v>684</v>
      </c>
      <c r="D1939" s="155">
        <v>8525648</v>
      </c>
      <c r="E1939" s="155">
        <v>9935343.879999999</v>
      </c>
      <c r="F1939" s="155">
        <v>0</v>
      </c>
    </row>
    <row r="1940" spans="3:6">
      <c r="C1940" s="156" t="s">
        <v>685</v>
      </c>
      <c r="D1940" s="155">
        <v>46380581</v>
      </c>
      <c r="E1940" s="155">
        <v>60809319</v>
      </c>
      <c r="F1940" s="155">
        <v>57206081.93</v>
      </c>
    </row>
    <row r="1941" spans="3:6">
      <c r="C1941" s="156" t="s">
        <v>342</v>
      </c>
      <c r="D1941" s="155">
        <v>13515310</v>
      </c>
      <c r="E1941" s="155">
        <v>30561875</v>
      </c>
      <c r="F1941" s="155">
        <v>0</v>
      </c>
    </row>
    <row r="1942" spans="3:6">
      <c r="C1942" s="156" t="s">
        <v>1992</v>
      </c>
      <c r="D1942" s="155">
        <v>2476558</v>
      </c>
      <c r="E1942" s="155">
        <v>118</v>
      </c>
      <c r="F1942" s="155">
        <v>0</v>
      </c>
    </row>
    <row r="1943" spans="3:6">
      <c r="C1943" s="156" t="s">
        <v>1993</v>
      </c>
      <c r="D1943" s="155">
        <v>215335</v>
      </c>
      <c r="E1943" s="155">
        <v>0</v>
      </c>
      <c r="F1943" s="155">
        <v>0</v>
      </c>
    </row>
    <row r="1944" spans="3:6">
      <c r="C1944" s="156" t="s">
        <v>1994</v>
      </c>
      <c r="D1944" s="155">
        <v>76173203</v>
      </c>
      <c r="E1944" s="155">
        <v>146017142</v>
      </c>
      <c r="F1944" s="155">
        <v>94071218.379999995</v>
      </c>
    </row>
    <row r="1945" spans="3:6">
      <c r="C1945" s="156" t="s">
        <v>1995</v>
      </c>
      <c r="D1945" s="155">
        <v>0</v>
      </c>
      <c r="E1945" s="155">
        <v>1000000</v>
      </c>
      <c r="F1945" s="155">
        <v>0</v>
      </c>
    </row>
    <row r="1946" spans="3:6">
      <c r="C1946" s="156" t="s">
        <v>1996</v>
      </c>
      <c r="D1946" s="155">
        <v>2864153</v>
      </c>
      <c r="E1946" s="155">
        <v>5280482</v>
      </c>
      <c r="F1946" s="155">
        <v>0</v>
      </c>
    </row>
    <row r="1947" spans="3:6">
      <c r="C1947" s="156" t="s">
        <v>2121</v>
      </c>
      <c r="D1947" s="155">
        <v>0</v>
      </c>
      <c r="E1947" s="155">
        <v>6323682</v>
      </c>
      <c r="F1947" s="155">
        <v>2592936.86</v>
      </c>
    </row>
    <row r="1948" spans="3:6">
      <c r="C1948" s="156" t="s">
        <v>1997</v>
      </c>
      <c r="D1948" s="155">
        <v>2476558</v>
      </c>
      <c r="E1948" s="155">
        <v>118</v>
      </c>
      <c r="F1948" s="155">
        <v>0</v>
      </c>
    </row>
    <row r="1949" spans="3:6">
      <c r="C1949" s="156" t="s">
        <v>1998</v>
      </c>
      <c r="D1949" s="155">
        <v>2476558</v>
      </c>
      <c r="E1949" s="155">
        <v>118</v>
      </c>
      <c r="F1949" s="155">
        <v>0</v>
      </c>
    </row>
    <row r="1950" spans="3:6">
      <c r="C1950" s="156" t="s">
        <v>1999</v>
      </c>
      <c r="D1950" s="155">
        <v>2476558</v>
      </c>
      <c r="E1950" s="155">
        <v>118</v>
      </c>
      <c r="F1950" s="155">
        <v>0</v>
      </c>
    </row>
    <row r="1951" spans="3:6">
      <c r="C1951" s="156" t="s">
        <v>2000</v>
      </c>
      <c r="D1951" s="155">
        <v>12000000</v>
      </c>
      <c r="E1951" s="155">
        <v>90438007</v>
      </c>
      <c r="F1951" s="155">
        <v>76345506.060000002</v>
      </c>
    </row>
    <row r="1952" spans="3:6">
      <c r="C1952" s="156" t="s">
        <v>2001</v>
      </c>
      <c r="D1952" s="155">
        <v>5270482</v>
      </c>
      <c r="E1952" s="155">
        <v>2070482</v>
      </c>
      <c r="F1952" s="155">
        <v>0</v>
      </c>
    </row>
    <row r="1953" spans="3:6">
      <c r="C1953" s="156" t="s">
        <v>454</v>
      </c>
      <c r="D1953" s="155">
        <v>28438547</v>
      </c>
      <c r="E1953" s="155">
        <v>28438547</v>
      </c>
      <c r="F1953" s="155">
        <v>12084918.76</v>
      </c>
    </row>
    <row r="1954" spans="3:6">
      <c r="C1954" s="156" t="s">
        <v>2002</v>
      </c>
      <c r="D1954" s="155">
        <v>60931180</v>
      </c>
      <c r="E1954" s="155">
        <v>54106189</v>
      </c>
      <c r="F1954" s="155">
        <v>0</v>
      </c>
    </row>
    <row r="1955" spans="3:6">
      <c r="C1955" s="156" t="s">
        <v>2003</v>
      </c>
      <c r="D1955" s="155">
        <v>12382787</v>
      </c>
      <c r="E1955" s="155">
        <v>6925512</v>
      </c>
      <c r="F1955" s="155">
        <v>0</v>
      </c>
    </row>
    <row r="1956" spans="3:6">
      <c r="C1956" s="156" t="s">
        <v>2004</v>
      </c>
      <c r="D1956" s="155">
        <v>5206819</v>
      </c>
      <c r="E1956" s="155">
        <v>100</v>
      </c>
      <c r="F1956" s="155">
        <v>0</v>
      </c>
    </row>
    <row r="1957" spans="3:6">
      <c r="C1957" s="156" t="s">
        <v>2005</v>
      </c>
      <c r="D1957" s="155">
        <v>1487662</v>
      </c>
      <c r="E1957" s="155">
        <v>162</v>
      </c>
      <c r="F1957" s="155">
        <v>0</v>
      </c>
    </row>
    <row r="1958" spans="3:6">
      <c r="C1958" s="156" t="s">
        <v>2006</v>
      </c>
      <c r="D1958" s="155">
        <v>12382793</v>
      </c>
      <c r="E1958" s="155">
        <v>7430801</v>
      </c>
      <c r="F1958" s="155">
        <v>7430800.8300000001</v>
      </c>
    </row>
    <row r="1959" spans="3:6">
      <c r="C1959" s="156" t="s">
        <v>2007</v>
      </c>
      <c r="D1959" s="155">
        <v>2476559</v>
      </c>
      <c r="E1959" s="155">
        <v>110</v>
      </c>
      <c r="F1959" s="155">
        <v>0</v>
      </c>
    </row>
    <row r="1960" spans="3:6">
      <c r="C1960" s="156" t="s">
        <v>831</v>
      </c>
      <c r="D1960" s="155">
        <v>21982761</v>
      </c>
      <c r="E1960" s="155">
        <v>23382761</v>
      </c>
      <c r="F1960" s="155">
        <v>21382661</v>
      </c>
    </row>
    <row r="1961" spans="3:6">
      <c r="C1961" s="156" t="s">
        <v>2008</v>
      </c>
      <c r="D1961" s="155">
        <v>5206819</v>
      </c>
      <c r="E1961" s="155">
        <v>110</v>
      </c>
      <c r="F1961" s="155">
        <v>0</v>
      </c>
    </row>
    <row r="1962" spans="3:6">
      <c r="C1962" s="156" t="s">
        <v>2122</v>
      </c>
      <c r="D1962" s="155">
        <v>0</v>
      </c>
      <c r="E1962" s="155">
        <v>4804871.9099999992</v>
      </c>
      <c r="F1962" s="155">
        <v>3171215.46</v>
      </c>
    </row>
    <row r="1963" spans="3:6">
      <c r="C1963" s="156" t="s">
        <v>2009</v>
      </c>
      <c r="D1963" s="155">
        <v>1528554</v>
      </c>
      <c r="E1963" s="155">
        <v>109</v>
      </c>
      <c r="F1963" s="155">
        <v>0</v>
      </c>
    </row>
    <row r="1964" spans="3:6">
      <c r="C1964" s="156" t="s">
        <v>2010</v>
      </c>
      <c r="D1964" s="155">
        <v>5699789</v>
      </c>
      <c r="E1964" s="155">
        <v>3899789</v>
      </c>
      <c r="F1964" s="155">
        <v>3064789.09</v>
      </c>
    </row>
    <row r="1965" spans="3:6">
      <c r="C1965" s="156" t="s">
        <v>511</v>
      </c>
      <c r="D1965" s="155">
        <v>22543723</v>
      </c>
      <c r="E1965" s="155">
        <v>29518588.370000001</v>
      </c>
      <c r="F1965" s="155">
        <v>28846390.310000002</v>
      </c>
    </row>
    <row r="1966" spans="3:6">
      <c r="C1966" s="156" t="s">
        <v>2011</v>
      </c>
      <c r="D1966" s="155">
        <v>5699789</v>
      </c>
      <c r="E1966" s="155">
        <v>3899789</v>
      </c>
      <c r="F1966" s="155">
        <v>3064789.09</v>
      </c>
    </row>
    <row r="1967" spans="3:6">
      <c r="C1967" s="156" t="s">
        <v>2012</v>
      </c>
      <c r="D1967" s="155">
        <v>107441747</v>
      </c>
      <c r="E1967" s="155">
        <v>109658807</v>
      </c>
      <c r="F1967" s="155">
        <v>60763872.200000003</v>
      </c>
    </row>
    <row r="1968" spans="3:6">
      <c r="C1968" s="156" t="s">
        <v>476</v>
      </c>
      <c r="D1968" s="155">
        <v>7245692</v>
      </c>
      <c r="E1968" s="155">
        <v>7245692</v>
      </c>
      <c r="F1968" s="155">
        <v>7245692</v>
      </c>
    </row>
    <row r="1969" spans="3:6">
      <c r="C1969" s="156" t="s">
        <v>2013</v>
      </c>
      <c r="D1969" s="155">
        <v>0</v>
      </c>
      <c r="E1969" s="155">
        <v>261311264</v>
      </c>
      <c r="F1969" s="155">
        <v>231473756.99000001</v>
      </c>
    </row>
    <row r="1970" spans="3:6">
      <c r="C1970" s="156" t="s">
        <v>2014</v>
      </c>
      <c r="D1970" s="155">
        <v>9137263</v>
      </c>
      <c r="E1970" s="155">
        <v>8037263</v>
      </c>
      <c r="F1970" s="155">
        <v>6416327.1900000004</v>
      </c>
    </row>
    <row r="1971" spans="3:6">
      <c r="C1971" s="156" t="s">
        <v>2015</v>
      </c>
      <c r="D1971" s="155">
        <v>2891377</v>
      </c>
      <c r="E1971" s="155">
        <v>110</v>
      </c>
      <c r="F1971" s="155">
        <v>0</v>
      </c>
    </row>
    <row r="1972" spans="3:6">
      <c r="C1972" s="156" t="s">
        <v>451</v>
      </c>
      <c r="D1972" s="155">
        <v>500000</v>
      </c>
      <c r="E1972" s="155">
        <v>500000</v>
      </c>
      <c r="F1972" s="155">
        <v>0</v>
      </c>
    </row>
    <row r="1973" spans="3:6">
      <c r="C1973" s="156" t="s">
        <v>2016</v>
      </c>
      <c r="D1973" s="155">
        <v>1267200</v>
      </c>
      <c r="E1973" s="155">
        <v>109</v>
      </c>
      <c r="F1973" s="155">
        <v>0</v>
      </c>
    </row>
    <row r="1974" spans="3:6">
      <c r="C1974" s="156" t="s">
        <v>2017</v>
      </c>
      <c r="D1974" s="155">
        <v>2891377</v>
      </c>
      <c r="E1974" s="155">
        <v>110</v>
      </c>
      <c r="F1974" s="155">
        <v>0</v>
      </c>
    </row>
    <row r="1975" spans="3:6">
      <c r="C1975" s="156" t="s">
        <v>2018</v>
      </c>
      <c r="D1975" s="155">
        <v>66803816</v>
      </c>
      <c r="E1975" s="155">
        <v>3362120</v>
      </c>
      <c r="F1975" s="155">
        <v>3009208.39</v>
      </c>
    </row>
    <row r="1976" spans="3:6">
      <c r="C1976" s="156" t="s">
        <v>2019</v>
      </c>
      <c r="D1976" s="155">
        <v>2470836</v>
      </c>
      <c r="E1976" s="155">
        <v>109</v>
      </c>
      <c r="F1976" s="155">
        <v>0</v>
      </c>
    </row>
    <row r="1977" spans="3:6">
      <c r="C1977" s="156" t="s">
        <v>2020</v>
      </c>
      <c r="D1977" s="155">
        <v>0</v>
      </c>
      <c r="E1977" s="155">
        <v>130000000</v>
      </c>
      <c r="F1977" s="155">
        <v>125090255.31</v>
      </c>
    </row>
    <row r="1978" spans="3:6">
      <c r="C1978" s="156" t="s">
        <v>2021</v>
      </c>
      <c r="D1978" s="155">
        <v>1235038</v>
      </c>
      <c r="E1978" s="155">
        <v>109</v>
      </c>
      <c r="F1978" s="155">
        <v>0</v>
      </c>
    </row>
    <row r="1979" spans="3:6">
      <c r="C1979" s="156" t="s">
        <v>2022</v>
      </c>
      <c r="D1979" s="155">
        <v>1235038</v>
      </c>
      <c r="E1979" s="155">
        <v>138</v>
      </c>
      <c r="F1979" s="155">
        <v>0</v>
      </c>
    </row>
    <row r="1980" spans="3:6">
      <c r="C1980" s="156" t="s">
        <v>2023</v>
      </c>
      <c r="D1980" s="155">
        <v>1496906</v>
      </c>
      <c r="E1980" s="155">
        <v>109</v>
      </c>
      <c r="F1980" s="155">
        <v>0</v>
      </c>
    </row>
    <row r="1981" spans="3:6">
      <c r="C1981" s="156" t="s">
        <v>2024</v>
      </c>
      <c r="D1981" s="155">
        <v>3125446</v>
      </c>
      <c r="E1981" s="155">
        <v>218</v>
      </c>
      <c r="F1981" s="155">
        <v>0</v>
      </c>
    </row>
    <row r="1982" spans="3:6">
      <c r="C1982" s="156" t="s">
        <v>420</v>
      </c>
      <c r="D1982" s="155">
        <v>1192744</v>
      </c>
      <c r="E1982" s="155">
        <v>1192744</v>
      </c>
      <c r="F1982" s="155">
        <v>0</v>
      </c>
    </row>
    <row r="1983" spans="3:6">
      <c r="C1983" s="156" t="s">
        <v>2025</v>
      </c>
      <c r="D1983" s="155">
        <v>1909685</v>
      </c>
      <c r="E1983" s="155">
        <v>225</v>
      </c>
      <c r="F1983" s="155">
        <v>0</v>
      </c>
    </row>
    <row r="1984" spans="3:6">
      <c r="C1984" s="156" t="s">
        <v>2026</v>
      </c>
      <c r="D1984" s="155">
        <v>242043314</v>
      </c>
      <c r="E1984" s="155">
        <v>240973931</v>
      </c>
      <c r="F1984" s="155">
        <v>193592146.05000001</v>
      </c>
    </row>
    <row r="1985" spans="3:6">
      <c r="C1985" s="156" t="s">
        <v>2027</v>
      </c>
      <c r="D1985" s="155">
        <v>2479442</v>
      </c>
      <c r="E1985" s="155">
        <v>109</v>
      </c>
      <c r="F1985" s="155">
        <v>0</v>
      </c>
    </row>
    <row r="1986" spans="3:6">
      <c r="C1986" s="156" t="s">
        <v>343</v>
      </c>
      <c r="D1986" s="155">
        <v>261865482</v>
      </c>
      <c r="E1986" s="155">
        <v>511865482</v>
      </c>
      <c r="F1986" s="155">
        <v>343173225.10000002</v>
      </c>
    </row>
    <row r="1987" spans="3:6">
      <c r="C1987" s="156" t="s">
        <v>764</v>
      </c>
      <c r="D1987" s="155">
        <v>0</v>
      </c>
      <c r="E1987" s="155">
        <v>13818615.970000001</v>
      </c>
      <c r="F1987" s="155">
        <v>4245078.82</v>
      </c>
    </row>
    <row r="1988" spans="3:6">
      <c r="C1988" s="156" t="s">
        <v>2028</v>
      </c>
      <c r="D1988" s="155">
        <v>0</v>
      </c>
      <c r="E1988" s="155">
        <v>10688736</v>
      </c>
      <c r="F1988" s="155">
        <v>0</v>
      </c>
    </row>
    <row r="1989" spans="3:6">
      <c r="C1989" s="156" t="s">
        <v>2029</v>
      </c>
      <c r="D1989" s="155">
        <v>1691173</v>
      </c>
      <c r="E1989" s="155">
        <v>110</v>
      </c>
      <c r="F1989" s="155">
        <v>0</v>
      </c>
    </row>
    <row r="1990" spans="3:6">
      <c r="C1990" s="156" t="s">
        <v>2030</v>
      </c>
      <c r="D1990" s="155">
        <v>409574383</v>
      </c>
      <c r="E1990" s="155">
        <v>587731588</v>
      </c>
      <c r="F1990" s="155">
        <v>414977874.07999998</v>
      </c>
    </row>
    <row r="1991" spans="3:6">
      <c r="C1991" s="156" t="s">
        <v>2031</v>
      </c>
      <c r="D1991" s="155">
        <v>1161728</v>
      </c>
      <c r="E1991" s="155">
        <v>109</v>
      </c>
      <c r="F1991" s="155">
        <v>0</v>
      </c>
    </row>
    <row r="1992" spans="3:6">
      <c r="C1992" s="156" t="s">
        <v>721</v>
      </c>
      <c r="D1992" s="155">
        <v>0</v>
      </c>
      <c r="E1992" s="155">
        <v>2479396.4300000002</v>
      </c>
      <c r="F1992" s="155">
        <v>2082612.89</v>
      </c>
    </row>
    <row r="1993" spans="3:6">
      <c r="C1993" s="156" t="s">
        <v>2032</v>
      </c>
      <c r="D1993" s="155">
        <v>1418878</v>
      </c>
      <c r="E1993" s="155">
        <v>872129</v>
      </c>
      <c r="F1993" s="155">
        <v>0</v>
      </c>
    </row>
    <row r="1994" spans="3:6">
      <c r="C1994" s="156" t="s">
        <v>477</v>
      </c>
      <c r="D1994" s="155">
        <v>8656061</v>
      </c>
      <c r="E1994" s="155">
        <v>8656061</v>
      </c>
      <c r="F1994" s="155">
        <v>8656061</v>
      </c>
    </row>
    <row r="1995" spans="3:6">
      <c r="C1995" s="156" t="s">
        <v>2033</v>
      </c>
      <c r="D1995" s="155">
        <v>2429693</v>
      </c>
      <c r="E1995" s="155">
        <v>108</v>
      </c>
      <c r="F1995" s="155">
        <v>0</v>
      </c>
    </row>
    <row r="1996" spans="3:6">
      <c r="C1996" s="156" t="s">
        <v>478</v>
      </c>
      <c r="D1996" s="155">
        <v>6761825</v>
      </c>
      <c r="E1996" s="155">
        <v>6761825</v>
      </c>
      <c r="F1996" s="155">
        <v>6731132.5300000003</v>
      </c>
    </row>
    <row r="1997" spans="3:6">
      <c r="C1997" s="156" t="s">
        <v>2034</v>
      </c>
      <c r="D1997" s="155">
        <v>1394224</v>
      </c>
      <c r="E1997" s="155">
        <v>912312</v>
      </c>
      <c r="F1997" s="155">
        <v>0</v>
      </c>
    </row>
    <row r="1998" spans="3:6">
      <c r="C1998" s="156" t="s">
        <v>2035</v>
      </c>
      <c r="D1998" s="155">
        <v>1394224</v>
      </c>
      <c r="E1998" s="155">
        <v>912312</v>
      </c>
      <c r="F1998" s="155">
        <v>0</v>
      </c>
    </row>
    <row r="1999" spans="3:6">
      <c r="C1999" s="156" t="s">
        <v>2185</v>
      </c>
      <c r="D1999" s="155">
        <v>0</v>
      </c>
      <c r="E1999" s="155">
        <v>16537839.91</v>
      </c>
      <c r="F1999" s="155">
        <v>0</v>
      </c>
    </row>
    <row r="2000" spans="3:6">
      <c r="C2000" s="156" t="s">
        <v>328</v>
      </c>
      <c r="D2000" s="155">
        <v>83536021</v>
      </c>
      <c r="E2000" s="155">
        <v>51877043</v>
      </c>
      <c r="F2000" s="155">
        <v>42703973.450000003</v>
      </c>
    </row>
    <row r="2001" spans="3:6">
      <c r="C2001" s="156" t="s">
        <v>2036</v>
      </c>
      <c r="D2001" s="155">
        <v>3871361</v>
      </c>
      <c r="E2001" s="155">
        <v>1463423</v>
      </c>
      <c r="F2001" s="155">
        <v>0</v>
      </c>
    </row>
    <row r="2002" spans="3:6">
      <c r="C2002" s="156" t="s">
        <v>2037</v>
      </c>
      <c r="D2002" s="155">
        <v>1266771</v>
      </c>
      <c r="E2002" s="155">
        <v>4646180</v>
      </c>
      <c r="F2002" s="155">
        <v>0</v>
      </c>
    </row>
    <row r="2003" spans="3:6">
      <c r="C2003" s="156" t="s">
        <v>2186</v>
      </c>
      <c r="D2003" s="155">
        <v>0</v>
      </c>
      <c r="E2003" s="155">
        <v>16537839.91</v>
      </c>
      <c r="F2003" s="155">
        <v>0</v>
      </c>
    </row>
    <row r="2004" spans="3:6">
      <c r="C2004" s="156" t="s">
        <v>2038</v>
      </c>
      <c r="D2004" s="155">
        <v>1487663</v>
      </c>
      <c r="E2004" s="155">
        <v>32000</v>
      </c>
      <c r="F2004" s="155">
        <v>0</v>
      </c>
    </row>
    <row r="2005" spans="3:6">
      <c r="C2005" s="156" t="s">
        <v>2039</v>
      </c>
      <c r="D2005" s="155">
        <v>7438315</v>
      </c>
      <c r="E2005" s="155">
        <v>4662111</v>
      </c>
      <c r="F2005" s="155">
        <v>0</v>
      </c>
    </row>
    <row r="2006" spans="3:6">
      <c r="C2006" s="156" t="s">
        <v>2040</v>
      </c>
      <c r="D2006" s="155">
        <v>1487663</v>
      </c>
      <c r="E2006" s="155">
        <v>113</v>
      </c>
      <c r="F2006" s="155">
        <v>0</v>
      </c>
    </row>
    <row r="2007" spans="3:6">
      <c r="C2007" s="156" t="s">
        <v>2041</v>
      </c>
      <c r="D2007" s="155">
        <v>155102429</v>
      </c>
      <c r="E2007" s="155">
        <v>64424423</v>
      </c>
      <c r="F2007" s="155">
        <v>52032470.609999999</v>
      </c>
    </row>
    <row r="2008" spans="3:6">
      <c r="C2008" s="156" t="s">
        <v>506</v>
      </c>
      <c r="D2008" s="155">
        <v>150000002</v>
      </c>
      <c r="E2008" s="155">
        <v>235000002</v>
      </c>
      <c r="F2008" s="155">
        <v>230490133.72</v>
      </c>
    </row>
    <row r="2009" spans="3:6">
      <c r="C2009" s="156" t="s">
        <v>2042</v>
      </c>
      <c r="D2009" s="155">
        <v>1635451</v>
      </c>
      <c r="E2009" s="155">
        <v>2547356</v>
      </c>
      <c r="F2009" s="155">
        <v>515755.18</v>
      </c>
    </row>
    <row r="2010" spans="3:6">
      <c r="C2010" s="156" t="s">
        <v>2043</v>
      </c>
      <c r="D2010" s="155">
        <v>1054100</v>
      </c>
      <c r="E2010" s="155">
        <v>109</v>
      </c>
      <c r="F2010" s="155">
        <v>0</v>
      </c>
    </row>
    <row r="2011" spans="3:6">
      <c r="C2011" s="156" t="s">
        <v>2044</v>
      </c>
      <c r="D2011" s="155">
        <v>1265068</v>
      </c>
      <c r="E2011" s="155">
        <v>673639</v>
      </c>
      <c r="F2011" s="155">
        <v>361463.37</v>
      </c>
    </row>
    <row r="2012" spans="3:6">
      <c r="C2012" s="156" t="s">
        <v>2045</v>
      </c>
      <c r="D2012" s="155">
        <v>0</v>
      </c>
      <c r="E2012" s="155">
        <v>4225185</v>
      </c>
      <c r="F2012" s="155">
        <v>3339840.19</v>
      </c>
    </row>
    <row r="2013" spans="3:6">
      <c r="C2013" s="156" t="s">
        <v>2046</v>
      </c>
      <c r="D2013" s="155">
        <v>3639698</v>
      </c>
      <c r="E2013" s="155">
        <v>958060</v>
      </c>
      <c r="F2013" s="155">
        <v>0</v>
      </c>
    </row>
    <row r="2014" spans="3:6">
      <c r="C2014" s="156" t="s">
        <v>2047</v>
      </c>
      <c r="D2014" s="155">
        <v>2476558</v>
      </c>
      <c r="E2014" s="155">
        <v>109</v>
      </c>
      <c r="F2014" s="155">
        <v>0</v>
      </c>
    </row>
    <row r="2015" spans="3:6">
      <c r="C2015" s="156" t="s">
        <v>510</v>
      </c>
      <c r="D2015" s="155">
        <v>21033435</v>
      </c>
      <c r="E2015" s="155">
        <v>21033435</v>
      </c>
      <c r="F2015" s="155">
        <v>20367310</v>
      </c>
    </row>
    <row r="2016" spans="3:6">
      <c r="C2016" s="156" t="s">
        <v>2048</v>
      </c>
      <c r="D2016" s="155">
        <v>2476559</v>
      </c>
      <c r="E2016" s="155">
        <v>110</v>
      </c>
      <c r="F2016" s="155">
        <v>0</v>
      </c>
    </row>
    <row r="2017" spans="3:6">
      <c r="C2017" s="156" t="s">
        <v>366</v>
      </c>
      <c r="D2017" s="155">
        <v>151480514</v>
      </c>
      <c r="E2017" s="155">
        <v>261480514</v>
      </c>
      <c r="F2017" s="155">
        <v>199992295.69</v>
      </c>
    </row>
    <row r="2018" spans="3:6">
      <c r="C2018" s="156" t="s">
        <v>2187</v>
      </c>
      <c r="D2018" s="155">
        <v>0</v>
      </c>
      <c r="E2018" s="155">
        <v>3813542.96</v>
      </c>
      <c r="F2018" s="155">
        <v>0</v>
      </c>
    </row>
    <row r="2019" spans="3:6">
      <c r="C2019" s="156" t="s">
        <v>509</v>
      </c>
      <c r="D2019" s="155">
        <v>15323327</v>
      </c>
      <c r="E2019" s="155">
        <v>15323327</v>
      </c>
      <c r="F2019" s="155">
        <v>12000000</v>
      </c>
    </row>
    <row r="2020" spans="3:6">
      <c r="C2020" s="156" t="s">
        <v>2218</v>
      </c>
      <c r="D2020" s="155">
        <v>0</v>
      </c>
      <c r="E2020" s="155">
        <v>12553921.390000001</v>
      </c>
      <c r="F2020" s="155">
        <v>11298529.25</v>
      </c>
    </row>
    <row r="2021" spans="3:6">
      <c r="C2021" s="156" t="s">
        <v>2049</v>
      </c>
      <c r="D2021" s="155">
        <v>1823763</v>
      </c>
      <c r="E2021" s="155">
        <v>13026976</v>
      </c>
      <c r="F2021" s="155">
        <v>9067884.5999999996</v>
      </c>
    </row>
    <row r="2022" spans="3:6">
      <c r="C2022" s="156" t="s">
        <v>2050</v>
      </c>
      <c r="D2022" s="155">
        <v>1823763</v>
      </c>
      <c r="E2022" s="155">
        <v>3800000</v>
      </c>
      <c r="F2022" s="155">
        <v>3780801.67</v>
      </c>
    </row>
    <row r="2023" spans="3:6">
      <c r="C2023" s="156" t="s">
        <v>508</v>
      </c>
      <c r="D2023" s="155">
        <v>37690593</v>
      </c>
      <c r="E2023" s="155">
        <v>54944778.719999999</v>
      </c>
      <c r="F2023" s="155">
        <v>34649876.32</v>
      </c>
    </row>
    <row r="2024" spans="3:6">
      <c r="C2024" s="156" t="s">
        <v>2051</v>
      </c>
      <c r="D2024" s="155">
        <v>1151599</v>
      </c>
      <c r="E2024" s="155">
        <v>0</v>
      </c>
      <c r="F2024" s="155">
        <v>0</v>
      </c>
    </row>
    <row r="2025" spans="3:6">
      <c r="C2025" s="156" t="s">
        <v>2052</v>
      </c>
      <c r="D2025" s="155">
        <v>1695413</v>
      </c>
      <c r="E2025" s="155">
        <v>100</v>
      </c>
      <c r="F2025" s="155">
        <v>0</v>
      </c>
    </row>
    <row r="2026" spans="3:6">
      <c r="C2026" s="156" t="s">
        <v>2053</v>
      </c>
      <c r="D2026" s="155">
        <v>1155900</v>
      </c>
      <c r="E2026" s="155">
        <v>2500000</v>
      </c>
      <c r="F2026" s="155">
        <v>0</v>
      </c>
    </row>
    <row r="2027" spans="3:6">
      <c r="C2027" s="156" t="s">
        <v>2054</v>
      </c>
      <c r="D2027" s="155">
        <v>22049160</v>
      </c>
      <c r="E2027" s="155">
        <v>62049160</v>
      </c>
      <c r="F2027" s="155">
        <v>23761812.5</v>
      </c>
    </row>
    <row r="2028" spans="3:6">
      <c r="C2028" s="156" t="s">
        <v>2055</v>
      </c>
      <c r="D2028" s="155">
        <v>1695413</v>
      </c>
      <c r="E2028" s="155">
        <v>100</v>
      </c>
      <c r="F2028" s="155">
        <v>0</v>
      </c>
    </row>
    <row r="2029" spans="3:6">
      <c r="C2029" s="156" t="s">
        <v>2188</v>
      </c>
      <c r="D2029" s="155">
        <v>0</v>
      </c>
      <c r="E2029" s="155">
        <v>12608096.49</v>
      </c>
      <c r="F2029" s="155">
        <v>0</v>
      </c>
    </row>
    <row r="2030" spans="3:6">
      <c r="C2030" s="156" t="s">
        <v>367</v>
      </c>
      <c r="D2030" s="155">
        <v>105000003</v>
      </c>
      <c r="E2030" s="155">
        <v>185000003</v>
      </c>
      <c r="F2030" s="155">
        <v>130334947.60000001</v>
      </c>
    </row>
    <row r="2031" spans="3:6">
      <c r="C2031" s="156" t="s">
        <v>2056</v>
      </c>
      <c r="D2031" s="155">
        <v>1695413</v>
      </c>
      <c r="E2031" s="155">
        <v>2500000</v>
      </c>
      <c r="F2031" s="155">
        <v>0</v>
      </c>
    </row>
    <row r="2032" spans="3:6">
      <c r="C2032" s="156" t="s">
        <v>2057</v>
      </c>
      <c r="D2032" s="155">
        <v>10207251</v>
      </c>
      <c r="E2032" s="155">
        <v>3741634</v>
      </c>
      <c r="F2032" s="155">
        <v>0</v>
      </c>
    </row>
    <row r="2033" spans="3:6">
      <c r="C2033" s="156" t="s">
        <v>2058</v>
      </c>
      <c r="D2033" s="155">
        <v>300000000</v>
      </c>
      <c r="E2033" s="155">
        <v>100000</v>
      </c>
      <c r="F2033" s="155">
        <v>0</v>
      </c>
    </row>
    <row r="2034" spans="3:6">
      <c r="C2034" s="156" t="s">
        <v>2059</v>
      </c>
      <c r="D2034" s="155">
        <v>0</v>
      </c>
      <c r="E2034" s="155">
        <v>4000000</v>
      </c>
      <c r="F2034" s="155">
        <v>0</v>
      </c>
    </row>
    <row r="2035" spans="3:6">
      <c r="C2035" s="156" t="s">
        <v>2060</v>
      </c>
      <c r="D2035" s="155">
        <v>0</v>
      </c>
      <c r="E2035" s="155">
        <v>1000000</v>
      </c>
      <c r="F2035" s="155">
        <v>0</v>
      </c>
    </row>
    <row r="2036" spans="3:6">
      <c r="C2036" s="156" t="s">
        <v>2061</v>
      </c>
      <c r="D2036" s="155">
        <v>734370</v>
      </c>
      <c r="E2036" s="155">
        <v>734370</v>
      </c>
      <c r="F2036" s="155">
        <v>0</v>
      </c>
    </row>
    <row r="2037" spans="3:6">
      <c r="C2037" s="156" t="s">
        <v>2189</v>
      </c>
      <c r="D2037" s="155">
        <v>0</v>
      </c>
      <c r="E2037" s="155">
        <v>18944658.399999999</v>
      </c>
      <c r="F2037" s="155">
        <v>0</v>
      </c>
    </row>
    <row r="2038" spans="3:6">
      <c r="C2038" s="156" t="s">
        <v>2062</v>
      </c>
      <c r="D2038" s="155">
        <v>1271972</v>
      </c>
      <c r="E2038" s="155">
        <v>1271972</v>
      </c>
      <c r="F2038" s="155">
        <v>0</v>
      </c>
    </row>
    <row r="2039" spans="3:6">
      <c r="C2039" s="156" t="s">
        <v>452</v>
      </c>
      <c r="D2039" s="155">
        <v>75000062</v>
      </c>
      <c r="E2039" s="155">
        <v>225000062</v>
      </c>
      <c r="F2039" s="155">
        <v>184910631.59999999</v>
      </c>
    </row>
    <row r="2040" spans="3:6">
      <c r="C2040" s="156" t="s">
        <v>2063</v>
      </c>
      <c r="D2040" s="155">
        <v>868442</v>
      </c>
      <c r="E2040" s="155">
        <v>868442</v>
      </c>
      <c r="F2040" s="155">
        <v>0</v>
      </c>
    </row>
    <row r="2041" spans="3:6">
      <c r="C2041" s="156" t="s">
        <v>2064</v>
      </c>
      <c r="D2041" s="155">
        <v>6989387</v>
      </c>
      <c r="E2041" s="155">
        <v>1184106</v>
      </c>
      <c r="F2041" s="155">
        <v>383959.85</v>
      </c>
    </row>
    <row r="2042" spans="3:6">
      <c r="C2042" s="156" t="s">
        <v>2065</v>
      </c>
      <c r="D2042" s="155">
        <v>7052163</v>
      </c>
      <c r="E2042" s="155">
        <v>1246883</v>
      </c>
      <c r="F2042" s="155">
        <v>230135.53</v>
      </c>
    </row>
    <row r="2043" spans="3:6">
      <c r="C2043" s="156" t="s">
        <v>368</v>
      </c>
      <c r="D2043" s="155">
        <v>105001002</v>
      </c>
      <c r="E2043" s="155">
        <v>105001002</v>
      </c>
      <c r="F2043" s="155">
        <v>104903708.5</v>
      </c>
    </row>
    <row r="2044" spans="3:6">
      <c r="C2044" s="154" t="s">
        <v>2270</v>
      </c>
      <c r="D2044" s="155">
        <v>1703117147</v>
      </c>
      <c r="E2044" s="155">
        <v>845824757.11000001</v>
      </c>
      <c r="F2044" s="155">
        <v>227904940.13</v>
      </c>
    </row>
    <row r="2045" spans="3:6">
      <c r="C2045" s="156" t="s">
        <v>832</v>
      </c>
      <c r="D2045" s="155">
        <v>136288789</v>
      </c>
      <c r="E2045" s="155">
        <v>116288789</v>
      </c>
      <c r="F2045" s="155">
        <v>58117344.770000003</v>
      </c>
    </row>
    <row r="2046" spans="3:6">
      <c r="C2046" s="156" t="s">
        <v>1967</v>
      </c>
      <c r="D2046" s="155">
        <v>1431238972</v>
      </c>
      <c r="E2046" s="155">
        <v>358238972</v>
      </c>
      <c r="F2046" s="155">
        <v>0</v>
      </c>
    </row>
    <row r="2047" spans="3:6">
      <c r="C2047" s="156" t="s">
        <v>507</v>
      </c>
      <c r="D2047" s="155">
        <v>79073485</v>
      </c>
      <c r="E2047" s="155">
        <v>64602467.140000001</v>
      </c>
      <c r="F2047" s="155">
        <v>14169657.07</v>
      </c>
    </row>
    <row r="2048" spans="3:6">
      <c r="C2048" s="156" t="s">
        <v>833</v>
      </c>
      <c r="D2048" s="155">
        <v>17735901</v>
      </c>
      <c r="E2048" s="155">
        <v>17735901</v>
      </c>
      <c r="F2048" s="155">
        <v>14145529.25</v>
      </c>
    </row>
    <row r="2049" spans="3:6">
      <c r="C2049" s="156" t="s">
        <v>686</v>
      </c>
      <c r="D2049" s="155">
        <v>38780000</v>
      </c>
      <c r="E2049" s="155">
        <v>38780000</v>
      </c>
      <c r="F2049" s="155">
        <v>27250803.620000001</v>
      </c>
    </row>
    <row r="2050" spans="3:6">
      <c r="C2050" s="156" t="s">
        <v>2066</v>
      </c>
      <c r="D2050" s="155">
        <v>0</v>
      </c>
      <c r="E2050" s="155">
        <v>120000000</v>
      </c>
      <c r="F2050" s="155">
        <v>114221605.42</v>
      </c>
    </row>
    <row r="2051" spans="3:6">
      <c r="C2051" s="156" t="s">
        <v>2085</v>
      </c>
      <c r="D2051" s="155">
        <v>0</v>
      </c>
      <c r="E2051" s="155">
        <v>10178627.970000001</v>
      </c>
      <c r="F2051" s="155">
        <v>0</v>
      </c>
    </row>
    <row r="2052" spans="3:6">
      <c r="C2052" s="156" t="s">
        <v>2080</v>
      </c>
      <c r="D2052" s="155">
        <v>0</v>
      </c>
      <c r="E2052" s="155">
        <v>120000000</v>
      </c>
      <c r="F2052" s="155">
        <v>0</v>
      </c>
    </row>
    <row r="2053" spans="3:6">
      <c r="C2053" s="154" t="s">
        <v>2273</v>
      </c>
      <c r="D2053" s="155">
        <v>1500000000</v>
      </c>
      <c r="E2053" s="155">
        <v>1577718416</v>
      </c>
      <c r="F2053" s="155">
        <v>1183961762.4000001</v>
      </c>
    </row>
    <row r="2054" spans="3:6">
      <c r="C2054" s="156" t="s">
        <v>450</v>
      </c>
      <c r="D2054" s="155">
        <v>0</v>
      </c>
      <c r="E2054" s="155">
        <v>77718416</v>
      </c>
      <c r="F2054" s="155">
        <v>0</v>
      </c>
    </row>
    <row r="2055" spans="3:6">
      <c r="C2055" s="156" t="s">
        <v>821</v>
      </c>
      <c r="D2055" s="155">
        <v>1500000000</v>
      </c>
      <c r="E2055" s="155">
        <v>1500000000</v>
      </c>
      <c r="F2055" s="155">
        <v>1183961762.4000001</v>
      </c>
    </row>
    <row r="2056" spans="3:6">
      <c r="C2056" s="154" t="s">
        <v>2271</v>
      </c>
      <c r="D2056" s="155">
        <v>6230343263</v>
      </c>
      <c r="E2056" s="155">
        <v>6067445190</v>
      </c>
      <c r="F2056" s="155">
        <v>3725125923.7700005</v>
      </c>
    </row>
    <row r="2057" spans="3:6">
      <c r="C2057" s="156" t="s">
        <v>834</v>
      </c>
      <c r="D2057" s="155">
        <v>991075841</v>
      </c>
      <c r="E2057" s="155">
        <v>932821765</v>
      </c>
      <c r="F2057" s="155">
        <v>0</v>
      </c>
    </row>
    <row r="2058" spans="3:6">
      <c r="C2058" s="156" t="s">
        <v>821</v>
      </c>
      <c r="D2058" s="155">
        <v>2620000000</v>
      </c>
      <c r="E2058" s="155">
        <v>2681775000</v>
      </c>
      <c r="F2058" s="155">
        <v>1766211674.3000002</v>
      </c>
    </row>
    <row r="2059" spans="3:6">
      <c r="C2059" s="156" t="s">
        <v>1979</v>
      </c>
      <c r="D2059" s="155">
        <v>30182472</v>
      </c>
      <c r="E2059" s="155">
        <v>30182472</v>
      </c>
      <c r="F2059" s="155">
        <v>18539726.399999999</v>
      </c>
    </row>
    <row r="2060" spans="3:6">
      <c r="C2060" s="156" t="s">
        <v>1980</v>
      </c>
      <c r="D2060" s="155">
        <v>1327877267</v>
      </c>
      <c r="E2060" s="155">
        <v>1785221050</v>
      </c>
      <c r="F2060" s="155">
        <v>1651664502.0599999</v>
      </c>
    </row>
    <row r="2061" spans="3:6">
      <c r="C2061" s="156" t="s">
        <v>2231</v>
      </c>
      <c r="D2061" s="155">
        <v>0</v>
      </c>
      <c r="E2061" s="155">
        <v>46237220</v>
      </c>
      <c r="F2061" s="155">
        <v>26325273.510000002</v>
      </c>
    </row>
    <row r="2062" spans="3:6">
      <c r="C2062" s="156" t="s">
        <v>2020</v>
      </c>
      <c r="D2062" s="155">
        <v>1261207683</v>
      </c>
      <c r="E2062" s="155">
        <v>591207683</v>
      </c>
      <c r="F2062" s="155">
        <v>262384747.5</v>
      </c>
    </row>
    <row r="2063" spans="3:6">
      <c r="C2063" s="152" t="s">
        <v>251</v>
      </c>
      <c r="D2063" s="153">
        <v>11498630580</v>
      </c>
      <c r="E2063" s="153">
        <v>8259153680.2700005</v>
      </c>
      <c r="F2063" s="153">
        <v>2340041473.7000003</v>
      </c>
    </row>
    <row r="2064" spans="3:6">
      <c r="C2064" s="154" t="s">
        <v>2269</v>
      </c>
      <c r="D2064" s="155">
        <v>1965579325</v>
      </c>
      <c r="E2064" s="155">
        <v>2476693678.8500004</v>
      </c>
      <c r="F2064" s="155">
        <v>1035223490.27</v>
      </c>
    </row>
    <row r="2065" spans="3:6">
      <c r="C2065" s="156" t="s">
        <v>239</v>
      </c>
      <c r="D2065" s="155">
        <v>342025360</v>
      </c>
      <c r="E2065" s="155">
        <v>342025360</v>
      </c>
      <c r="F2065" s="155">
        <v>106254481.81999999</v>
      </c>
    </row>
    <row r="2066" spans="3:6">
      <c r="C2066" s="156" t="s">
        <v>329</v>
      </c>
      <c r="D2066" s="155">
        <v>147067549</v>
      </c>
      <c r="E2066" s="155">
        <v>147067549</v>
      </c>
      <c r="F2066" s="155">
        <v>27900398.279999997</v>
      </c>
    </row>
    <row r="2067" spans="3:6">
      <c r="C2067" s="156" t="s">
        <v>2067</v>
      </c>
      <c r="D2067" s="155">
        <v>19034653</v>
      </c>
      <c r="E2067" s="155">
        <v>45203553</v>
      </c>
      <c r="F2067" s="155">
        <v>16152453.059999999</v>
      </c>
    </row>
    <row r="2068" spans="3:6">
      <c r="C2068" s="156" t="s">
        <v>453</v>
      </c>
      <c r="D2068" s="155">
        <v>5843767</v>
      </c>
      <c r="E2068" s="155">
        <v>5843767</v>
      </c>
      <c r="F2068" s="155">
        <v>1823107.46</v>
      </c>
    </row>
    <row r="2069" spans="3:6">
      <c r="C2069" s="156" t="s">
        <v>330</v>
      </c>
      <c r="D2069" s="155">
        <v>30300235</v>
      </c>
      <c r="E2069" s="155">
        <v>254397439.86000001</v>
      </c>
      <c r="F2069" s="155">
        <v>84378961.459999993</v>
      </c>
    </row>
    <row r="2070" spans="3:6">
      <c r="C2070" s="156" t="s">
        <v>2068</v>
      </c>
      <c r="D2070" s="155">
        <v>6979225</v>
      </c>
      <c r="E2070" s="155">
        <v>6979225</v>
      </c>
      <c r="F2070" s="155">
        <v>1754550.87</v>
      </c>
    </row>
    <row r="2071" spans="3:6">
      <c r="C2071" s="156" t="s">
        <v>765</v>
      </c>
      <c r="D2071" s="155">
        <v>0</v>
      </c>
      <c r="E2071" s="155">
        <v>54773564.460000001</v>
      </c>
      <c r="F2071" s="155">
        <v>0</v>
      </c>
    </row>
    <row r="2072" spans="3:6">
      <c r="C2072" s="156" t="s">
        <v>835</v>
      </c>
      <c r="D2072" s="155">
        <v>40000000</v>
      </c>
      <c r="E2072" s="155">
        <v>11295757</v>
      </c>
      <c r="F2072" s="155">
        <v>7286315.7199999997</v>
      </c>
    </row>
    <row r="2073" spans="3:6">
      <c r="C2073" s="156" t="s">
        <v>2069</v>
      </c>
      <c r="D2073" s="155">
        <v>577903533</v>
      </c>
      <c r="E2073" s="155">
        <v>230000000</v>
      </c>
      <c r="F2073" s="155">
        <v>0</v>
      </c>
    </row>
    <row r="2074" spans="3:6">
      <c r="C2074" s="156" t="s">
        <v>2070</v>
      </c>
      <c r="D2074" s="155">
        <v>380802850</v>
      </c>
      <c r="E2074" s="155">
        <v>183802850</v>
      </c>
      <c r="F2074" s="155">
        <v>24459061.969999999</v>
      </c>
    </row>
    <row r="2075" spans="3:6">
      <c r="C2075" s="156" t="s">
        <v>836</v>
      </c>
      <c r="D2075" s="155">
        <v>0</v>
      </c>
      <c r="E2075" s="155">
        <v>20281802.379999999</v>
      </c>
      <c r="F2075" s="155">
        <v>14144673.17</v>
      </c>
    </row>
    <row r="2076" spans="3:6">
      <c r="C2076" s="156" t="s">
        <v>837</v>
      </c>
      <c r="D2076" s="155">
        <v>0</v>
      </c>
      <c r="E2076" s="155">
        <v>16004185</v>
      </c>
      <c r="F2076" s="155">
        <v>4824811.12</v>
      </c>
    </row>
    <row r="2077" spans="3:6">
      <c r="C2077" s="156" t="s">
        <v>421</v>
      </c>
      <c r="D2077" s="155">
        <v>415622153</v>
      </c>
      <c r="E2077" s="155">
        <v>1146341488.9400001</v>
      </c>
      <c r="F2077" s="155">
        <v>746244675.33999991</v>
      </c>
    </row>
    <row r="2078" spans="3:6">
      <c r="C2078" s="156" t="s">
        <v>2190</v>
      </c>
      <c r="D2078" s="155">
        <v>0</v>
      </c>
      <c r="E2078" s="155">
        <v>12677137.209999999</v>
      </c>
      <c r="F2078" s="155">
        <v>0</v>
      </c>
    </row>
    <row r="2079" spans="3:6">
      <c r="C2079" s="154" t="s">
        <v>2271</v>
      </c>
      <c r="D2079" s="155">
        <v>9124994244</v>
      </c>
      <c r="E2079" s="155">
        <v>5384418476</v>
      </c>
      <c r="F2079" s="155">
        <v>1214631348.1600003</v>
      </c>
    </row>
    <row r="2080" spans="3:6">
      <c r="C2080" s="156" t="s">
        <v>239</v>
      </c>
      <c r="D2080" s="155">
        <v>3244604490</v>
      </c>
      <c r="E2080" s="155">
        <v>2752191789.9999995</v>
      </c>
      <c r="F2080" s="155">
        <v>606554849.58000016</v>
      </c>
    </row>
    <row r="2081" spans="3:6">
      <c r="C2081" s="156" t="s">
        <v>2071</v>
      </c>
      <c r="D2081" s="155">
        <v>315550000</v>
      </c>
      <c r="E2081" s="155">
        <v>308250000</v>
      </c>
      <c r="F2081" s="155">
        <v>8979850.9800000004</v>
      </c>
    </row>
    <row r="2082" spans="3:6">
      <c r="C2082" s="156" t="s">
        <v>329</v>
      </c>
      <c r="D2082" s="155">
        <v>757320000</v>
      </c>
      <c r="E2082" s="155">
        <v>30825000</v>
      </c>
      <c r="F2082" s="155">
        <v>0</v>
      </c>
    </row>
    <row r="2083" spans="3:6">
      <c r="C2083" s="156" t="s">
        <v>687</v>
      </c>
      <c r="D2083" s="155">
        <v>300000000</v>
      </c>
      <c r="E2083" s="155">
        <v>140013098</v>
      </c>
      <c r="F2083" s="155">
        <v>16913911.27</v>
      </c>
    </row>
    <row r="2084" spans="3:6">
      <c r="C2084" s="156" t="s">
        <v>2072</v>
      </c>
      <c r="D2084" s="155">
        <v>802375000</v>
      </c>
      <c r="E2084" s="155">
        <v>0</v>
      </c>
      <c r="F2084" s="155">
        <v>0</v>
      </c>
    </row>
    <row r="2085" spans="3:6">
      <c r="C2085" s="156" t="s">
        <v>688</v>
      </c>
      <c r="D2085" s="155">
        <v>2082055874</v>
      </c>
      <c r="E2085" s="155">
        <v>961526444</v>
      </c>
      <c r="F2085" s="155">
        <v>15599667.239999998</v>
      </c>
    </row>
    <row r="2086" spans="3:6">
      <c r="C2086" s="156" t="s">
        <v>479</v>
      </c>
      <c r="D2086" s="155">
        <v>100000000</v>
      </c>
      <c r="E2086" s="155">
        <v>94122138</v>
      </c>
      <c r="F2086" s="155">
        <v>0</v>
      </c>
    </row>
    <row r="2087" spans="3:6">
      <c r="C2087" s="156" t="s">
        <v>909</v>
      </c>
      <c r="D2087" s="155">
        <v>512873880</v>
      </c>
      <c r="E2087" s="155">
        <v>512873880</v>
      </c>
      <c r="F2087" s="155">
        <v>423204019.85000002</v>
      </c>
    </row>
    <row r="2088" spans="3:6">
      <c r="C2088" s="156" t="s">
        <v>2073</v>
      </c>
      <c r="D2088" s="155">
        <v>410215000</v>
      </c>
      <c r="E2088" s="155">
        <v>460083126</v>
      </c>
      <c r="F2088" s="155">
        <v>143379049.24000001</v>
      </c>
    </row>
    <row r="2089" spans="3:6">
      <c r="C2089" s="156" t="s">
        <v>2074</v>
      </c>
      <c r="D2089" s="155">
        <v>600000000</v>
      </c>
      <c r="E2089" s="155">
        <v>124533000</v>
      </c>
      <c r="F2089" s="155">
        <v>0</v>
      </c>
    </row>
    <row r="2090" spans="3:6">
      <c r="C2090" s="154" t="s">
        <v>2272</v>
      </c>
      <c r="D2090" s="155">
        <v>408057011</v>
      </c>
      <c r="E2090" s="155">
        <v>398041525.42000002</v>
      </c>
      <c r="F2090" s="155">
        <v>90186635.269999996</v>
      </c>
    </row>
    <row r="2091" spans="3:6">
      <c r="C2091" s="156" t="s">
        <v>239</v>
      </c>
      <c r="D2091" s="155">
        <v>387039011</v>
      </c>
      <c r="E2091" s="155">
        <v>376466714.92000002</v>
      </c>
      <c r="F2091" s="155">
        <v>89629824.769999996</v>
      </c>
    </row>
    <row r="2092" spans="3:6">
      <c r="C2092" s="156" t="s">
        <v>2071</v>
      </c>
      <c r="D2092" s="155">
        <v>21018000</v>
      </c>
      <c r="E2092" s="155">
        <v>21574810.5</v>
      </c>
      <c r="F2092" s="155">
        <v>556810.5</v>
      </c>
    </row>
    <row r="2093" spans="3:6">
      <c r="C2093" s="157" t="s">
        <v>331</v>
      </c>
      <c r="D2093" s="158">
        <v>96543478243</v>
      </c>
      <c r="E2093" s="158">
        <v>106499937237.76007</v>
      </c>
      <c r="F2093" s="158">
        <v>60857550230.449928</v>
      </c>
    </row>
    <row r="2094" spans="3:6">
      <c r="C2094" s="126" t="s">
        <v>709</v>
      </c>
      <c r="F2094" s="45"/>
    </row>
    <row r="2095" spans="3:6">
      <c r="C2095" s="114" t="s">
        <v>2266</v>
      </c>
      <c r="D2095" s="114"/>
      <c r="E2095" s="114"/>
      <c r="F2095" s="114"/>
    </row>
    <row r="2096" spans="3:6" ht="28.9" customHeight="1">
      <c r="C2096" s="194" t="s">
        <v>2282</v>
      </c>
      <c r="D2096" s="194"/>
      <c r="E2096" s="194"/>
      <c r="F2096" s="194"/>
    </row>
    <row r="2097" spans="3:6" ht="24.75" customHeight="1">
      <c r="C2097" s="179" t="s">
        <v>2267</v>
      </c>
      <c r="D2097" s="179"/>
      <c r="E2097" s="179"/>
      <c r="F2097" s="179"/>
    </row>
    <row r="2098" spans="3:6">
      <c r="C2098" s="179" t="s">
        <v>710</v>
      </c>
      <c r="D2098" s="179"/>
    </row>
  </sheetData>
  <mergeCells count="11">
    <mergeCell ref="A7:E7"/>
    <mergeCell ref="A1:E1"/>
    <mergeCell ref="A2:E2"/>
    <mergeCell ref="A3:E3"/>
    <mergeCell ref="A5:E5"/>
    <mergeCell ref="A6:E6"/>
    <mergeCell ref="C2096:F2096"/>
    <mergeCell ref="C2097:F2097"/>
    <mergeCell ref="C2098:D2098"/>
    <mergeCell ref="A8:E8"/>
    <mergeCell ref="A9:E9"/>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zoomScaleNormal="100" workbookViewId="0">
      <selection activeCell="D55" sqref="D55"/>
    </sheetView>
  </sheetViews>
  <sheetFormatPr baseColWidth="10" defaultColWidth="11.42578125" defaultRowHeight="15"/>
  <cols>
    <col min="1" max="1" width="11.42578125" style="1"/>
    <col min="2" max="2" width="99.140625" style="1" customWidth="1"/>
    <col min="3" max="4" width="15.42578125" style="1" customWidth="1"/>
    <col min="5" max="5" width="18.42578125" style="1" customWidth="1"/>
    <col min="6" max="6" width="38.5703125" style="1" customWidth="1"/>
    <col min="7" max="16384" width="11.42578125" style="1"/>
  </cols>
  <sheetData>
    <row r="1" spans="2:6" ht="27.75">
      <c r="B1" s="175" t="s">
        <v>602</v>
      </c>
      <c r="C1" s="175"/>
      <c r="D1" s="175"/>
      <c r="E1" s="175"/>
    </row>
    <row r="2" spans="2:6" ht="31.5" customHeight="1">
      <c r="B2" s="204" t="s">
        <v>0</v>
      </c>
      <c r="C2" s="204"/>
      <c r="D2" s="204"/>
      <c r="E2" s="204"/>
    </row>
    <row r="3" spans="2:6" ht="15.6" customHeight="1">
      <c r="B3" s="187" t="s">
        <v>1</v>
      </c>
      <c r="C3" s="187"/>
      <c r="D3" s="187"/>
      <c r="E3" s="187"/>
    </row>
    <row r="4" spans="2:6" ht="13.9" customHeight="1">
      <c r="B4" s="11"/>
      <c r="C4" s="11"/>
      <c r="D4" s="11"/>
    </row>
    <row r="5" spans="2:6" ht="18.75">
      <c r="B5" s="178" t="s">
        <v>22</v>
      </c>
      <c r="C5" s="178"/>
      <c r="D5" s="178"/>
      <c r="E5" s="178"/>
    </row>
    <row r="6" spans="2:6" ht="18.75">
      <c r="B6" s="178" t="s">
        <v>494</v>
      </c>
      <c r="C6" s="178"/>
      <c r="D6" s="178"/>
      <c r="E6" s="178"/>
      <c r="F6" s="2"/>
    </row>
    <row r="7" spans="2:6" ht="18.75">
      <c r="B7" s="189" t="s">
        <v>2280</v>
      </c>
      <c r="C7" s="189"/>
      <c r="D7" s="189"/>
      <c r="E7" s="189"/>
      <c r="F7" s="2"/>
    </row>
    <row r="8" spans="2:6" ht="18.75">
      <c r="B8" s="186" t="s">
        <v>601</v>
      </c>
      <c r="C8" s="186"/>
      <c r="D8" s="186"/>
      <c r="E8" s="186"/>
      <c r="F8" s="2"/>
    </row>
    <row r="9" spans="2:6" ht="15.75">
      <c r="B9" s="174" t="s">
        <v>4</v>
      </c>
      <c r="C9" s="174"/>
      <c r="D9" s="174"/>
      <c r="E9" s="174"/>
      <c r="F9" s="3"/>
    </row>
    <row r="10" spans="2:6">
      <c r="B10" s="11"/>
      <c r="C10" s="11"/>
      <c r="D10" s="11"/>
      <c r="F10" s="3"/>
    </row>
    <row r="11" spans="2:6">
      <c r="B11" s="7"/>
      <c r="C11" s="7"/>
      <c r="D11" s="7"/>
      <c r="F11" s="3"/>
    </row>
    <row r="12" spans="2:6" ht="9.6" customHeight="1">
      <c r="B12" s="192" t="s">
        <v>5</v>
      </c>
      <c r="C12" s="205" t="s">
        <v>769</v>
      </c>
      <c r="D12" s="205" t="s">
        <v>2250</v>
      </c>
      <c r="E12" s="205" t="s">
        <v>689</v>
      </c>
    </row>
    <row r="13" spans="2:6" ht="13.15" customHeight="1">
      <c r="B13" s="192"/>
      <c r="C13" s="205"/>
      <c r="D13" s="205"/>
      <c r="E13" s="205"/>
    </row>
    <row r="14" spans="2:6" ht="15" customHeight="1">
      <c r="B14" s="192"/>
      <c r="C14" s="109" t="s">
        <v>601</v>
      </c>
      <c r="D14" s="205"/>
      <c r="E14" s="205"/>
      <c r="F14" s="4"/>
    </row>
    <row r="15" spans="2:6">
      <c r="B15" s="65" t="s">
        <v>605</v>
      </c>
      <c r="C15" s="137">
        <f>C16+C18</f>
        <v>924038651</v>
      </c>
      <c r="D15" s="137">
        <f t="shared" ref="D15:E15" si="0">D16+D18</f>
        <v>916772427.96000004</v>
      </c>
      <c r="E15" s="137">
        <f t="shared" si="0"/>
        <v>530542350.75000018</v>
      </c>
      <c r="F15" s="5"/>
    </row>
    <row r="16" spans="2:6">
      <c r="B16" s="66" t="s">
        <v>80</v>
      </c>
      <c r="C16" s="138">
        <f>C17</f>
        <v>855088894</v>
      </c>
      <c r="D16" s="138">
        <f t="shared" ref="D16:E16" si="1">D17</f>
        <v>847822670.96000004</v>
      </c>
      <c r="E16" s="138">
        <f t="shared" si="1"/>
        <v>478830033.75000018</v>
      </c>
      <c r="F16" s="4"/>
    </row>
    <row r="17" spans="2:6" ht="16.149999999999999" customHeight="1">
      <c r="B17" s="67" t="s">
        <v>85</v>
      </c>
      <c r="C17" s="139">
        <v>855088894</v>
      </c>
      <c r="D17" s="139">
        <v>847822670.96000004</v>
      </c>
      <c r="E17" s="139">
        <v>478830033.75000018</v>
      </c>
      <c r="F17" s="8"/>
    </row>
    <row r="18" spans="2:6">
      <c r="B18" s="68" t="s">
        <v>93</v>
      </c>
      <c r="C18" s="140">
        <f>C19</f>
        <v>68949757</v>
      </c>
      <c r="D18" s="140">
        <f t="shared" ref="D18:E18" si="2">D19</f>
        <v>68949757</v>
      </c>
      <c r="E18" s="140">
        <f t="shared" si="2"/>
        <v>51712317</v>
      </c>
      <c r="F18" s="8"/>
    </row>
    <row r="19" spans="2:6" ht="14.45" customHeight="1">
      <c r="B19" s="69" t="s">
        <v>99</v>
      </c>
      <c r="C19" s="130">
        <v>68949757</v>
      </c>
      <c r="D19" s="130">
        <v>68949757</v>
      </c>
      <c r="E19" s="130">
        <v>51712317</v>
      </c>
      <c r="F19" s="5"/>
    </row>
    <row r="20" spans="2:6">
      <c r="B20" s="65" t="s">
        <v>489</v>
      </c>
      <c r="C20" s="137">
        <f t="shared" ref="C20:E21" si="3">C21</f>
        <v>247158357</v>
      </c>
      <c r="D20" s="137">
        <f t="shared" si="3"/>
        <v>277868401.36000001</v>
      </c>
      <c r="E20" s="137">
        <f t="shared" si="3"/>
        <v>133039983.81</v>
      </c>
      <c r="F20" s="5"/>
    </row>
    <row r="21" spans="2:6">
      <c r="B21" s="68" t="s">
        <v>101</v>
      </c>
      <c r="C21" s="140">
        <f t="shared" si="3"/>
        <v>247158357</v>
      </c>
      <c r="D21" s="140">
        <f t="shared" si="3"/>
        <v>277868401.36000001</v>
      </c>
      <c r="E21" s="140">
        <f t="shared" si="3"/>
        <v>133039983.81</v>
      </c>
      <c r="F21" s="6"/>
    </row>
    <row r="22" spans="2:6">
      <c r="B22" s="70" t="s">
        <v>104</v>
      </c>
      <c r="C22" s="130">
        <v>247158357</v>
      </c>
      <c r="D22" s="130">
        <v>277868401.36000001</v>
      </c>
      <c r="E22" s="130">
        <v>133039983.81</v>
      </c>
      <c r="F22" s="5"/>
    </row>
    <row r="23" spans="2:6">
      <c r="B23" s="65" t="s">
        <v>490</v>
      </c>
      <c r="C23" s="137">
        <f>C24+C26+C28</f>
        <v>1284834128</v>
      </c>
      <c r="D23" s="137">
        <f t="shared" ref="D23:E23" si="4">D24+D26+D28</f>
        <v>1305832700.6300001</v>
      </c>
      <c r="E23" s="137">
        <f t="shared" si="4"/>
        <v>624300315.61000001</v>
      </c>
      <c r="F23" s="5"/>
    </row>
    <row r="24" spans="2:6">
      <c r="B24" s="66" t="s">
        <v>157</v>
      </c>
      <c r="C24" s="138">
        <f>C25</f>
        <v>26513048</v>
      </c>
      <c r="D24" s="138">
        <f t="shared" ref="D24:E24" si="5">D25</f>
        <v>27211488</v>
      </c>
      <c r="E24" s="138">
        <f t="shared" si="5"/>
        <v>6004313.0699999994</v>
      </c>
      <c r="F24" s="5"/>
    </row>
    <row r="25" spans="2:6">
      <c r="B25" s="71" t="s">
        <v>160</v>
      </c>
      <c r="C25" s="139">
        <v>26513048</v>
      </c>
      <c r="D25" s="139">
        <v>27211488</v>
      </c>
      <c r="E25" s="139">
        <v>6004313.0699999994</v>
      </c>
      <c r="F25" s="5"/>
    </row>
    <row r="26" spans="2:6">
      <c r="B26" s="66" t="s">
        <v>491</v>
      </c>
      <c r="C26" s="138">
        <f>C27</f>
        <v>6033490</v>
      </c>
      <c r="D26" s="138">
        <f t="shared" ref="D26:E26" si="6">D27</f>
        <v>6033490</v>
      </c>
      <c r="E26" s="138">
        <f t="shared" si="6"/>
        <v>0</v>
      </c>
      <c r="F26" s="5"/>
    </row>
    <row r="27" spans="2:6">
      <c r="B27" s="71" t="s">
        <v>423</v>
      </c>
      <c r="C27" s="139">
        <v>6033490</v>
      </c>
      <c r="D27" s="139">
        <v>6033490</v>
      </c>
      <c r="E27" s="139">
        <v>0</v>
      </c>
      <c r="F27" s="5"/>
    </row>
    <row r="28" spans="2:6">
      <c r="B28" s="66" t="s">
        <v>184</v>
      </c>
      <c r="C28" s="138">
        <f>C29+C31+C32+C30</f>
        <v>1252287590</v>
      </c>
      <c r="D28" s="138">
        <f t="shared" ref="D28:E28" si="7">D29+D31+D32+D30</f>
        <v>1272587722.6300001</v>
      </c>
      <c r="E28" s="138">
        <f t="shared" si="7"/>
        <v>618296002.53999996</v>
      </c>
      <c r="F28" s="5"/>
    </row>
    <row r="29" spans="2:6" ht="15.6" customHeight="1">
      <c r="B29" s="71" t="s">
        <v>185</v>
      </c>
      <c r="C29" s="139">
        <v>298552955</v>
      </c>
      <c r="D29" s="139">
        <v>285652955</v>
      </c>
      <c r="E29" s="139">
        <v>136413869.53</v>
      </c>
      <c r="F29" s="5"/>
    </row>
    <row r="30" spans="2:6" ht="17.25" customHeight="1">
      <c r="B30" s="71" t="s">
        <v>463</v>
      </c>
      <c r="C30" s="139">
        <v>112471764</v>
      </c>
      <c r="D30" s="139">
        <v>112471764</v>
      </c>
      <c r="E30" s="139">
        <v>12619958.65</v>
      </c>
      <c r="F30" s="5"/>
    </row>
    <row r="31" spans="2:6" ht="15.75" customHeight="1">
      <c r="B31" s="71" t="s">
        <v>186</v>
      </c>
      <c r="C31" s="139">
        <v>314754182</v>
      </c>
      <c r="D31" s="139">
        <v>343141117.63</v>
      </c>
      <c r="E31" s="139">
        <v>99078701.960000023</v>
      </c>
      <c r="F31" s="8"/>
    </row>
    <row r="32" spans="2:6" ht="19.899999999999999" customHeight="1">
      <c r="B32" s="71" t="s">
        <v>187</v>
      </c>
      <c r="C32" s="139">
        <v>526508689</v>
      </c>
      <c r="D32" s="139">
        <v>531321886</v>
      </c>
      <c r="E32" s="139">
        <v>370183472.39999998</v>
      </c>
      <c r="F32" s="6"/>
    </row>
    <row r="33" spans="2:7">
      <c r="B33" s="72" t="s">
        <v>492</v>
      </c>
      <c r="C33" s="50">
        <f>C15+C20+C23</f>
        <v>2456031136</v>
      </c>
      <c r="D33" s="50">
        <f>D15+D20+D23</f>
        <v>2500473529.9500003</v>
      </c>
      <c r="E33" s="50">
        <f>E15+E20+E23</f>
        <v>1287882650.1700001</v>
      </c>
    </row>
    <row r="34" spans="2:7">
      <c r="B34" s="126" t="s">
        <v>709</v>
      </c>
      <c r="C34" s="11"/>
      <c r="D34" s="11"/>
      <c r="E34" s="45"/>
      <c r="F34" s="11"/>
      <c r="G34" s="45"/>
    </row>
    <row r="35" spans="2:7">
      <c r="B35" s="114" t="s">
        <v>2266</v>
      </c>
      <c r="C35" s="114"/>
      <c r="D35" s="114"/>
      <c r="E35" s="114"/>
      <c r="F35" s="114"/>
      <c r="G35" s="114"/>
    </row>
    <row r="36" spans="2:7" ht="27" customHeight="1">
      <c r="B36" s="194" t="s">
        <v>2282</v>
      </c>
      <c r="C36" s="194"/>
      <c r="D36" s="194"/>
      <c r="E36" s="194"/>
      <c r="F36" s="114"/>
      <c r="G36" s="114"/>
    </row>
    <row r="37" spans="2:7" ht="21" customHeight="1">
      <c r="B37" s="179" t="s">
        <v>2267</v>
      </c>
      <c r="C37" s="179"/>
      <c r="D37" s="179"/>
      <c r="E37" s="179"/>
      <c r="F37" s="33"/>
      <c r="G37" s="33"/>
    </row>
    <row r="38" spans="2:7">
      <c r="B38" s="179" t="s">
        <v>2268</v>
      </c>
      <c r="C38" s="179"/>
      <c r="D38" s="11"/>
      <c r="E38" s="11"/>
      <c r="F38" s="11"/>
      <c r="G38" s="11"/>
    </row>
    <row r="260" spans="2:2">
      <c r="B260" s="1" t="s">
        <v>493</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zoomScale="90" zoomScaleNormal="90" workbookViewId="0">
      <selection activeCell="F57" sqref="F57:G57"/>
    </sheetView>
  </sheetViews>
  <sheetFormatPr baseColWidth="10" defaultColWidth="11.5703125" defaultRowHeight="15"/>
  <cols>
    <col min="1" max="1" width="11.5703125" style="61"/>
    <col min="2" max="2" width="87.85546875" style="61" bestFit="1" customWidth="1"/>
    <col min="3" max="4" width="21.42578125" style="61" customWidth="1"/>
    <col min="5" max="5" width="22.5703125" style="61" customWidth="1"/>
    <col min="6" max="6" width="22" style="61" customWidth="1"/>
    <col min="7" max="7" width="22.28515625" style="61" customWidth="1"/>
    <col min="8" max="8" width="19.42578125" style="61" customWidth="1"/>
    <col min="9" max="11" width="11.5703125" style="61"/>
    <col min="12" max="12" width="36.28515625" style="61" bestFit="1" customWidth="1"/>
    <col min="13" max="13" width="25.28515625" style="61" bestFit="1" customWidth="1"/>
    <col min="14" max="16384" width="11.5703125" style="61"/>
  </cols>
  <sheetData>
    <row r="1" spans="2:13" ht="28.5" thickBot="1">
      <c r="B1" s="175" t="s">
        <v>602</v>
      </c>
      <c r="C1" s="175"/>
      <c r="D1" s="175"/>
      <c r="E1" s="175"/>
      <c r="F1" s="175"/>
      <c r="G1" s="175"/>
      <c r="H1" s="175"/>
    </row>
    <row r="2" spans="2:13" ht="21" customHeight="1" thickBot="1">
      <c r="B2" s="176" t="s">
        <v>0</v>
      </c>
      <c r="C2" s="176"/>
      <c r="D2" s="176"/>
      <c r="E2" s="176"/>
      <c r="F2" s="176"/>
      <c r="G2" s="176"/>
      <c r="H2" s="176"/>
      <c r="L2" s="10" t="s">
        <v>495</v>
      </c>
      <c r="M2" s="159">
        <v>8723358.7391092796</v>
      </c>
    </row>
    <row r="3" spans="2:13" ht="14.45" customHeight="1">
      <c r="B3" s="177" t="s">
        <v>1</v>
      </c>
      <c r="C3" s="177"/>
      <c r="D3" s="177"/>
      <c r="E3" s="177"/>
      <c r="F3" s="177"/>
      <c r="G3" s="177"/>
      <c r="H3" s="177"/>
    </row>
    <row r="4" spans="2:13" ht="14.45" customHeight="1">
      <c r="C4" s="11"/>
      <c r="D4" s="11"/>
      <c r="E4" s="11"/>
      <c r="F4" s="11"/>
      <c r="G4" s="11"/>
      <c r="H4" s="11"/>
    </row>
    <row r="5" spans="2:13" ht="18" customHeight="1">
      <c r="B5" s="178" t="s">
        <v>22</v>
      </c>
      <c r="C5" s="178"/>
      <c r="D5" s="178"/>
      <c r="E5" s="178"/>
      <c r="F5" s="178"/>
      <c r="G5" s="178"/>
      <c r="H5" s="178"/>
    </row>
    <row r="6" spans="2:13" ht="18" customHeight="1">
      <c r="B6" s="191" t="s">
        <v>499</v>
      </c>
      <c r="C6" s="191"/>
      <c r="D6" s="191"/>
      <c r="E6" s="191"/>
      <c r="F6" s="191"/>
      <c r="G6" s="191"/>
      <c r="H6" s="191"/>
    </row>
    <row r="7" spans="2:13" ht="18" customHeight="1">
      <c r="B7" s="189" t="s">
        <v>2280</v>
      </c>
      <c r="C7" s="189"/>
      <c r="D7" s="189"/>
      <c r="E7" s="189"/>
      <c r="F7" s="189"/>
      <c r="G7" s="189"/>
      <c r="H7" s="189"/>
    </row>
    <row r="8" spans="2:13" ht="18" customHeight="1">
      <c r="B8" s="186" t="s">
        <v>601</v>
      </c>
      <c r="C8" s="186"/>
      <c r="D8" s="186"/>
      <c r="E8" s="186"/>
      <c r="F8" s="186"/>
      <c r="G8" s="186"/>
      <c r="H8" s="186"/>
    </row>
    <row r="9" spans="2:13" ht="15.6" customHeight="1">
      <c r="B9" s="174" t="s">
        <v>4</v>
      </c>
      <c r="C9" s="174"/>
      <c r="D9" s="174"/>
      <c r="E9" s="174"/>
      <c r="F9" s="174"/>
      <c r="G9" s="174"/>
      <c r="H9" s="174"/>
    </row>
    <row r="11" spans="2:13" ht="9" customHeight="1">
      <c r="B11" s="206" t="s">
        <v>5</v>
      </c>
      <c r="C11" s="207" t="s">
        <v>2081</v>
      </c>
      <c r="D11" s="208" t="s">
        <v>2250</v>
      </c>
      <c r="E11" s="208" t="s">
        <v>689</v>
      </c>
      <c r="F11" s="211" t="s">
        <v>599</v>
      </c>
      <c r="G11" s="211" t="s">
        <v>600</v>
      </c>
      <c r="H11" s="211" t="s">
        <v>498</v>
      </c>
    </row>
    <row r="12" spans="2:13" ht="9" customHeight="1">
      <c r="B12" s="206"/>
      <c r="C12" s="207"/>
      <c r="D12" s="209"/>
      <c r="E12" s="209"/>
      <c r="F12" s="211"/>
      <c r="G12" s="211"/>
      <c r="H12" s="211"/>
    </row>
    <row r="13" spans="2:13" ht="9" customHeight="1">
      <c r="B13" s="206"/>
      <c r="C13" s="208"/>
      <c r="D13" s="209"/>
      <c r="E13" s="209"/>
      <c r="F13" s="211"/>
      <c r="G13" s="211"/>
      <c r="H13" s="211"/>
    </row>
    <row r="14" spans="2:13" ht="18.600000000000001" customHeight="1">
      <c r="B14" s="206"/>
      <c r="C14" s="110" t="s">
        <v>601</v>
      </c>
      <c r="D14" s="210"/>
      <c r="E14" s="210"/>
      <c r="F14" s="211"/>
      <c r="G14" s="211"/>
      <c r="H14" s="211"/>
    </row>
    <row r="15" spans="2:13" ht="13.15" customHeight="1">
      <c r="B15" s="206"/>
      <c r="C15" s="73">
        <v>1</v>
      </c>
      <c r="D15" s="73">
        <v>2</v>
      </c>
      <c r="E15" s="73">
        <v>3</v>
      </c>
      <c r="F15" s="73">
        <v>4</v>
      </c>
      <c r="G15" s="73">
        <v>5</v>
      </c>
      <c r="H15" s="73" t="s">
        <v>2252</v>
      </c>
    </row>
    <row r="16" spans="2:13">
      <c r="B16" s="74" t="s">
        <v>605</v>
      </c>
      <c r="C16" s="160">
        <f>C17</f>
        <v>1394.6847250000001</v>
      </c>
      <c r="D16" s="160">
        <f t="shared" ref="D16:E17" si="0">D17</f>
        <v>1418.5908603299999</v>
      </c>
      <c r="E16" s="160">
        <f t="shared" si="0"/>
        <v>623.59212086000014</v>
      </c>
      <c r="F16" s="161">
        <f>F17</f>
        <v>623.59212086000014</v>
      </c>
      <c r="G16" s="160">
        <f>G17</f>
        <v>0</v>
      </c>
      <c r="H16" s="75">
        <f t="shared" ref="H16:H57" si="1">E16/$M$2</f>
        <v>7.148532342986889E-5</v>
      </c>
      <c r="L16" s="9"/>
    </row>
    <row r="17" spans="2:12">
      <c r="B17" s="76" t="s">
        <v>93</v>
      </c>
      <c r="C17" s="162">
        <f>C18</f>
        <v>1394.6847250000001</v>
      </c>
      <c r="D17" s="162">
        <f t="shared" si="0"/>
        <v>1418.5908603299999</v>
      </c>
      <c r="E17" s="162">
        <f t="shared" si="0"/>
        <v>623.59212086000014</v>
      </c>
      <c r="F17" s="162">
        <f>F18</f>
        <v>623.59212086000014</v>
      </c>
      <c r="G17" s="162">
        <v>0</v>
      </c>
      <c r="H17" s="77">
        <f t="shared" si="1"/>
        <v>7.148532342986889E-5</v>
      </c>
    </row>
    <row r="18" spans="2:12">
      <c r="B18" s="78" t="s">
        <v>95</v>
      </c>
      <c r="C18" s="163">
        <v>1394.6847250000001</v>
      </c>
      <c r="D18" s="163">
        <v>1418.5908603299999</v>
      </c>
      <c r="E18" s="163">
        <v>623.59212086000014</v>
      </c>
      <c r="F18" s="163">
        <f>E18</f>
        <v>623.59212086000014</v>
      </c>
      <c r="G18" s="163">
        <v>0</v>
      </c>
      <c r="H18" s="79">
        <f t="shared" si="1"/>
        <v>7.148532342986889E-5</v>
      </c>
    </row>
    <row r="19" spans="2:12">
      <c r="B19" s="74" t="s">
        <v>489</v>
      </c>
      <c r="C19" s="160">
        <f>C20+C23+C29+C31</f>
        <v>132703.61831699999</v>
      </c>
      <c r="D19" s="160">
        <f t="shared" ref="D19:E19" si="2">D20+D23+D29+D31</f>
        <v>130357.7943605</v>
      </c>
      <c r="E19" s="160">
        <f t="shared" si="2"/>
        <v>101012.80104866999</v>
      </c>
      <c r="F19" s="160">
        <f>F20+F23+F29+F31</f>
        <v>20728.070665749998</v>
      </c>
      <c r="G19" s="160">
        <f>G20+G23+G29+G31</f>
        <v>80284.73038292001</v>
      </c>
      <c r="H19" s="75">
        <f t="shared" si="1"/>
        <v>1.1579576636668752E-2</v>
      </c>
      <c r="J19" s="80"/>
    </row>
    <row r="20" spans="2:12">
      <c r="B20" s="76" t="s">
        <v>105</v>
      </c>
      <c r="C20" s="162">
        <f>C22+C21</f>
        <v>1077.5237710000001</v>
      </c>
      <c r="D20" s="162">
        <f t="shared" ref="D20:E20" si="3">D22+D21</f>
        <v>1015.9013600000001</v>
      </c>
      <c r="E20" s="162">
        <f t="shared" si="3"/>
        <v>429.10526720000001</v>
      </c>
      <c r="F20" s="162">
        <f>F22+F21</f>
        <v>429.10526720000001</v>
      </c>
      <c r="G20" s="162">
        <f>G22+G21</f>
        <v>0</v>
      </c>
      <c r="H20" s="77">
        <f t="shared" si="1"/>
        <v>4.9190372657288527E-5</v>
      </c>
      <c r="J20" s="80"/>
    </row>
    <row r="21" spans="2:12">
      <c r="B21" s="78" t="s">
        <v>497</v>
      </c>
      <c r="C21" s="163">
        <v>100</v>
      </c>
      <c r="D21" s="163">
        <v>94.122138000000007</v>
      </c>
      <c r="E21" s="163">
        <v>0</v>
      </c>
      <c r="F21" s="163">
        <f>E21</f>
        <v>0</v>
      </c>
      <c r="G21" s="163">
        <v>0</v>
      </c>
      <c r="H21" s="79">
        <f t="shared" si="1"/>
        <v>0</v>
      </c>
      <c r="J21" s="81"/>
      <c r="L21" s="82"/>
    </row>
    <row r="22" spans="2:12">
      <c r="B22" s="78" t="s">
        <v>108</v>
      </c>
      <c r="C22" s="163">
        <v>977.52377100000001</v>
      </c>
      <c r="D22" s="163">
        <v>921.779222</v>
      </c>
      <c r="E22" s="163">
        <v>429.10526720000001</v>
      </c>
      <c r="F22" s="163">
        <f>E22</f>
        <v>429.10526720000001</v>
      </c>
      <c r="G22" s="163">
        <v>0</v>
      </c>
      <c r="H22" s="83">
        <f t="shared" si="1"/>
        <v>4.9190372657288527E-5</v>
      </c>
      <c r="J22" s="84"/>
    </row>
    <row r="23" spans="2:12">
      <c r="B23" s="76" t="s">
        <v>112</v>
      </c>
      <c r="C23" s="162">
        <f>SUM(C24:C28)</f>
        <v>95599.385503999991</v>
      </c>
      <c r="D23" s="162">
        <f t="shared" ref="D23:E23" si="4">SUM(D24:D28)</f>
        <v>98275.341862000001</v>
      </c>
      <c r="E23" s="162">
        <f t="shared" si="4"/>
        <v>80907.233739219999</v>
      </c>
      <c r="F23" s="162">
        <f>SUM(F24:F28)</f>
        <v>1279.0694342999998</v>
      </c>
      <c r="G23" s="162">
        <f>SUM(G24:G28)</f>
        <v>79628.164304920007</v>
      </c>
      <c r="H23" s="85">
        <f t="shared" si="1"/>
        <v>9.2747800656747068E-3</v>
      </c>
    </row>
    <row r="24" spans="2:12">
      <c r="B24" s="78" t="s">
        <v>113</v>
      </c>
      <c r="C24" s="163">
        <v>581.37626499999999</v>
      </c>
      <c r="D24" s="163">
        <v>575.57890699999996</v>
      </c>
      <c r="E24" s="163">
        <v>318.91377218999992</v>
      </c>
      <c r="F24" s="163">
        <v>0</v>
      </c>
      <c r="G24" s="163">
        <f>E24</f>
        <v>318.91377218999992</v>
      </c>
      <c r="H24" s="83">
        <f t="shared" si="1"/>
        <v>3.6558598783771147E-5</v>
      </c>
    </row>
    <row r="25" spans="2:12">
      <c r="B25" s="78" t="s">
        <v>114</v>
      </c>
      <c r="C25" s="163">
        <v>92475.769241000002</v>
      </c>
      <c r="D25" s="163">
        <v>95204.074781000003</v>
      </c>
      <c r="E25" s="163">
        <v>79309.250532730002</v>
      </c>
      <c r="F25" s="163">
        <v>0</v>
      </c>
      <c r="G25" s="163">
        <f>E25</f>
        <v>79309.250532730002</v>
      </c>
      <c r="H25" s="83">
        <f t="shared" si="1"/>
        <v>9.0915956691273326E-3</v>
      </c>
      <c r="J25" s="62"/>
    </row>
    <row r="26" spans="2:12">
      <c r="B26" s="78" t="s">
        <v>608</v>
      </c>
      <c r="C26" s="163">
        <v>288.90503799999999</v>
      </c>
      <c r="D26" s="163">
        <v>288.90503799999999</v>
      </c>
      <c r="E26" s="163">
        <v>0</v>
      </c>
      <c r="F26" s="163">
        <f>E26</f>
        <v>0</v>
      </c>
      <c r="G26" s="163">
        <v>0</v>
      </c>
      <c r="H26" s="83">
        <f t="shared" si="1"/>
        <v>0</v>
      </c>
      <c r="J26" s="62"/>
    </row>
    <row r="27" spans="2:12">
      <c r="B27" s="78" t="s">
        <v>115</v>
      </c>
      <c r="C27" s="163">
        <v>19.334652999999999</v>
      </c>
      <c r="D27" s="163">
        <v>45.483553000000001</v>
      </c>
      <c r="E27" s="163">
        <v>16.43245306</v>
      </c>
      <c r="F27" s="163">
        <f>E27</f>
        <v>16.43245306</v>
      </c>
      <c r="G27" s="163">
        <v>0</v>
      </c>
      <c r="H27" s="83">
        <f t="shared" si="1"/>
        <v>1.8837300575899366E-6</v>
      </c>
    </row>
    <row r="28" spans="2:12">
      <c r="B28" s="78" t="s">
        <v>116</v>
      </c>
      <c r="C28" s="163">
        <v>2234.0003069999998</v>
      </c>
      <c r="D28" s="163">
        <v>2161.299583</v>
      </c>
      <c r="E28" s="163">
        <v>1262.6369812399998</v>
      </c>
      <c r="F28" s="163">
        <f>E28</f>
        <v>1262.6369812399998</v>
      </c>
      <c r="G28" s="163">
        <v>0</v>
      </c>
      <c r="H28" s="83">
        <f t="shared" si="1"/>
        <v>1.4474206770601349E-4</v>
      </c>
    </row>
    <row r="29" spans="2:12">
      <c r="B29" s="76" t="s">
        <v>117</v>
      </c>
      <c r="C29" s="162">
        <f>C30</f>
        <v>983.65025900000001</v>
      </c>
      <c r="D29" s="162">
        <f t="shared" ref="D29:E29" si="5">D30</f>
        <v>986.037509</v>
      </c>
      <c r="E29" s="162">
        <f t="shared" si="5"/>
        <v>656.56607800000018</v>
      </c>
      <c r="F29" s="162">
        <v>0</v>
      </c>
      <c r="G29" s="162">
        <f>G30</f>
        <v>656.56607800000018</v>
      </c>
      <c r="H29" s="85">
        <f t="shared" si="1"/>
        <v>7.5265284580860943E-5</v>
      </c>
    </row>
    <row r="30" spans="2:12">
      <c r="B30" s="78" t="s">
        <v>118</v>
      </c>
      <c r="C30" s="163">
        <v>983.65025900000001</v>
      </c>
      <c r="D30" s="163">
        <v>986.037509</v>
      </c>
      <c r="E30" s="163">
        <v>656.56607800000018</v>
      </c>
      <c r="F30" s="163">
        <v>0</v>
      </c>
      <c r="G30" s="163">
        <f>E30</f>
        <v>656.56607800000018</v>
      </c>
      <c r="H30" s="83">
        <f t="shared" si="1"/>
        <v>7.5265284580860943E-5</v>
      </c>
    </row>
    <row r="31" spans="2:12">
      <c r="B31" s="76" t="s">
        <v>119</v>
      </c>
      <c r="C31" s="162">
        <f>C32</f>
        <v>35043.058783</v>
      </c>
      <c r="D31" s="162">
        <f t="shared" ref="D31:E31" si="6">D32</f>
        <v>30080.513629500001</v>
      </c>
      <c r="E31" s="162">
        <f t="shared" si="6"/>
        <v>19019.895964249998</v>
      </c>
      <c r="F31" s="162">
        <f>F32</f>
        <v>19019.895964249998</v>
      </c>
      <c r="G31" s="162">
        <f>G32</f>
        <v>0</v>
      </c>
      <c r="H31" s="85">
        <f t="shared" si="1"/>
        <v>2.180340913755895E-3</v>
      </c>
    </row>
    <row r="32" spans="2:12">
      <c r="B32" s="78" t="s">
        <v>122</v>
      </c>
      <c r="C32" s="163">
        <v>35043.058783</v>
      </c>
      <c r="D32" s="163">
        <v>30080.513629500001</v>
      </c>
      <c r="E32" s="163">
        <v>19019.895964249998</v>
      </c>
      <c r="F32" s="163">
        <f>E32</f>
        <v>19019.895964249998</v>
      </c>
      <c r="G32" s="163"/>
      <c r="H32" s="79">
        <f t="shared" si="1"/>
        <v>2.180340913755895E-3</v>
      </c>
    </row>
    <row r="33" spans="2:8">
      <c r="B33" s="74" t="s">
        <v>496</v>
      </c>
      <c r="C33" s="160">
        <f>C34+C37+C48</f>
        <v>14779.834097000001</v>
      </c>
      <c r="D33" s="160">
        <f t="shared" ref="D33:E33" si="7">D34+D37+D48</f>
        <v>14173.98528927</v>
      </c>
      <c r="E33" s="160">
        <f t="shared" si="7"/>
        <v>5804.7580960200003</v>
      </c>
      <c r="F33" s="160">
        <f>F34+F37+F48</f>
        <v>5784.3983909300005</v>
      </c>
      <c r="G33" s="160">
        <f>G34+G37+G48</f>
        <v>20.359705090000002</v>
      </c>
      <c r="H33" s="75">
        <f t="shared" si="1"/>
        <v>6.6542696106210001E-4</v>
      </c>
    </row>
    <row r="34" spans="2:8">
      <c r="B34" s="76" t="s">
        <v>131</v>
      </c>
      <c r="C34" s="162">
        <f>C35+C36</f>
        <v>562.058313</v>
      </c>
      <c r="D34" s="162">
        <f t="shared" ref="D34:E34" si="8">D35+D36</f>
        <v>555.611448</v>
      </c>
      <c r="E34" s="162">
        <f t="shared" si="8"/>
        <v>327.19104807000002</v>
      </c>
      <c r="F34" s="162">
        <f>F35+F36</f>
        <v>327.19104807000002</v>
      </c>
      <c r="G34" s="162">
        <f>G35+G36</f>
        <v>0</v>
      </c>
      <c r="H34" s="77">
        <f t="shared" si="1"/>
        <v>3.7507462189203595E-5</v>
      </c>
    </row>
    <row r="35" spans="2:8">
      <c r="B35" s="78" t="s">
        <v>132</v>
      </c>
      <c r="C35" s="163">
        <v>228.88499999999999</v>
      </c>
      <c r="D35" s="163">
        <v>229.07853499999999</v>
      </c>
      <c r="E35" s="163">
        <v>148.75986723000003</v>
      </c>
      <c r="F35" s="163">
        <f>E35</f>
        <v>148.75986723000003</v>
      </c>
      <c r="G35" s="163">
        <v>0</v>
      </c>
      <c r="H35" s="79">
        <f t="shared" si="1"/>
        <v>1.7053049367678478E-5</v>
      </c>
    </row>
    <row r="36" spans="2:8">
      <c r="B36" s="78" t="s">
        <v>134</v>
      </c>
      <c r="C36" s="163">
        <v>333.17331300000001</v>
      </c>
      <c r="D36" s="163">
        <v>326.53291300000001</v>
      </c>
      <c r="E36" s="163">
        <v>178.43118084</v>
      </c>
      <c r="F36" s="163">
        <f>E36</f>
        <v>178.43118084</v>
      </c>
      <c r="G36" s="163">
        <v>0</v>
      </c>
      <c r="H36" s="79">
        <f t="shared" si="1"/>
        <v>2.0454412821525114E-5</v>
      </c>
    </row>
    <row r="37" spans="2:8">
      <c r="B37" s="76" t="s">
        <v>135</v>
      </c>
      <c r="C37" s="162">
        <f>SUM(C38:C47)</f>
        <v>7891.9936299999999</v>
      </c>
      <c r="D37" s="162">
        <f t="shared" ref="D37:E37" si="9">SUM(D38:D47)</f>
        <v>7753.2997377600004</v>
      </c>
      <c r="E37" s="162">
        <f t="shared" si="9"/>
        <v>3465.8078153300003</v>
      </c>
      <c r="F37" s="162">
        <f>SUM(F38:F47)</f>
        <v>3445.44811024</v>
      </c>
      <c r="G37" s="162">
        <f>SUM(G38:G47)</f>
        <v>20.359705090000002</v>
      </c>
      <c r="H37" s="77">
        <f t="shared" si="1"/>
        <v>3.9730199330125052E-4</v>
      </c>
    </row>
    <row r="38" spans="2:8">
      <c r="B38" s="78" t="s">
        <v>136</v>
      </c>
      <c r="C38" s="163">
        <v>1430.7885200000001</v>
      </c>
      <c r="D38" s="163">
        <v>1314.8594439999999</v>
      </c>
      <c r="E38" s="163">
        <v>27.413296579999997</v>
      </c>
      <c r="F38" s="163">
        <f t="shared" ref="F38:F44" si="10">E38</f>
        <v>27.413296579999997</v>
      </c>
      <c r="G38" s="163">
        <v>0</v>
      </c>
      <c r="H38" s="79">
        <f t="shared" si="1"/>
        <v>3.1425162485979685E-6</v>
      </c>
    </row>
    <row r="39" spans="2:8">
      <c r="B39" s="78" t="s">
        <v>137</v>
      </c>
      <c r="C39" s="163">
        <v>402.89478600000001</v>
      </c>
      <c r="D39" s="163">
        <v>422.61478599999998</v>
      </c>
      <c r="E39" s="163">
        <v>219.45298269999998</v>
      </c>
      <c r="F39" s="163">
        <f t="shared" si="10"/>
        <v>219.45298269999998</v>
      </c>
      <c r="G39" s="163">
        <v>0</v>
      </c>
      <c r="H39" s="83">
        <f t="shared" si="1"/>
        <v>2.5156936595548948E-5</v>
      </c>
    </row>
    <row r="40" spans="2:8">
      <c r="B40" s="78" t="s">
        <v>139</v>
      </c>
      <c r="C40" s="163">
        <v>5.8</v>
      </c>
      <c r="D40" s="163">
        <v>10.955509970000001</v>
      </c>
      <c r="E40" s="163">
        <v>4.9221185499999995</v>
      </c>
      <c r="F40" s="163">
        <f t="shared" si="10"/>
        <v>4.9221185499999995</v>
      </c>
      <c r="G40" s="163">
        <v>0</v>
      </c>
      <c r="H40" s="83">
        <f t="shared" si="1"/>
        <v>5.6424580224274774E-7</v>
      </c>
    </row>
    <row r="41" spans="2:8">
      <c r="B41" s="78" t="s">
        <v>141</v>
      </c>
      <c r="C41" s="163">
        <v>1341.8322519999999</v>
      </c>
      <c r="D41" s="163">
        <v>1341.278063</v>
      </c>
      <c r="E41" s="163">
        <v>707.97577217999992</v>
      </c>
      <c r="F41" s="163">
        <f t="shared" si="10"/>
        <v>707.97577217999992</v>
      </c>
      <c r="G41" s="163">
        <v>0</v>
      </c>
      <c r="H41" s="83">
        <f t="shared" si="1"/>
        <v>8.1158621736596097E-5</v>
      </c>
    </row>
    <row r="42" spans="2:8">
      <c r="B42" s="78" t="s">
        <v>142</v>
      </c>
      <c r="C42" s="163">
        <v>1205.8959199999999</v>
      </c>
      <c r="D42" s="163">
        <v>1199.432926</v>
      </c>
      <c r="E42" s="163">
        <v>495.14323146000004</v>
      </c>
      <c r="F42" s="163">
        <f t="shared" si="10"/>
        <v>495.14323146000004</v>
      </c>
      <c r="G42" s="163">
        <v>0</v>
      </c>
      <c r="H42" s="83">
        <f t="shared" si="1"/>
        <v>5.676061781571967E-5</v>
      </c>
    </row>
    <row r="43" spans="2:8">
      <c r="B43" s="78" t="s">
        <v>143</v>
      </c>
      <c r="C43" s="163">
        <v>96.423203999999998</v>
      </c>
      <c r="D43" s="163">
        <v>96.423203999999998</v>
      </c>
      <c r="E43" s="163">
        <v>49.965854089999993</v>
      </c>
      <c r="F43" s="163">
        <f t="shared" si="10"/>
        <v>49.965854089999993</v>
      </c>
      <c r="G43" s="163">
        <v>0</v>
      </c>
      <c r="H43" s="83">
        <f t="shared" si="1"/>
        <v>5.7278229159588454E-6</v>
      </c>
    </row>
    <row r="44" spans="2:8">
      <c r="B44" s="78" t="s">
        <v>144</v>
      </c>
      <c r="C44" s="163">
        <v>1.3</v>
      </c>
      <c r="D44" s="163">
        <v>1.3</v>
      </c>
      <c r="E44" s="163">
        <v>0.48940078000000004</v>
      </c>
      <c r="F44" s="163">
        <f t="shared" si="10"/>
        <v>0.48940078000000004</v>
      </c>
      <c r="G44" s="163">
        <v>0</v>
      </c>
      <c r="H44" s="83">
        <f t="shared" si="1"/>
        <v>5.6102333359956662E-8</v>
      </c>
    </row>
    <row r="45" spans="2:8">
      <c r="B45" s="78" t="s">
        <v>458</v>
      </c>
      <c r="C45" s="163">
        <v>48.847563999999998</v>
      </c>
      <c r="D45" s="163">
        <v>81.569413999999995</v>
      </c>
      <c r="E45" s="163">
        <v>20.359705090000002</v>
      </c>
      <c r="F45" s="163">
        <v>0</v>
      </c>
      <c r="G45" s="163">
        <f>E45</f>
        <v>20.359705090000002</v>
      </c>
      <c r="H45" s="83">
        <f t="shared" si="1"/>
        <v>2.3339295905282099E-6</v>
      </c>
    </row>
    <row r="46" spans="2:8">
      <c r="B46" s="78" t="s">
        <v>606</v>
      </c>
      <c r="C46" s="163">
        <v>21.670500000000001</v>
      </c>
      <c r="D46" s="163">
        <v>16.096979999999999</v>
      </c>
      <c r="E46" s="163">
        <v>16.0445776</v>
      </c>
      <c r="F46" s="163">
        <f>E46</f>
        <v>16.0445776</v>
      </c>
      <c r="G46" s="163">
        <v>0</v>
      </c>
      <c r="H46" s="83">
        <f t="shared" si="1"/>
        <v>1.8392660533456717E-6</v>
      </c>
    </row>
    <row r="47" spans="2:8">
      <c r="B47" s="78" t="s">
        <v>145</v>
      </c>
      <c r="C47" s="163">
        <v>3336.540884</v>
      </c>
      <c r="D47" s="163">
        <v>3268.7694107900002</v>
      </c>
      <c r="E47" s="163">
        <v>1924.0408763</v>
      </c>
      <c r="F47" s="163">
        <f>E47</f>
        <v>1924.0408763</v>
      </c>
      <c r="G47" s="163">
        <v>0</v>
      </c>
      <c r="H47" s="83">
        <f t="shared" si="1"/>
        <v>2.2056193420935238E-4</v>
      </c>
    </row>
    <row r="48" spans="2:8">
      <c r="B48" s="76" t="s">
        <v>146</v>
      </c>
      <c r="C48" s="162">
        <f>SUM(C49:C56)</f>
        <v>6325.7821540000004</v>
      </c>
      <c r="D48" s="162">
        <f t="shared" ref="D48:E48" si="11">SUM(D49:D56)</f>
        <v>5865.07410351</v>
      </c>
      <c r="E48" s="162">
        <f t="shared" si="11"/>
        <v>2011.7592326200001</v>
      </c>
      <c r="F48" s="162">
        <f>SUM(F49:F56)</f>
        <v>2011.7592326200001</v>
      </c>
      <c r="G48" s="162">
        <f>SUM(G49:G56)</f>
        <v>0</v>
      </c>
      <c r="H48" s="85">
        <f t="shared" si="1"/>
        <v>2.306175055716459E-4</v>
      </c>
    </row>
    <row r="49" spans="2:9">
      <c r="B49" s="78" t="s">
        <v>147</v>
      </c>
      <c r="C49" s="163">
        <v>353.57016700000003</v>
      </c>
      <c r="D49" s="163">
        <v>387.180115</v>
      </c>
      <c r="E49" s="163">
        <v>213.78146461999998</v>
      </c>
      <c r="F49" s="163">
        <f t="shared" ref="F49:F56" si="12">E49</f>
        <v>213.78146461999998</v>
      </c>
      <c r="G49" s="163">
        <v>0</v>
      </c>
      <c r="H49" s="83">
        <f t="shared" si="1"/>
        <v>2.4506783569676817E-5</v>
      </c>
    </row>
    <row r="50" spans="2:9">
      <c r="B50" s="78" t="s">
        <v>148</v>
      </c>
      <c r="C50" s="163">
        <v>5.5497690000000004</v>
      </c>
      <c r="D50" s="163">
        <v>5.5497690000000004</v>
      </c>
      <c r="E50" s="163">
        <v>2.9184977600000002</v>
      </c>
      <c r="F50" s="163">
        <f t="shared" si="12"/>
        <v>2.9184977600000002</v>
      </c>
      <c r="G50" s="163">
        <v>0</v>
      </c>
      <c r="H50" s="83">
        <f t="shared" si="1"/>
        <v>3.3456124496124995E-7</v>
      </c>
    </row>
    <row r="51" spans="2:9">
      <c r="B51" s="78" t="s">
        <v>149</v>
      </c>
      <c r="C51" s="163">
        <v>147.46842100000001</v>
      </c>
      <c r="D51" s="163">
        <v>162.95500941999998</v>
      </c>
      <c r="E51" s="163">
        <v>82.652692499999986</v>
      </c>
      <c r="F51" s="163">
        <f t="shared" si="12"/>
        <v>82.652692499999986</v>
      </c>
      <c r="G51" s="163">
        <v>0</v>
      </c>
      <c r="H51" s="79">
        <f t="shared" si="1"/>
        <v>9.4748702847040596E-6</v>
      </c>
    </row>
    <row r="52" spans="2:9">
      <c r="B52" s="78" t="s">
        <v>150</v>
      </c>
      <c r="C52" s="163">
        <v>31.68</v>
      </c>
      <c r="D52" s="163">
        <v>31.68</v>
      </c>
      <c r="E52" s="163">
        <v>12.245656290000001</v>
      </c>
      <c r="F52" s="163">
        <f t="shared" si="12"/>
        <v>12.245656290000001</v>
      </c>
      <c r="G52" s="163">
        <v>0</v>
      </c>
      <c r="H52" s="79">
        <f t="shared" si="1"/>
        <v>1.4037776797025747E-6</v>
      </c>
    </row>
    <row r="53" spans="2:9">
      <c r="B53" s="78" t="s">
        <v>459</v>
      </c>
      <c r="C53" s="163">
        <v>5262.1471419999998</v>
      </c>
      <c r="D53" s="163">
        <v>4498.1237373500007</v>
      </c>
      <c r="E53" s="163">
        <v>1428.0012834700001</v>
      </c>
      <c r="F53" s="163">
        <f t="shared" si="12"/>
        <v>1428.0012834700001</v>
      </c>
      <c r="G53" s="163">
        <v>0</v>
      </c>
      <c r="H53" s="79">
        <f t="shared" si="1"/>
        <v>1.6369856223702773E-4</v>
      </c>
    </row>
    <row r="54" spans="2:9">
      <c r="B54" s="78" t="s">
        <v>460</v>
      </c>
      <c r="C54" s="163">
        <v>330.078958</v>
      </c>
      <c r="D54" s="163">
        <v>567.94081200000005</v>
      </c>
      <c r="E54" s="163">
        <v>166.19760331000001</v>
      </c>
      <c r="F54" s="163">
        <f t="shared" si="12"/>
        <v>166.19760331000001</v>
      </c>
      <c r="G54" s="163">
        <v>0</v>
      </c>
      <c r="H54" s="79">
        <f t="shared" si="1"/>
        <v>1.9052019787388684E-5</v>
      </c>
    </row>
    <row r="55" spans="2:9">
      <c r="B55" s="78" t="s">
        <v>151</v>
      </c>
      <c r="C55" s="163">
        <v>4.5396809999999999</v>
      </c>
      <c r="D55" s="163">
        <v>4.9547249999999998</v>
      </c>
      <c r="E55" s="163">
        <v>2.7799883599999999</v>
      </c>
      <c r="F55" s="163">
        <f t="shared" si="12"/>
        <v>2.7799883599999999</v>
      </c>
      <c r="G55" s="163">
        <v>0</v>
      </c>
      <c r="H55" s="79">
        <f t="shared" si="1"/>
        <v>3.1868325528520652E-7</v>
      </c>
    </row>
    <row r="56" spans="2:9">
      <c r="B56" s="78" t="s">
        <v>152</v>
      </c>
      <c r="C56" s="163">
        <v>190.74801600000001</v>
      </c>
      <c r="D56" s="163">
        <v>206.68993574000001</v>
      </c>
      <c r="E56" s="163">
        <v>103.18204630999999</v>
      </c>
      <c r="F56" s="163">
        <f t="shared" si="12"/>
        <v>103.18204630999999</v>
      </c>
      <c r="G56" s="163">
        <v>0</v>
      </c>
      <c r="H56" s="79">
        <f t="shared" si="1"/>
        <v>1.1828247512899561E-5</v>
      </c>
    </row>
    <row r="57" spans="2:9">
      <c r="B57" s="86" t="s">
        <v>331</v>
      </c>
      <c r="C57" s="164">
        <f>C16+C19+C33</f>
        <v>148878.137139</v>
      </c>
      <c r="D57" s="164">
        <f>D16+D19+D33</f>
        <v>145950.37051010001</v>
      </c>
      <c r="E57" s="164">
        <f>E16+E19+E33</f>
        <v>107441.15126555</v>
      </c>
      <c r="F57" s="164">
        <f>F16+F19+F33</f>
        <v>27136.061177539999</v>
      </c>
      <c r="G57" s="164">
        <f>G16+G19+G33</f>
        <v>80305.090088010009</v>
      </c>
      <c r="H57" s="87">
        <f t="shared" si="1"/>
        <v>1.2316488921160721E-2</v>
      </c>
    </row>
    <row r="58" spans="2:9">
      <c r="B58" s="126" t="s">
        <v>709</v>
      </c>
      <c r="C58" s="11"/>
      <c r="D58" s="11"/>
      <c r="E58" s="45"/>
      <c r="F58" s="11"/>
      <c r="G58" s="45"/>
    </row>
    <row r="59" spans="2:9">
      <c r="B59" s="114" t="s">
        <v>2266</v>
      </c>
      <c r="C59" s="114"/>
      <c r="D59" s="114"/>
      <c r="E59" s="114"/>
      <c r="F59" s="114"/>
      <c r="G59" s="114"/>
    </row>
    <row r="60" spans="2:9" ht="27" customHeight="1">
      <c r="B60" s="194" t="s">
        <v>2282</v>
      </c>
      <c r="C60" s="194"/>
      <c r="D60" s="194"/>
      <c r="E60" s="194"/>
      <c r="F60" s="114"/>
      <c r="G60" s="114"/>
    </row>
    <row r="61" spans="2:9" ht="25.9" customHeight="1">
      <c r="B61" s="179" t="s">
        <v>2267</v>
      </c>
      <c r="C61" s="179"/>
      <c r="D61" s="179"/>
      <c r="E61" s="179"/>
      <c r="F61" s="179"/>
      <c r="G61" s="179"/>
      <c r="H61" s="179"/>
    </row>
    <row r="62" spans="2:9">
      <c r="B62" s="179" t="s">
        <v>2279</v>
      </c>
      <c r="C62" s="179"/>
      <c r="D62" s="179"/>
      <c r="E62" s="179"/>
      <c r="F62" s="179"/>
      <c r="G62" s="179"/>
      <c r="H62" s="80"/>
      <c r="I62" s="80"/>
    </row>
    <row r="63" spans="2:9">
      <c r="B63" s="179" t="s">
        <v>710</v>
      </c>
      <c r="C63" s="179"/>
    </row>
    <row r="64" spans="2:9">
      <c r="H64" s="80"/>
    </row>
    <row r="65" spans="8:8">
      <c r="H65" s="80"/>
    </row>
    <row r="66" spans="8:8">
      <c r="H66" s="80"/>
    </row>
    <row r="67" spans="8:8">
      <c r="H67" s="88"/>
    </row>
    <row r="68" spans="8:8">
      <c r="H68" s="88"/>
    </row>
    <row r="72" spans="8:8">
      <c r="H72" s="80"/>
    </row>
  </sheetData>
  <mergeCells count="19">
    <mergeCell ref="B1:H1"/>
    <mergeCell ref="B2:H2"/>
    <mergeCell ref="B3:H3"/>
    <mergeCell ref="B5:H5"/>
    <mergeCell ref="B6:H6"/>
    <mergeCell ref="B60:E60"/>
    <mergeCell ref="B63:C63"/>
    <mergeCell ref="B61:H61"/>
    <mergeCell ref="B62:G62"/>
    <mergeCell ref="B7:H7"/>
    <mergeCell ref="B8:H8"/>
    <mergeCell ref="B9:H9"/>
    <mergeCell ref="B11:B15"/>
    <mergeCell ref="C11:C13"/>
    <mergeCell ref="E11:E14"/>
    <mergeCell ref="F11:F14"/>
    <mergeCell ref="G11:G14"/>
    <mergeCell ref="H11:H14"/>
    <mergeCell ref="D11:D14"/>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CAAA972C-D27F-40E9-9385-73193393C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2026-09-08T18:35:01Z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