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4.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5.xml" ContentType="application/vnd.openxmlformats-officedocument.drawing+xml"/>
  <Override PartName="/xl/drawings/drawing1.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7.xml" ContentType="application/vnd.openxmlformats-officedocument.spreadsheetml.externalLink+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gprd-my.sharepoint.com/personal/lrodriguez_digepres_gob_do/Documents/"/>
    </mc:Choice>
  </mc:AlternateContent>
  <xr:revisionPtr revIDLastSave="124" documentId="13_ncr:1_{C59AB0A6-DC14-40FA-B064-2B65EAAD02B4}" xr6:coauthVersionLast="47" xr6:coauthVersionMax="47" xr10:uidLastSave="{8DA12BE9-5A5C-455F-BA9C-39A469F0BC00}"/>
  <bookViews>
    <workbookView xWindow="-120" yWindow="-120" windowWidth="29040" windowHeight="15720" activeTab="8" xr2:uid="{A6102F71-EB93-46B1-B362-4A80ABBD6CA4}"/>
  </bookViews>
  <sheets>
    <sheet name="Tabla 1" sheetId="21" r:id="rId1"/>
    <sheet name="Tabla 2 y 3" sheetId="22" r:id="rId2"/>
    <sheet name="Tabla 4" sheetId="25" r:id="rId3"/>
    <sheet name="Tabla 5" sheetId="24" r:id="rId4"/>
    <sheet name="Tabla 6" sheetId="27" r:id="rId5"/>
    <sheet name="Tabla 7" sheetId="28" r:id="rId6"/>
    <sheet name="Tabla 8" sheetId="29" r:id="rId7"/>
    <sheet name="Anexo 1" sheetId="26" r:id="rId8"/>
    <sheet name="Anexo 2" sheetId="30" r:id="rId9"/>
    <sheet name="Cuadro 2. y 3." sheetId="8"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H" localSheetId="2">#REF!</definedName>
    <definedName name="\H">#REF!</definedName>
    <definedName name="\I" localSheetId="2">#REF!</definedName>
    <definedName name="\I">#REF!</definedName>
    <definedName name="\J" localSheetId="2">#REF!</definedName>
    <definedName name="\J">#REF!</definedName>
    <definedName name="\K" localSheetId="2">#REF!</definedName>
    <definedName name="\K">#REF!</definedName>
    <definedName name="\L" localSheetId="2">#REF!</definedName>
    <definedName name="\L">#REF!</definedName>
    <definedName name="\M" localSheetId="2">#REF!</definedName>
    <definedName name="\M">#REF!</definedName>
    <definedName name="\N">#N/A</definedName>
    <definedName name="\Ñ" localSheetId="2">#REF!</definedName>
    <definedName name="\Ñ">#REF!</definedName>
    <definedName name="\O">#N/A</definedName>
    <definedName name="\P" localSheetId="2">#REF!</definedName>
    <definedName name="\P">#REF!</definedName>
    <definedName name="\q">#N/A</definedName>
    <definedName name="\R">#N/A</definedName>
    <definedName name="\S" localSheetId="2">#REF!</definedName>
    <definedName name="\S">#REF!</definedName>
    <definedName name="\T" localSheetId="2">#REF!</definedName>
    <definedName name="\T">#REF!</definedName>
    <definedName name="\T1" localSheetId="2">#REF!</definedName>
    <definedName name="\T1">#REF!</definedName>
    <definedName name="\T2" localSheetId="2">[1]BOP!#REF!</definedName>
    <definedName name="\T2">[1]BOP!#REF!</definedName>
    <definedName name="\U" localSheetId="2">#REF!</definedName>
    <definedName name="\U">#REF!</definedName>
    <definedName name="\V" localSheetId="2">#REF!</definedName>
    <definedName name="\V">#REF!</definedName>
    <definedName name="\W" localSheetId="2">#REF!</definedName>
    <definedName name="\W">#REF!</definedName>
    <definedName name="\X" localSheetId="2">#REF!</definedName>
    <definedName name="\X">#REF!</definedName>
    <definedName name="\Y" localSheetId="2">#REF!</definedName>
    <definedName name="\Y">#REF!</definedName>
    <definedName name="\Z" localSheetId="2">#REF!</definedName>
    <definedName name="\Z">#REF!</definedName>
    <definedName name="____________________________ROS1">#N/A</definedName>
    <definedName name="____________________________ROS2">#N/A</definedName>
    <definedName name="____________________________ROS3">#N/A</definedName>
    <definedName name="____________________________ROS4">#N/A</definedName>
    <definedName name="___________________________ROS1">#N/A</definedName>
    <definedName name="___________________________ROS2">#N/A</definedName>
    <definedName name="___________________________ROS3">#N/A</definedName>
    <definedName name="___________________________ROS4">#N/A</definedName>
    <definedName name="__________________________ROS1">#N/A</definedName>
    <definedName name="__________________________ROS2">#N/A</definedName>
    <definedName name="__________________________ROS3">#N/A</definedName>
    <definedName name="__________________________ROS4">#N/A</definedName>
    <definedName name="_________________________ROS1">#N/A</definedName>
    <definedName name="_________________________ROS2">#N/A</definedName>
    <definedName name="_________________________ROS3">#N/A</definedName>
    <definedName name="_________________________ROS4">#N/A</definedName>
    <definedName name="________________________ROS1">#N/A</definedName>
    <definedName name="________________________ROS2">#N/A</definedName>
    <definedName name="________________________ROS3">#N/A</definedName>
    <definedName name="________________________ROS4">#N/A</definedName>
    <definedName name="_______________________ROS1">#N/A</definedName>
    <definedName name="_______________________ROS2">#N/A</definedName>
    <definedName name="_______________________ROS3">#N/A</definedName>
    <definedName name="_______________________ROS4">#N/A</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ROS1">#N/A</definedName>
    <definedName name="____________ROS2">#N/A</definedName>
    <definedName name="____________ROS3">#N/A</definedName>
    <definedName name="____________ROS4">#N/A</definedName>
    <definedName name="___________ROS1">#N/A</definedName>
    <definedName name="___________ROS2">#N/A</definedName>
    <definedName name="___________ROS3">#N/A</definedName>
    <definedName name="___________ROS4">#N/A</definedName>
    <definedName name="__________ROS1">#N/A</definedName>
    <definedName name="__________ROS2">#N/A</definedName>
    <definedName name="__________ROS3">#N/A</definedName>
    <definedName name="__________ROS4">#N/A</definedName>
    <definedName name="_________ROS1">#N/A</definedName>
    <definedName name="_________ROS2">#N/A</definedName>
    <definedName name="_________ROS3">#N/A</definedName>
    <definedName name="_________ROS4">#N/A</definedName>
    <definedName name="________ROS1">#N/A</definedName>
    <definedName name="________ROS2">#N/A</definedName>
    <definedName name="________ROS3">#N/A</definedName>
    <definedName name="________ROS4">#N/A</definedName>
    <definedName name="_______FAL4">#N/A</definedName>
    <definedName name="_______FAL6">#N/A</definedName>
    <definedName name="_______FAL7">#N/A</definedName>
    <definedName name="_______ROS1">#N/A</definedName>
    <definedName name="_______ROS2">#N/A</definedName>
    <definedName name="_______ROS3">#N/A</definedName>
    <definedName name="_______ROS4">#N/A</definedName>
    <definedName name="______AUS1">#N/A</definedName>
    <definedName name="______DEG1">#N/A</definedName>
    <definedName name="______DKR1">#N/A</definedName>
    <definedName name="______ECU1">#N/A</definedName>
    <definedName name="______ESC1">#N/A</definedName>
    <definedName name="______FAL2">#N/A</definedName>
    <definedName name="______FAL3">#N/A</definedName>
    <definedName name="______FAL4">#N/A</definedName>
    <definedName name="______FAL5">#N/A</definedName>
    <definedName name="______FAL6">#N/A</definedName>
    <definedName name="______FAL7">#N/A</definedName>
    <definedName name="______FMK1">#N/A</definedName>
    <definedName name="______IKR1">#N/A</definedName>
    <definedName name="______IRP1">#N/A</definedName>
    <definedName name="______LIT1">#N/A</definedName>
    <definedName name="______MEX1">#N/A</definedName>
    <definedName name="______PTA1">#N/A</definedName>
    <definedName name="______ROS1">#N/A</definedName>
    <definedName name="______ROS2">#N/A</definedName>
    <definedName name="______ROS3">#N/A</definedName>
    <definedName name="______ROS4">#N/A</definedName>
    <definedName name="______SAR1">#N/A</definedName>
    <definedName name="_____AUS1">#N/A</definedName>
    <definedName name="_____DEG1">#N/A</definedName>
    <definedName name="_____DKR1">#N/A</definedName>
    <definedName name="_____ECU1">#N/A</definedName>
    <definedName name="_____ESC1">#N/A</definedName>
    <definedName name="_____FAL2">#N/A</definedName>
    <definedName name="_____FAL3">#N/A</definedName>
    <definedName name="_____FAL4">#N/A</definedName>
    <definedName name="_____FAL5">#N/A</definedName>
    <definedName name="_____FAL6">#N/A</definedName>
    <definedName name="_____FAL7">#N/A</definedName>
    <definedName name="_____FMK1">#N/A</definedName>
    <definedName name="_____IKR1">#N/A</definedName>
    <definedName name="_____IRP1">#N/A</definedName>
    <definedName name="_____LIT1">#N/A</definedName>
    <definedName name="_____MEX1">#N/A</definedName>
    <definedName name="_____PTA1">#N/A</definedName>
    <definedName name="_____ROS1">#N/A</definedName>
    <definedName name="_____ROS2">#N/A</definedName>
    <definedName name="_____ROS3">#N/A</definedName>
    <definedName name="_____ROS4">#N/A</definedName>
    <definedName name="_____SAR1">#N/A</definedName>
    <definedName name="____AUS1">#N/A</definedName>
    <definedName name="____DEG1">#N/A</definedName>
    <definedName name="____DKR1">#N/A</definedName>
    <definedName name="____ECU1">#N/A</definedName>
    <definedName name="____ESC1">#N/A</definedName>
    <definedName name="____FAL2">#N/A</definedName>
    <definedName name="____FAL3">#N/A</definedName>
    <definedName name="____FAL4">#N/A</definedName>
    <definedName name="____FAL5">#N/A</definedName>
    <definedName name="____FAL6">#N/A</definedName>
    <definedName name="____FAL7">#N/A</definedName>
    <definedName name="____FMK1">#N/A</definedName>
    <definedName name="____IKR1">#N/A</definedName>
    <definedName name="____IRP1">#N/A</definedName>
    <definedName name="____LIT1">#N/A</definedName>
    <definedName name="____MEX1">#N/A</definedName>
    <definedName name="____PTA1">#N/A</definedName>
    <definedName name="____ROS1">#N/A</definedName>
    <definedName name="____ROS2">#N/A</definedName>
    <definedName name="____ROS3">#N/A</definedName>
    <definedName name="____ROS4">#N/A</definedName>
    <definedName name="____SAR1">#N/A</definedName>
    <definedName name="___AUS1">#N/A</definedName>
    <definedName name="___DEG1">#N/A</definedName>
    <definedName name="___DKR1">#N/A</definedName>
    <definedName name="___ECU1">#N/A</definedName>
    <definedName name="___ESC1">#N/A</definedName>
    <definedName name="___FAL2">#N/A</definedName>
    <definedName name="___FAL3">#N/A</definedName>
    <definedName name="___FAL4">#N/A</definedName>
    <definedName name="___FAL5">#N/A</definedName>
    <definedName name="___FAL6">#N/A</definedName>
    <definedName name="___FAL7">#N/A</definedName>
    <definedName name="___FMK1">#N/A</definedName>
    <definedName name="___IKR1">#N/A</definedName>
    <definedName name="___IRP1">#N/A</definedName>
    <definedName name="___LIT1">#N/A</definedName>
    <definedName name="___MEX1">#N/A</definedName>
    <definedName name="___PTA1">#N/A</definedName>
    <definedName name="___ROS1">#N/A</definedName>
    <definedName name="___ROS2">#N/A</definedName>
    <definedName name="___ROS3">#N/A</definedName>
    <definedName name="___ROS4">#N/A</definedName>
    <definedName name="___SAR1">#N/A</definedName>
    <definedName name="__10FA_L" localSheetId="2">#REF!</definedName>
    <definedName name="__10FA_L">#REF!</definedName>
    <definedName name="__11GAZ_LIABS" localSheetId="2">#REF!</definedName>
    <definedName name="__11GAZ_LIABS">#REF!</definedName>
    <definedName name="__123Graph_A" localSheetId="2" hidden="1">'[2]Crédito SPNF (fiscal)'!#REF!</definedName>
    <definedName name="__123Graph_A" hidden="1">'[2]Crédito SPNF (fiscal)'!#REF!</definedName>
    <definedName name="__123Graph_AChart1" localSheetId="2" hidden="1">'[3]Cable 2'!#REF!</definedName>
    <definedName name="__123Graph_AChart1" hidden="1">'[3]Cable 2'!#REF!</definedName>
    <definedName name="__123Graph_AChart2" localSheetId="2" hidden="1">'[3]Cable 2'!#REF!</definedName>
    <definedName name="__123Graph_AChart2" hidden="1">'[3]Cable 2'!#REF!</definedName>
    <definedName name="__123Graph_AChart3" localSheetId="2" hidden="1">'[3]Cable 2'!#REF!</definedName>
    <definedName name="__123Graph_AChart3" hidden="1">'[3]Cable 2'!#REF!</definedName>
    <definedName name="__123Graph_AChart4" localSheetId="2" hidden="1">'[3]Cable 2'!#REF!</definedName>
    <definedName name="__123Graph_AChart4" hidden="1">'[3]Cable 2'!#REF!</definedName>
    <definedName name="__123Graph_AChart5" localSheetId="2" hidden="1">'[3]Cable 2'!#REF!</definedName>
    <definedName name="__123Graph_AChart5" hidden="1">'[3]Cable 2'!#REF!</definedName>
    <definedName name="__123Graph_AChart6" localSheetId="2" hidden="1">'[3]Cable 2'!#REF!</definedName>
    <definedName name="__123Graph_AChart6" hidden="1">'[3]Cable 2'!#REF!</definedName>
    <definedName name="__123Graph_AChart7" localSheetId="2" hidden="1">'[3]Cable 2'!#REF!</definedName>
    <definedName name="__123Graph_AChart7" hidden="1">'[3]Cable 2'!#REF!</definedName>
    <definedName name="__123Graph_ACurrent" localSheetId="2" hidden="1">'[3]Cable 2'!#REF!</definedName>
    <definedName name="__123Graph_ACurrent" hidden="1">'[3]Cable 2'!#REF!</definedName>
    <definedName name="__123Graph_AREER" localSheetId="2" hidden="1">[4]ER!#REF!</definedName>
    <definedName name="__123Graph_AREER" hidden="1">[4]ER!#REF!</definedName>
    <definedName name="__123Graph_B" hidden="1">[5]FLUJO!$B$7929:$C$7929</definedName>
    <definedName name="__123Graph_BChart1" localSheetId="2" hidden="1">#REF!</definedName>
    <definedName name="__123Graph_BChart1" hidden="1">#REF!</definedName>
    <definedName name="__123Graph_BChart2" localSheetId="2" hidden="1">#REF!</definedName>
    <definedName name="__123Graph_BChart2" hidden="1">#REF!</definedName>
    <definedName name="__123Graph_BChart3" localSheetId="2" hidden="1">#REF!</definedName>
    <definedName name="__123Graph_BChart3" hidden="1">#REF!</definedName>
    <definedName name="__123Graph_BChart4" localSheetId="2" hidden="1">#REF!</definedName>
    <definedName name="__123Graph_BChart4" hidden="1">#REF!</definedName>
    <definedName name="__123Graph_BChart5" localSheetId="2" hidden="1">#REF!</definedName>
    <definedName name="__123Graph_BChart5" hidden="1">#REF!</definedName>
    <definedName name="__123Graph_BChart6" localSheetId="2" hidden="1">#REF!</definedName>
    <definedName name="__123Graph_BChart6" hidden="1">#REF!</definedName>
    <definedName name="__123Graph_BChart7" localSheetId="2" hidden="1">#REF!</definedName>
    <definedName name="__123Graph_BChart7" hidden="1">#REF!</definedName>
    <definedName name="__123Graph_BCurrent" localSheetId="2" hidden="1">#REF!</definedName>
    <definedName name="__123Graph_BCurrent" hidden="1">#REF!</definedName>
    <definedName name="__123Graph_BREER" localSheetId="2" hidden="1">[4]ER!#REF!</definedName>
    <definedName name="__123Graph_BREER" hidden="1">[4]ER!#REF!</definedName>
    <definedName name="__123Graph_C" hidden="1">[5]FLUJO!$B$7936:$C$7936</definedName>
    <definedName name="__123Graph_CREER" localSheetId="2" hidden="1">[4]ER!#REF!</definedName>
    <definedName name="__123Graph_CREER" hidden="1">[4]ER!#REF!</definedName>
    <definedName name="__123Graph_D" hidden="1">[5]FLUJO!$B$7942:$C$7942</definedName>
    <definedName name="__123Graph_E" localSheetId="2" hidden="1">[6]PFMON!#REF!</definedName>
    <definedName name="__123Graph_E" hidden="1">[6]PFMON!#REF!</definedName>
    <definedName name="__123Graph_F" hidden="1">#N/A</definedName>
    <definedName name="__123Graph_X" hidden="1">[5]FLUJO!$B$7906:$C$7906</definedName>
    <definedName name="__12INT_RESERVES" localSheetId="2">#REF!</definedName>
    <definedName name="__12INT_RESERVES">#REF!</definedName>
    <definedName name="__1r" localSheetId="2">#REF!</definedName>
    <definedName name="__1r">#REF!</definedName>
    <definedName name="__2Macros_Import_.qbop" localSheetId="8">[7]!'[Macros Import].qbop'</definedName>
    <definedName name="__2Macros_Import_.qbop" localSheetId="2">[7]!'[Macros Import].qbop'</definedName>
    <definedName name="__2Macros_Import_.qbop">[7]!'[Macros Import].qbop'</definedName>
    <definedName name="__3__123Graph_ACPI_ER_LOG" localSheetId="2" hidden="1">[4]ER!#REF!</definedName>
    <definedName name="__3__123Graph_ACPI_ER_LOG" hidden="1">[4]ER!#REF!</definedName>
    <definedName name="__4__123Graph_BCPI_ER_LOG" localSheetId="2" hidden="1">[4]ER!#REF!</definedName>
    <definedName name="__4__123Graph_BCPI_ER_LOG" hidden="1">[4]ER!#REF!</definedName>
    <definedName name="__5__123Graph_BIBA_IBRD" localSheetId="2" hidden="1">[4]WB!#REF!</definedName>
    <definedName name="__5__123Graph_BIBA_IBRD" hidden="1">[4]WB!#REF!</definedName>
    <definedName name="__6B.2_B.3" localSheetId="2">#REF!</definedName>
    <definedName name="__6B.2_B.3">#REF!</definedName>
    <definedName name="__7B.4___5" localSheetId="2">#REF!</definedName>
    <definedName name="__7B.4___5">#REF!</definedName>
    <definedName name="__8CONSOL_B2" localSheetId="2">#REF!</definedName>
    <definedName name="__8CONSOL_B2">#REF!</definedName>
    <definedName name="__9CONSOL_DEPOSITS" localSheetId="2">'[8]A 11'!#REF!</definedName>
    <definedName name="__9CONSOL_DEPOSITS">'[8]A 11'!#REF!</definedName>
    <definedName name="__AUS1">#N/A</definedName>
    <definedName name="__BOP2" localSheetId="2">[9]BoP!#REF!</definedName>
    <definedName name="__BOP2">[9]BoP!#REF!</definedName>
    <definedName name="__DEG1">#N/A</definedName>
    <definedName name="__DKR1">#N/A</definedName>
    <definedName name="__ECU1">#N/A</definedName>
    <definedName name="__END94" localSheetId="2">#REF!</definedName>
    <definedName name="__END94">#REF!</definedName>
    <definedName name="__ESC1">#N/A</definedName>
    <definedName name="__FAL2">#N/A</definedName>
    <definedName name="__FAL3">#N/A</definedName>
    <definedName name="__FAL4">#N/A</definedName>
    <definedName name="__FAL5">#N/A</definedName>
    <definedName name="__FAL6">#N/A</definedName>
    <definedName name="__FAL7">#N/A</definedName>
    <definedName name="__FMK1">#N/A</definedName>
    <definedName name="__IKR1">#N/A</definedName>
    <definedName name="__IRP1">#N/A</definedName>
    <definedName name="__LIT1">#N/A</definedName>
    <definedName name="__MEX1">#N/A</definedName>
    <definedName name="__PTA1">#N/A</definedName>
    <definedName name="__RES2" localSheetId="2">[9]RES!#REF!</definedName>
    <definedName name="__RES2">[9]RES!#REF!</definedName>
    <definedName name="__ROS1">#N/A</definedName>
    <definedName name="__ROS2">#N/A</definedName>
    <definedName name="__ROS3">#N/A</definedName>
    <definedName name="__ROS4">#N/A</definedName>
    <definedName name="__SAR1">#N/A</definedName>
    <definedName name="__SUM2" localSheetId="2">#REF!</definedName>
    <definedName name="__SUM2">#REF!</definedName>
    <definedName name="__TAB1" localSheetId="2">#REF!</definedName>
    <definedName name="__TAB1">#REF!</definedName>
    <definedName name="__Tab19" localSheetId="2">#REF!</definedName>
    <definedName name="__Tab19">#REF!</definedName>
    <definedName name="__Tab20" localSheetId="2">#REF!</definedName>
    <definedName name="__Tab20">#REF!</definedName>
    <definedName name="__Tab21" localSheetId="2">#REF!</definedName>
    <definedName name="__Tab21">#REF!</definedName>
    <definedName name="__Tab22" localSheetId="2">#REF!</definedName>
    <definedName name="__Tab22">#REF!</definedName>
    <definedName name="__Tab23" localSheetId="2">#REF!</definedName>
    <definedName name="__Tab23">#REF!</definedName>
    <definedName name="__Tab24" localSheetId="2">#REF!</definedName>
    <definedName name="__Tab24">#REF!</definedName>
    <definedName name="__Tab26" localSheetId="2">#REF!</definedName>
    <definedName name="__Tab26">#REF!</definedName>
    <definedName name="__Tab27" localSheetId="2">#REF!</definedName>
    <definedName name="__Tab27">#REF!</definedName>
    <definedName name="__Tab28" localSheetId="2">#REF!</definedName>
    <definedName name="__Tab28">#REF!</definedName>
    <definedName name="__Tab29" localSheetId="2">#REF!</definedName>
    <definedName name="__Tab29">#REF!</definedName>
    <definedName name="__Tab30" localSheetId="2">#REF!</definedName>
    <definedName name="__Tab30">#REF!</definedName>
    <definedName name="__Tab31" localSheetId="2">#REF!</definedName>
    <definedName name="__Tab31">#REF!</definedName>
    <definedName name="__Tab32" localSheetId="2">#REF!</definedName>
    <definedName name="__Tab32">#REF!</definedName>
    <definedName name="__Tab33" localSheetId="2">#REF!</definedName>
    <definedName name="__Tab33">#REF!</definedName>
    <definedName name="__Tab34" localSheetId="2">#REF!</definedName>
    <definedName name="__Tab34">#REF!</definedName>
    <definedName name="__Tab35" localSheetId="2">#REF!</definedName>
    <definedName name="__Tab35">#REF!</definedName>
    <definedName name="__WB2" localSheetId="2">#REF!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#N/A</definedName>
    <definedName name="_10__123Graph_AWB_ADJ_PRJ" hidden="1">[10]WB!$Q$255:$AK$255</definedName>
    <definedName name="_10FA_L" localSheetId="2">#REF!</definedName>
    <definedName name="_10FA_L">#REF!</definedName>
    <definedName name="_11__123Graph_BCPI_ER_LOG" hidden="1">[10]ER!#REF!</definedName>
    <definedName name="_11GAZ_LIABS" localSheetId="2">#REF!</definedName>
    <definedName name="_11GAZ_LIABS">#REF!</definedName>
    <definedName name="_12__123Graph_BIBA_IBRD" hidden="1">[10]WB!#REF!</definedName>
    <definedName name="_12INT_RESERVES" localSheetId="2">#REF!</definedName>
    <definedName name="_12INT_RESERVES">#REF!</definedName>
    <definedName name="_15Macros_Import_.qbop" localSheetId="8">[7]!'[Macros Import].qbop'</definedName>
    <definedName name="_15Macros_Import_.qbop" localSheetId="2">[7]!'[Macros Import].qbop'</definedName>
    <definedName name="_15Macros_Import_.qbop">[7]!'[Macros Import].qbop'</definedName>
    <definedName name="_16__123Graph_BWB_ADJ_PRJ" hidden="1">[10]WB!$Q$257:$AK$257</definedName>
    <definedName name="_1987">#N/A</definedName>
    <definedName name="_1IMPRESION" localSheetId="2">#REF!</definedName>
    <definedName name="_1IMPRESION">#REF!</definedName>
    <definedName name="_1Macros_Import_.qbop">#N/A</definedName>
    <definedName name="_1r" localSheetId="2">#REF!</definedName>
    <definedName name="_1r">#REF!</definedName>
    <definedName name="_2">#N/A</definedName>
    <definedName name="_2__123Graph_ACPI_ER_LOG" hidden="1">[10]ER!#REF!</definedName>
    <definedName name="_20__123Graph_XREALEX_WAGE" hidden="1">[11]PRIVATE!#REF!</definedName>
    <definedName name="_24Macros_Import_.qbop" localSheetId="8">[12]!'[Macros Import].qbop'</definedName>
    <definedName name="_24Macros_Import_.qbop" localSheetId="2">[12]!'[Macros Import].qbop'</definedName>
    <definedName name="_24Macros_Import_.qbop">[12]!'[Macros Import].qbop'</definedName>
    <definedName name="_25__123Graph_ACPI_ER_LOG" localSheetId="2" hidden="1">[13]ER!#REF!</definedName>
    <definedName name="_25__123Graph_ACPI_ER_LOG" hidden="1">[13]ER!#REF!</definedName>
    <definedName name="_26__123Graph_BCPI_ER_LOG" localSheetId="2" hidden="1">[13]ER!#REF!</definedName>
    <definedName name="_26__123Graph_BCPI_ER_LOG" hidden="1">[13]ER!#REF!</definedName>
    <definedName name="_27__123Graph_ACPI_ER_LOG" localSheetId="2" hidden="1">[4]ER!#REF!</definedName>
    <definedName name="_27__123Graph_ACPI_ER_LOG" hidden="1">[4]ER!#REF!</definedName>
    <definedName name="_27__123Graph_BIBA_IBRD" localSheetId="2" hidden="1">[13]WB!#REF!</definedName>
    <definedName name="_27__123Graph_BIBA_IBRD" hidden="1">[13]WB!#REF!</definedName>
    <definedName name="_27_0CUADRO_N__4.">[14]monthly!#REF!</definedName>
    <definedName name="_28B.2_B.3" localSheetId="2">#REF!</definedName>
    <definedName name="_28B.2_B.3">#REF!</definedName>
    <definedName name="_29B.4___5" localSheetId="2">#REF!</definedName>
    <definedName name="_29B.4___5">#REF!</definedName>
    <definedName name="_2IMPRESION" localSheetId="2">#REF!</definedName>
    <definedName name="_2IMPRESION">#REF!</definedName>
    <definedName name="_2Macros_Import_.qbop" localSheetId="8">[15]!'[Macros Import].qbop'</definedName>
    <definedName name="_2Macros_Import_.qbop" localSheetId="2">[15]!'[Macros Import].qbop'</definedName>
    <definedName name="_2Macros_Import_.qbop">[15]!'[Macros Import].qbop'</definedName>
    <definedName name="_3">#N/A</definedName>
    <definedName name="_3.__No_club_de_París__Después_del_30_Jun_84">#N/A</definedName>
    <definedName name="_3__123Graph_ACPI_ER_LOG" localSheetId="2" hidden="1">[4]ER!#REF!</definedName>
    <definedName name="_3__123Graph_ACPI_ER_LOG" hidden="1">[4]ER!#REF!</definedName>
    <definedName name="_30CONSOL_B2" localSheetId="2">#REF!</definedName>
    <definedName name="_30CONSOL_B2">#REF!</definedName>
    <definedName name="_31_0GRÁFICO_N_10.2">[14]monthly!#REF!</definedName>
    <definedName name="_31CONSOL_DEPOSITS" localSheetId="2">'[16]A 11'!#REF!</definedName>
    <definedName name="_31CONSOL_DEPOSITS">'[16]A 11'!#REF!</definedName>
    <definedName name="_32FA_L" localSheetId="2">#REF!</definedName>
    <definedName name="_32FA_L">#REF!</definedName>
    <definedName name="_33GAZ_LIABS" localSheetId="2">#REF!</definedName>
    <definedName name="_33GAZ_LIABS">#REF!</definedName>
    <definedName name="_34INT_RESERVES" localSheetId="2">#REF!</definedName>
    <definedName name="_34INT_RESERVES">#REF!</definedName>
    <definedName name="_39__123Graph_BCPI_ER_LOG" localSheetId="2" hidden="1">[4]ER!#REF!</definedName>
    <definedName name="_39__123Graph_BCPI_ER_LOG" hidden="1">[4]ER!#REF!</definedName>
    <definedName name="_4">#N/A</definedName>
    <definedName name="_4__123Graph_BCPI_ER_LOG" localSheetId="2" hidden="1">[4]ER!#REF!</definedName>
    <definedName name="_4__123Graph_BCPI_ER_LOG" hidden="1">[4]ER!#REF!</definedName>
    <definedName name="_5">#N/A</definedName>
    <definedName name="_5__123Graph_BIBA_IBRD" localSheetId="2" hidden="1">[4]WB!#REF!</definedName>
    <definedName name="_5__123Graph_BIBA_IBRD" hidden="1">[4]WB!#REF!</definedName>
    <definedName name="_51__123Graph_BIBA_IBRD" localSheetId="2" hidden="1">[4]WB!#REF!</definedName>
    <definedName name="_51__123Graph_BIBA_IBRD" hidden="1">[4]WB!#REF!</definedName>
    <definedName name="_52B.2_B.3" localSheetId="2">#REF!</definedName>
    <definedName name="_52B.2_B.3">#REF!</definedName>
    <definedName name="_53B.4___5" localSheetId="2">#REF!</definedName>
    <definedName name="_53B.4___5">#REF!</definedName>
    <definedName name="_54CONSOL_B2" localSheetId="2">#REF!</definedName>
    <definedName name="_54CONSOL_B2">#REF!</definedName>
    <definedName name="_6">#N/A</definedName>
    <definedName name="_6__123Graph_AIBA_IBRD" hidden="1">[10]WB!$Q$62:$AK$62</definedName>
    <definedName name="_68CONSOL_DEPOSITS" localSheetId="2">'[8]A 11'!#REF!</definedName>
    <definedName name="_68CONSOL_DEPOSITS">'[8]A 11'!#REF!</definedName>
    <definedName name="_69FA_L" localSheetId="2">#REF!</definedName>
    <definedName name="_69FA_L">#REF!</definedName>
    <definedName name="_6B.2_B.3" localSheetId="2">#REF!</definedName>
    <definedName name="_6B.2_B.3">#REF!</definedName>
    <definedName name="_7">#N/A</definedName>
    <definedName name="_70GAZ_LIABS" localSheetId="2">#REF!</definedName>
    <definedName name="_70GAZ_LIABS">#REF!</definedName>
    <definedName name="_71INT_RESERVES" localSheetId="2">#REF!</definedName>
    <definedName name="_71INT_RESERVES">#REF!</definedName>
    <definedName name="_7B.4___5" localSheetId="2">#REF!</definedName>
    <definedName name="_7B.4___5">#REF!</definedName>
    <definedName name="_8">#N/A</definedName>
    <definedName name="_8CONSOL_B2" localSheetId="2">#REF!</definedName>
    <definedName name="_8CONSOL_B2">#REF!</definedName>
    <definedName name="_9CONSOL_DEPOSITS" localSheetId="2">'[17]A 11'!#REF!</definedName>
    <definedName name="_9CONSOL_DEPOSITS">'[17]A 11'!#REF!</definedName>
    <definedName name="_AUS1">#N/A</definedName>
    <definedName name="_BOP2" localSheetId="2">[18]BoP!#REF!</definedName>
    <definedName name="_BOP2">[18]BoP!#REF!</definedName>
    <definedName name="_D" localSheetId="2">#REF!</definedName>
    <definedName name="_D">#REF!</definedName>
    <definedName name="_DEG1">#N/A</definedName>
    <definedName name="_DKR1">#N/A</definedName>
    <definedName name="_ECU1">#N/A</definedName>
    <definedName name="_END94" localSheetId="2">#REF!</definedName>
    <definedName name="_END94">#REF!</definedName>
    <definedName name="_ESC1">#N/A</definedName>
    <definedName name="_FAL1">#N/A</definedName>
    <definedName name="_FAL2">#N/A</definedName>
    <definedName name="_FAL3">#N/A</definedName>
    <definedName name="_FAL4">#N/A</definedName>
    <definedName name="_FAL5">#N/A</definedName>
    <definedName name="_FAL6">#N/A</definedName>
    <definedName name="_FAL7">#N/A</definedName>
    <definedName name="_Fill" hidden="1">'[19]shared data'!$A$4:$A$642</definedName>
    <definedName name="_FMK1">#N/A</definedName>
    <definedName name="_ftnref1" localSheetId="2">#REF!</definedName>
    <definedName name="_ftnref1">#REF!</definedName>
    <definedName name="_IKR1">#N/A</definedName>
    <definedName name="_IRP1">#N/A</definedName>
    <definedName name="_Key1" hidden="1">#N/A</definedName>
    <definedName name="_LIT1">#N/A</definedName>
    <definedName name="_MEX1">#N/A</definedName>
    <definedName name="_Order1" hidden="1">255</definedName>
    <definedName name="_Order2" hidden="1">0</definedName>
    <definedName name="_P" localSheetId="2">#REF!</definedName>
    <definedName name="_P">#REF!</definedName>
    <definedName name="_Parse_Out" localSheetId="2" hidden="1">#REF!</definedName>
    <definedName name="_Parse_Out" hidden="1">#REF!</definedName>
    <definedName name="_PTA1">#N/A</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ES2" localSheetId="2">[18]RES!#REF!</definedName>
    <definedName name="_RES2">[18]RES!#REF!</definedName>
    <definedName name="_ROS1">#N/A</definedName>
    <definedName name="_ROS2">#N/A</definedName>
    <definedName name="_ROS3">#N/A</definedName>
    <definedName name="_ROS4">#N/A</definedName>
    <definedName name="_SAR1">#N/A</definedName>
    <definedName name="_Sort" hidden="1">#N/A</definedName>
    <definedName name="_SUM2" localSheetId="2">#REF!</definedName>
    <definedName name="_SUM2">#REF!</definedName>
    <definedName name="_t7">[20]R7!$A$1:$G$31</definedName>
    <definedName name="_TAB1" localSheetId="2">#REF!</definedName>
    <definedName name="_TAB1">#REF!</definedName>
    <definedName name="_Tab19" localSheetId="2">#REF!</definedName>
    <definedName name="_Tab19">#REF!</definedName>
    <definedName name="_Tab20" localSheetId="2">#REF!</definedName>
    <definedName name="_Tab20">#REF!</definedName>
    <definedName name="_Tab21" localSheetId="2">#REF!</definedName>
    <definedName name="_Tab21">#REF!</definedName>
    <definedName name="_Tab22" localSheetId="2">#REF!</definedName>
    <definedName name="_Tab22">#REF!</definedName>
    <definedName name="_Tab23" localSheetId="2">#REF!</definedName>
    <definedName name="_Tab23">#REF!</definedName>
    <definedName name="_Tab24" localSheetId="2">#REF!</definedName>
    <definedName name="_Tab24">#REF!</definedName>
    <definedName name="_Tab26" localSheetId="2">#REF!</definedName>
    <definedName name="_Tab26">#REF!</definedName>
    <definedName name="_Tab27" localSheetId="2">#REF!</definedName>
    <definedName name="_Tab27">#REF!</definedName>
    <definedName name="_Tab28" localSheetId="2">#REF!</definedName>
    <definedName name="_Tab28">#REF!</definedName>
    <definedName name="_Tab29" localSheetId="2">#REF!</definedName>
    <definedName name="_Tab29">#REF!</definedName>
    <definedName name="_Tab30" localSheetId="2">#REF!</definedName>
    <definedName name="_Tab30">#REF!</definedName>
    <definedName name="_Tab31" localSheetId="2">#REF!</definedName>
    <definedName name="_Tab31">#REF!</definedName>
    <definedName name="_Tab32" localSheetId="2">#REF!</definedName>
    <definedName name="_Tab32">#REF!</definedName>
    <definedName name="_Tab33" localSheetId="2">#REF!</definedName>
    <definedName name="_Tab33">#REF!</definedName>
    <definedName name="_Tab34" localSheetId="2">#REF!</definedName>
    <definedName name="_Tab34">#REF!</definedName>
    <definedName name="_Tab35" localSheetId="2">#REF!</definedName>
    <definedName name="_Tab35">#REF!</definedName>
    <definedName name="_tAB4">'[19]shared data'!$A$1:$G$71</definedName>
    <definedName name="_Toc115283910" localSheetId="4">'Tabla 6'!$C$5</definedName>
    <definedName name="_Toc115283911" localSheetId="5">'Tabla 7'!$D$5</definedName>
    <definedName name="_Toc115283912" localSheetId="8">'Anexo 2'!$D$5</definedName>
    <definedName name="_Toc115283912" localSheetId="6">'Tabla 8'!$D$5</definedName>
    <definedName name="_WB2" localSheetId="2">#REF!</definedName>
    <definedName name="_WB2">#REF!</definedName>
    <definedName name="_xlcn.WorksheetConnection_MUCI2020v3.xlsxTabla1" hidden="1">[21]!Tabla1[#Data]</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2">[1]Imp!#REF!</definedName>
    <definedName name="_Z">[1]Imp!#REF!</definedName>
    <definedName name="A" localSheetId="8">[22]!'[Macros Import].qbop'</definedName>
    <definedName name="A" localSheetId="2">[22]!'[Macros Import].qbop'</definedName>
    <definedName name="A">[22]!'[Macros Import].qbop'</definedName>
    <definedName name="A_impresión_IM">'[23]ponder a y p '!$A$1:$N$50</definedName>
    <definedName name="AAA" localSheetId="2">#REF!</definedName>
    <definedName name="AAA">#REF!</definedName>
    <definedName name="AccessDatabase" hidden="1">"\\De2kp-42538\BOLETIN\Claga\CLAGA2000.mdb"</definedName>
    <definedName name="ACTIVATE" localSheetId="2">#REF!</definedName>
    <definedName name="ACTIVATE">#REF!</definedName>
    <definedName name="ACUMULADO">#N/A</definedName>
    <definedName name="ALL">'[1]Imp:DSA output'!$C$9:$R$464</definedName>
    <definedName name="AMORTI">#N/A</definedName>
    <definedName name="ANEXO2" localSheetId="2">[24]BCP!#REF!</definedName>
    <definedName name="ANEXO2">[24]BCP!#REF!</definedName>
    <definedName name="ANEXO3">#N/A</definedName>
    <definedName name="ANEXO4">#N/A</definedName>
    <definedName name="ANEXO5">#N/A</definedName>
    <definedName name="ANEXO6">#N/A</definedName>
    <definedName name="_xlnm.Print_Area" localSheetId="3">'Tabla 5'!$B$2:$E$103</definedName>
    <definedName name="_xlnm.Print_Area">'[25]Table 1'!#REF!</definedName>
    <definedName name="AREACONSTRUCCIO" localSheetId="2">#REF!</definedName>
    <definedName name="AREACONSTRUCCIO">#REF!</definedName>
    <definedName name="ASAU">#N/A</definedName>
    <definedName name="ASAU1">#N/A</definedName>
    <definedName name="asd" localSheetId="8">'[26]SPNF Acuerdo Incl. Int.'!asd</definedName>
    <definedName name="asd" localSheetId="2">'[26]SPNF Acuerdo Incl. Int.'!asd</definedName>
    <definedName name="asd">'[26]SPNF Acuerdo Incl. Int.'!asd</definedName>
    <definedName name="ASO" localSheetId="2">#REF!</definedName>
    <definedName name="ASO">#REF!</definedName>
    <definedName name="atrade" localSheetId="8">[7]!atrade</definedName>
    <definedName name="atrade" localSheetId="2">[7]!atrade</definedName>
    <definedName name="atrade">[7]!atrade</definedName>
    <definedName name="AUS">#N/A</definedName>
    <definedName name="AVISO">#N/A</definedName>
    <definedName name="B">#N/A</definedName>
    <definedName name="BAL" localSheetId="2">#REF!</definedName>
    <definedName name="BAL">#REF!</definedName>
    <definedName name="BANCOS">#N/A</definedName>
    <definedName name="_xlnm.Database" localSheetId="2">#REF!</definedName>
    <definedName name="_xlnm.Database">#REF!</definedName>
    <definedName name="Batumi_debt" localSheetId="2">#REF!</definedName>
    <definedName name="Batumi_debt">#REF!</definedName>
    <definedName name="bb">#N/A</definedName>
    <definedName name="BBB" localSheetId="2">#REF!</definedName>
    <definedName name="BBB">#REF!</definedName>
    <definedName name="bc" localSheetId="2" hidden="1">'[2]Crédito SPNF (fiscal)'!#REF!</definedName>
    <definedName name="bc" hidden="1">'[2]Crédito SPNF (fiscal)'!#REF!</definedName>
    <definedName name="BCA">#N/A</definedName>
    <definedName name="BCA_GDP">#N/A</definedName>
    <definedName name="BCA_NGDP" localSheetId="2">#REF!</definedName>
    <definedName name="BCA_NGDP">#REF!</definedName>
    <definedName name="BCH" localSheetId="2">#REF!</definedName>
    <definedName name="BCH">#REF!</definedName>
    <definedName name="BCH_10G" localSheetId="2">#REF!</definedName>
    <definedName name="BCH_10G">#REF!</definedName>
    <definedName name="BCH_10R" localSheetId="2">#REF!</definedName>
    <definedName name="BCH_10R">#REF!</definedName>
    <definedName name="Bcos_Com_20G" localSheetId="2">#REF!</definedName>
    <definedName name="Bcos_Com_20G">#REF!</definedName>
    <definedName name="Bcos_Com20R" localSheetId="2">#REF!</definedName>
    <definedName name="Bcos_Com20R">#REF!</definedName>
    <definedName name="BCRD15" localSheetId="2" hidden="1">'[2]Crédito SPNF (fiscal)'!#REF!</definedName>
    <definedName name="BCRD15" hidden="1">'[2]Crédito SPNF (fiscal)'!#REF!</definedName>
    <definedName name="BE">#N/A</definedName>
    <definedName name="BEA" localSheetId="2">#REF!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2">#REF!</definedName>
    <definedName name="BED">#REF!</definedName>
    <definedName name="BED_6" localSheetId="2">#REF!</definedName>
    <definedName name="BED_6">#REF!</definedName>
    <definedName name="BEO" localSheetId="2">#REF!</definedName>
    <definedName name="BEO">#REF!</definedName>
    <definedName name="BER" localSheetId="2">#REF!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2">#REF!</definedName>
    <definedName name="BFD">#REF!</definedName>
    <definedName name="BFDA" localSheetId="2">#REF!</definedName>
    <definedName name="BFDA">#REF!</definedName>
    <definedName name="BFDI" localSheetId="2">#REF!</definedName>
    <definedName name="BFDI">#REF!</definedName>
    <definedName name="BFDIL" localSheetId="2">#REF!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8">[27]!BFLD_DF</definedName>
    <definedName name="BFLD_DF" localSheetId="2">[27]!BFLD_DF</definedName>
    <definedName name="BFLD_DF">[27]!BFLD_DF</definedName>
    <definedName name="BFLD_DF1">#N/A</definedName>
    <definedName name="BFLG">#N/A</definedName>
    <definedName name="BFLG_D">#N/A</definedName>
    <definedName name="BFLG_DF">#N/A</definedName>
    <definedName name="BFO" localSheetId="2">#REF!</definedName>
    <definedName name="BFO">#REF!</definedName>
    <definedName name="BFOA" localSheetId="2">#REF!</definedName>
    <definedName name="BFOA">#REF!</definedName>
    <definedName name="BFOAG" localSheetId="2">#REF!</definedName>
    <definedName name="BFOAG">#REF!</definedName>
    <definedName name="BFOL" localSheetId="2">#REF!</definedName>
    <definedName name="BFOL">#REF!</definedName>
    <definedName name="BFOL_B" localSheetId="2">#REF!</definedName>
    <definedName name="BFOL_B">#REF!</definedName>
    <definedName name="BFOL_G" localSheetId="2">#REF!</definedName>
    <definedName name="BFOL_G">#REF!</definedName>
    <definedName name="BFOL_L" localSheetId="2">#REF!</definedName>
    <definedName name="BFOL_L">#REF!</definedName>
    <definedName name="BFOL_O" localSheetId="2">#REF!</definedName>
    <definedName name="BFOL_O">#REF!</definedName>
    <definedName name="BFOL_S" localSheetId="2">#REF!</definedName>
    <definedName name="BFOL_S">#REF!</definedName>
    <definedName name="BFOLB" localSheetId="2">#REF!</definedName>
    <definedName name="BFOLB">#REF!</definedName>
    <definedName name="BFOLG_L" localSheetId="2">#REF!</definedName>
    <definedName name="BFOLG_L">#REF!</definedName>
    <definedName name="BFP" localSheetId="2">#REF!</definedName>
    <definedName name="BFP">#REF!</definedName>
    <definedName name="BFPA" localSheetId="2">#REF!</definedName>
    <definedName name="BFPA">#REF!</definedName>
    <definedName name="BFPAG" localSheetId="2">#REF!</definedName>
    <definedName name="BFPAG">#REF!</definedName>
    <definedName name="BFPL" localSheetId="2">#REF!</definedName>
    <definedName name="BFPL">#REF!</definedName>
    <definedName name="BFPLBN" localSheetId="2">#REF!</definedName>
    <definedName name="BFPLBN">#REF!</definedName>
    <definedName name="BFPLD" localSheetId="2">#REF!</definedName>
    <definedName name="BFPLD">#REF!</definedName>
    <definedName name="BFPLD_G" localSheetId="2">#REF!</definedName>
    <definedName name="BFPLD_G">#REF!</definedName>
    <definedName name="BFPLE" localSheetId="2">#REF!</definedName>
    <definedName name="BFPLE">#REF!</definedName>
    <definedName name="BFPLE_G" localSheetId="2">#REF!</definedName>
    <definedName name="BFPLE_G">#REF!</definedName>
    <definedName name="BFPLMM" localSheetId="2">#REF!</definedName>
    <definedName name="BFPLMM">#REF!</definedName>
    <definedName name="BFRA">#N/A</definedName>
    <definedName name="BFUND" localSheetId="2">#REF!</definedName>
    <definedName name="BFUND">#REF!</definedName>
    <definedName name="BGS" localSheetId="2">#REF!</definedName>
    <definedName name="BGS">#REF!</definedName>
    <definedName name="BI">#N/A</definedName>
    <definedName name="BIP" localSheetId="2">#REF!</definedName>
    <definedName name="BIP">#REF!</definedName>
    <definedName name="BK">#N/A</definedName>
    <definedName name="BKF">#N/A</definedName>
    <definedName name="BKFA" localSheetId="2">#REF!</definedName>
    <definedName name="BKFA">#REF!</definedName>
    <definedName name="BKO" localSheetId="2">#REF!</definedName>
    <definedName name="BKO">#REF!</definedName>
    <definedName name="BM" localSheetId="2">#REF!</definedName>
    <definedName name="BM">#REF!</definedName>
    <definedName name="BMG">[28]Q6!$E$28:$AH$28</definedName>
    <definedName name="BMII">#N/A</definedName>
    <definedName name="BMII_7" localSheetId="2">#REF!</definedName>
    <definedName name="BMII_7">#REF!</definedName>
    <definedName name="BMIIB">#N/A</definedName>
    <definedName name="BMIIG">#N/A</definedName>
    <definedName name="BMS" localSheetId="2">#REF!</definedName>
    <definedName name="BMS">#REF!</definedName>
    <definedName name="BOLETIN" localSheetId="2">[24]BCP!#REF!</definedName>
    <definedName name="BOLETIN">[24]BCP!#REF!</definedName>
    <definedName name="BOP">#N/A</definedName>
    <definedName name="BOPUSD" localSheetId="2">#REF!</definedName>
    <definedName name="BOPUSD">#REF!</definedName>
    <definedName name="BRASS" localSheetId="2">#REF!</definedName>
    <definedName name="BRASS">#REF!</definedName>
    <definedName name="BRASS_1" localSheetId="2">#REF!</definedName>
    <definedName name="BRASS_1">#REF!</definedName>
    <definedName name="BRASS_6" localSheetId="2">#REF!</definedName>
    <definedName name="BRASS_6">#REF!</definedName>
    <definedName name="BS">#N/A</definedName>
    <definedName name="BS1A">#N/A</definedName>
    <definedName name="BTR" localSheetId="2">#REF!</definedName>
    <definedName name="BTR">#REF!</definedName>
    <definedName name="BTRG" localSheetId="2">#REF!</definedName>
    <definedName name="BTRG">#REF!</definedName>
    <definedName name="Button_13">"CLAGA2000_Consolidado_2001_List"</definedName>
    <definedName name="BX" localSheetId="2">#REF!</definedName>
    <definedName name="BX">#REF!</definedName>
    <definedName name="BXG">[28]Q6!$E$26:$AH$26</definedName>
    <definedName name="BXS" localSheetId="2">#REF!</definedName>
    <definedName name="BXS">#REF!</definedName>
    <definedName name="C.2" localSheetId="2">#REF!</definedName>
    <definedName name="C.2">#REF!</definedName>
    <definedName name="C_">#N/A</definedName>
    <definedName name="CAD">#N/A</definedName>
    <definedName name="calcNGS_NGDP">#N/A</definedName>
    <definedName name="CAMARON" localSheetId="2">#REF!</definedName>
    <definedName name="CAMARON">#REF!</definedName>
    <definedName name="CCC" localSheetId="2">#REF!</definedName>
    <definedName name="CCC">#REF!</definedName>
    <definedName name="CD">#N/A</definedName>
    <definedName name="CD1A">#N/A</definedName>
    <definedName name="CEMENTO" localSheetId="2">#REF!</definedName>
    <definedName name="CEMENTO">#REF!</definedName>
    <definedName name="CHF">#N/A</definedName>
    <definedName name="CHK5.1" localSheetId="2">#REF!</definedName>
    <definedName name="CHK5.1">#REF!</definedName>
    <definedName name="cirr" localSheetId="2">#REF!</definedName>
    <definedName name="cirr">#REF!</definedName>
    <definedName name="CLUB91">#N/A</definedName>
    <definedName name="CMD" localSheetId="2">[24]BCP!#REF!</definedName>
    <definedName name="CMD">[24]BCP!#REF!</definedName>
    <definedName name="CN">#N/A</definedName>
    <definedName name="CN1A">#N/A</definedName>
    <definedName name="COM" localSheetId="2">#REF!</definedName>
    <definedName name="COM">#REF!</definedName>
    <definedName name="CONSOL" localSheetId="2">#REF!</definedName>
    <definedName name="CONSOL">#REF!</definedName>
    <definedName name="CONSOLC2" localSheetId="2">#REF!</definedName>
    <definedName name="CONSOLC2">#REF!</definedName>
    <definedName name="cooperantes">#REF!</definedName>
    <definedName name="copystart" localSheetId="2">#REF!</definedName>
    <definedName name="copystart">#REF!</definedName>
    <definedName name="Copytodebt" localSheetId="2">'[1]in-out'!#REF!</definedName>
    <definedName name="Copytodebt">'[1]in-out'!#REF!</definedName>
    <definedName name="COUNT" localSheetId="2">#REF!</definedName>
    <definedName name="COUNT">#REF!</definedName>
    <definedName name="COUNTER" localSheetId="2">#REF!</definedName>
    <definedName name="COUNTER">#REF!</definedName>
    <definedName name="CPF" localSheetId="2">#REF!</definedName>
    <definedName name="CPF">#REF!</definedName>
    <definedName name="CPI_Core" localSheetId="2">#REF!</definedName>
    <definedName name="CPI_Core">#REF!</definedName>
    <definedName name="CPI_NAT_monthly" localSheetId="2">#REF!</definedName>
    <definedName name="CPI_NAT_monthly">#REF!</definedName>
    <definedName name="CREDITOBCH" localSheetId="2">#REF!</definedName>
    <definedName name="CREDITOBCH">#REF!</definedName>
    <definedName name="CREDITORSB" localSheetId="2">#REF!</definedName>
    <definedName name="CREDITORSB">#REF!</definedName>
    <definedName name="CRUZ">#N/A</definedName>
    <definedName name="CRUZ1">#N/A</definedName>
    <definedName name="CS">#N/A</definedName>
    <definedName name="CS1A">#N/A</definedName>
    <definedName name="CUENTASMON" localSheetId="2">[24]BCP!#REF!</definedName>
    <definedName name="CUENTASMON">[24]BCP!#REF!</definedName>
    <definedName name="CYEAR2021">[29]Coal!$B$583:$J$583</definedName>
    <definedName name="CYEAR2022">[29]Coal!$K$583:$V$583</definedName>
    <definedName name="CYEAR2023">[29]Coal!$W$583:$AH$583</definedName>
    <definedName name="CYEAR2024">[29]Coal!$AI$583:$AT$583</definedName>
    <definedName name="CYEAR2025">[29]Coal!$AU$583:$AX$583</definedName>
    <definedName name="d" localSheetId="2">#REF!</definedName>
    <definedName name="d">#REF!</definedName>
    <definedName name="D_B" localSheetId="2">#REF!</definedName>
    <definedName name="D_B">#REF!</definedName>
    <definedName name="D_G" localSheetId="2">#REF!</definedName>
    <definedName name="D_G">#REF!</definedName>
    <definedName name="D_Ind" localSheetId="2">#REF!</definedName>
    <definedName name="D_Ind">#REF!</definedName>
    <definedName name="D_L" localSheetId="2">#REF!</definedName>
    <definedName name="D_L">#REF!</definedName>
    <definedName name="D_O" localSheetId="2">#REF!</definedName>
    <definedName name="D_O">#REF!</definedName>
    <definedName name="D_S" localSheetId="2">#REF!</definedName>
    <definedName name="D_S">#REF!</definedName>
    <definedName name="D_SRM" localSheetId="2">#REF!</definedName>
    <definedName name="D_SRM">#REF!</definedName>
    <definedName name="D_SY" localSheetId="2">#REF!</definedName>
    <definedName name="D_SY">#REF!</definedName>
    <definedName name="da" localSheetId="2">#REF!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Seguimiento">#REF!</definedName>
    <definedName name="date" localSheetId="2">#REF!</definedName>
    <definedName name="date">#REF!</definedName>
    <definedName name="dates">'[19]shared data'!$S$8:$S$155</definedName>
    <definedName name="DATES_A">'[19]shared data'!$D$2:$AC$2</definedName>
    <definedName name="Dates1" localSheetId="2">#REF!</definedName>
    <definedName name="Dates1">#REF!</definedName>
    <definedName name="DB" localSheetId="2">#REF!</definedName>
    <definedName name="DB">#REF!</definedName>
    <definedName name="DBproj">#N/A</definedName>
    <definedName name="DDD">#N/A</definedName>
    <definedName name="DEBRIEF" localSheetId="2">#REF!</definedName>
    <definedName name="DEBRIEF">#REF!</definedName>
    <definedName name="DEBT" localSheetId="2">#REF!</definedName>
    <definedName name="DEBT">#REF!</definedName>
    <definedName name="DEFL" localSheetId="2">#REF!</definedName>
    <definedName name="DEFL">#REF!</definedName>
    <definedName name="DEG">#N/A</definedName>
    <definedName name="DEMEURO">#N/A</definedName>
    <definedName name="DES" localSheetId="2">#REF!</definedName>
    <definedName name="DES">#REF!</definedName>
    <definedName name="DG" localSheetId="2">#REF!</definedName>
    <definedName name="DG">#REF!</definedName>
    <definedName name="DG_S" localSheetId="2">#REF!</definedName>
    <definedName name="DG_S">#REF!</definedName>
    <definedName name="DGproj">#N/A</definedName>
    <definedName name="Discount_IDA">[30]NPV!$B$28</definedName>
    <definedName name="Discount_NC" localSheetId="2">[30]NPV!#REF!</definedName>
    <definedName name="Discount_NC">[30]NPV!#REF!</definedName>
    <definedName name="DiscountRate" localSheetId="2">#REF!</definedName>
    <definedName name="DiscountRate">#REF!</definedName>
    <definedName name="DIVISOR">#N/A</definedName>
    <definedName name="DIVISOR1">#N/A</definedName>
    <definedName name="DKK">#N/A</definedName>
    <definedName name="DKR">#N/A</definedName>
    <definedName name="DM">#N/A</definedName>
    <definedName name="DM1A">#N/A</definedName>
    <definedName name="DO" localSheetId="2">#REF!</definedName>
    <definedName name="DO">#REF!</definedName>
    <definedName name="Dproj">#N/A</definedName>
    <definedName name="DR">#N/A</definedName>
    <definedName name="DR1A">#N/A</definedName>
    <definedName name="DS" localSheetId="2">#REF!</definedName>
    <definedName name="DS">#REF!</definedName>
    <definedName name="DSA_Assumptions" localSheetId="2">#REF!</definedName>
    <definedName name="DSA_Assumptions">#REF!</definedName>
    <definedName name="DSD">#N/A</definedName>
    <definedName name="DSD_S">#N/A</definedName>
    <definedName name="DSDB">#N/A</definedName>
    <definedName name="DSDG">#N/A</definedName>
    <definedName name="DSI" localSheetId="2">#REF!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2">#REF!</definedName>
    <definedName name="DSP">#REF!</definedName>
    <definedName name="DSPBproj">#N/A</definedName>
    <definedName name="DSPG" localSheetId="2">#REF!</definedName>
    <definedName name="DSPG">#REF!</definedName>
    <definedName name="DSPGproj">#N/A</definedName>
    <definedName name="DSPproj">#N/A</definedName>
    <definedName name="DSPSD">#N/A</definedName>
    <definedName name="DSPSDB">#N/A</definedName>
    <definedName name="DSPSDG">#N/A</definedName>
    <definedName name="DY">#N/A</definedName>
    <definedName name="DY1A">#N/A</definedName>
    <definedName name="EBRD" localSheetId="2">#REF!</definedName>
    <definedName name="EBRD">#REF!</definedName>
    <definedName name="ECU">#N/A</definedName>
    <definedName name="EDNA">#N/A</definedName>
    <definedName name="EMISION" localSheetId="2">[24]BCP!#REF!</definedName>
    <definedName name="EMISION">[24]BCP!#REF!</definedName>
    <definedName name="empty" localSheetId="2">#REF!</definedName>
    <definedName name="empty">#REF!</definedName>
    <definedName name="ENDA">#N/A</definedName>
    <definedName name="ESAF_QUAR_GDP" localSheetId="2">#REF!</definedName>
    <definedName name="ESAF_QUAR_GDP">#REF!</definedName>
    <definedName name="esafr" localSheetId="2">#REF!</definedName>
    <definedName name="esafr">#REF!</definedName>
    <definedName name="ESC">#N/A</definedName>
    <definedName name="EURO">#N/A</definedName>
    <definedName name="EURO1">#N/A</definedName>
    <definedName name="ExitWRS">[31]Main!$AB$25</definedName>
    <definedName name="FAL">#N/A</definedName>
    <definedName name="FB">#N/A</definedName>
    <definedName name="FB1A">#N/A</definedName>
    <definedName name="FF">#N/A</definedName>
    <definedName name="FF1A">#N/A</definedName>
    <definedName name="FFNN" localSheetId="2">#REF!</definedName>
    <definedName name="FFNN">#REF!</definedName>
    <definedName name="Fisc" localSheetId="2">#REF!</definedName>
    <definedName name="Fisc">#REF!</definedName>
    <definedName name="FMI" localSheetId="2">[24]BCP!#REF!</definedName>
    <definedName name="FMI">[24]BCP!#REF!</definedName>
    <definedName name="FMK">#N/A</definedName>
    <definedName name="FORMATO">#N/A</definedName>
    <definedName name="FRAMENO" localSheetId="2">#REF!</definedName>
    <definedName name="FRAMENO">#REF!</definedName>
    <definedName name="framework_macro" localSheetId="2">#REF!</definedName>
    <definedName name="framework_macro">#REF!</definedName>
    <definedName name="framework_macro_new" localSheetId="2">#REF!</definedName>
    <definedName name="framework_macro_new">#REF!</definedName>
    <definedName name="framework_monetary" localSheetId="2">#REF!</definedName>
    <definedName name="framework_monetary">#REF!</definedName>
    <definedName name="FRAMEYES" localSheetId="2">#REF!</definedName>
    <definedName name="FRAMEYES">#REF!</definedName>
    <definedName name="FRFEURO">#N/A</definedName>
    <definedName name="FS">#N/A</definedName>
    <definedName name="FS1A">#N/A</definedName>
    <definedName name="FT">#N/A</definedName>
    <definedName name="FT1A">#N/A</definedName>
    <definedName name="FUENTE" localSheetId="2">#REF!</definedName>
    <definedName name="FUENTE" localSheetId="3">#REF!</definedName>
    <definedName name="FUENTE">#REF!</definedName>
    <definedName name="fuente1" localSheetId="2">#REF!</definedName>
    <definedName name="fuente1" localSheetId="3">#REF!</definedName>
    <definedName name="fuente1">#REF!</definedName>
    <definedName name="Fuentes" localSheetId="2">#REF!</definedName>
    <definedName name="Fuentes">#REF!</definedName>
    <definedName name="GAP" localSheetId="2">#REF!</definedName>
    <definedName name="GAP">#REF!</definedName>
    <definedName name="GAPFGFROM" localSheetId="2">#REF!</definedName>
    <definedName name="GAPFGFROM">#REF!</definedName>
    <definedName name="GAPFGTO" localSheetId="2">#REF!</definedName>
    <definedName name="GAPFGTO">#REF!</definedName>
    <definedName name="GAPSTFROM" localSheetId="2">#REF!</definedName>
    <definedName name="GAPSTFROM">#REF!</definedName>
    <definedName name="GAPSTTO" localSheetId="2">#REF!</definedName>
    <definedName name="GAPSTTO">#REF!</definedName>
    <definedName name="GAPTEST" localSheetId="2">#REF!</definedName>
    <definedName name="GAPTEST">#REF!</definedName>
    <definedName name="GAPTESTFG" localSheetId="2">#REF!</definedName>
    <definedName name="GAPTESTFG">#REF!</definedName>
    <definedName name="GAZZETTE" localSheetId="2">#REF!</definedName>
    <definedName name="GAZZETTE">#REF!</definedName>
    <definedName name="GBP">#N/A</definedName>
    <definedName name="GCB_NGDP">#N/A</definedName>
    <definedName name="GDP" localSheetId="2">'[32]Empresas Publicas detalle'!#REF!</definedName>
    <definedName name="GDP">'[32]Empresas Publicas detalle'!#REF!</definedName>
    <definedName name="GGB_NGDP">#N/A</definedName>
    <definedName name="GL_Z" localSheetId="2">#REF!</definedName>
    <definedName name="GL_Z">#REF!</definedName>
    <definedName name="GOB">#N/A</definedName>
    <definedName name="Grace_IDA">[30]NPV!$B$25</definedName>
    <definedName name="Grace_NC" localSheetId="2">[30]NPV!#REF!</definedName>
    <definedName name="Grace_NC">[30]NPV!#REF!</definedName>
    <definedName name="GUIL">#N/A</definedName>
    <definedName name="GUIL1">#N/A</definedName>
    <definedName name="GYEAR2021">[29]Gold!$B$583:$J$583</definedName>
    <definedName name="GYEAR2022">[29]Gold!$K$583:$U$583</definedName>
    <definedName name="HEADING" localSheetId="2">#REF!</definedName>
    <definedName name="HEADING">#REF!</definedName>
    <definedName name="Heading39">'[19]shared data'!$A$1:$G$5</definedName>
    <definedName name="hhh">#N/A</definedName>
    <definedName name="HTML_CodePage" hidden="1">1252</definedName>
    <definedName name="HTML_Control" localSheetId="0" hidden="1">{"'para SB'!$A$1318:$F$1381"}</definedName>
    <definedName name="HTML_Control" localSheetId="2" hidden="1">{"'para SB'!$A$1318:$F$1381"}</definedName>
    <definedName name="HTML_Control" localSheetId="3"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"25/04/00"</definedName>
    <definedName name="HTML_LineAfter" hidden="1">FALSE</definedName>
    <definedName name="HTML_LineBefore" hidden="1">FALSE</definedName>
    <definedName name="HTML_Name" hidden="1">"Jimmy Irias"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DAr" localSheetId="2">#REF!</definedName>
    <definedName name="IDAr">#REF!</definedName>
    <definedName name="IDB">#N/A</definedName>
    <definedName name="IFSASSETS" localSheetId="2">#REF!</definedName>
    <definedName name="IFSASSETS">#REF!</definedName>
    <definedName name="IFSLIABS" localSheetId="2">#REF!</definedName>
    <definedName name="IFSLIABS">#REF!</definedName>
    <definedName name="IKR">#N/A</definedName>
    <definedName name="IM" localSheetId="2">#REF!</definedName>
    <definedName name="IM">#REF!</definedName>
    <definedName name="IMF" localSheetId="2">#REF!</definedName>
    <definedName name="IMF">#REF!</definedName>
    <definedName name="INDICEPRODUCCIO" localSheetId="2">#REF!</definedName>
    <definedName name="INDICEPRODUCCIO">#REF!</definedName>
    <definedName name="INFOGER" localSheetId="2">[24]BCP!#REF!</definedName>
    <definedName name="INFOGER">[24]BCP!#REF!</definedName>
    <definedName name="INGRESOS" localSheetId="2">#REF!</definedName>
    <definedName name="INGRESOS">#REF!</definedName>
    <definedName name="INPUT_2" localSheetId="2">[9]Input!#REF!</definedName>
    <definedName name="INPUT_2">[9]Input!#REF!</definedName>
    <definedName name="INPUT_4" localSheetId="2">[9]Input!#REF!</definedName>
    <definedName name="INPUT_4">[9]Input!#REF!</definedName>
    <definedName name="INTERES">#N/A</definedName>
    <definedName name="Interest_IDA">[30]NPV!$B$27</definedName>
    <definedName name="Interest_NC" localSheetId="2">[30]NPV!#REF!</definedName>
    <definedName name="Interest_NC">[30]NPV!#REF!</definedName>
    <definedName name="InterestRate" localSheetId="2">#REF!</definedName>
    <definedName name="InterestRate">#REF!</definedName>
    <definedName name="IPC" localSheetId="2">[33]ipc!#REF!</definedName>
    <definedName name="IPC">[33]ipc!#REF!</definedName>
    <definedName name="IRLS">#N/A</definedName>
    <definedName name="IRLS1">#N/A</definedName>
    <definedName name="IRP">#N/A</definedName>
    <definedName name="JA">#N/A</definedName>
    <definedName name="JJ">#N/A</definedName>
    <definedName name="JPY">#N/A</definedName>
    <definedName name="KD">#N/A</definedName>
    <definedName name="KD1A">#N/A</definedName>
    <definedName name="LD">#N/A</definedName>
    <definedName name="LD1A">#N/A</definedName>
    <definedName name="LE">#N/A</definedName>
    <definedName name="LE1A">#N/A</definedName>
    <definedName name="LINES" localSheetId="2">#REF!</definedName>
    <definedName name="LINES">#REF!</definedName>
    <definedName name="LIT">#N/A</definedName>
    <definedName name="LITEURO">#N/A</definedName>
    <definedName name="LP">#N/A</definedName>
    <definedName name="LP1A">#N/A</definedName>
    <definedName name="LTcirr" localSheetId="2">#REF!</definedName>
    <definedName name="LTcirr">#REF!</definedName>
    <definedName name="LTr" localSheetId="2">#REF!</definedName>
    <definedName name="LTr">#REF!</definedName>
    <definedName name="LUR">#N/A</definedName>
    <definedName name="LUXF">#N/A</definedName>
    <definedName name="LUXF1">#N/A</definedName>
    <definedName name="MACRO" localSheetId="2">#REF!</definedName>
    <definedName name="MACRO">#REF!</definedName>
    <definedName name="MACRO_ASSUMP_2006" localSheetId="2">#REF!</definedName>
    <definedName name="MACRO_ASSUMP_2006">#REF!</definedName>
    <definedName name="MALAX">#N/A</definedName>
    <definedName name="MALAX1">#N/A</definedName>
    <definedName name="Maturity_IDA">[30]NPV!$B$26</definedName>
    <definedName name="Maturity_NC" localSheetId="2">[30]NPV!#REF!</definedName>
    <definedName name="Maturity_NC">[30]NPV!#REF!</definedName>
    <definedName name="MCV">#N/A</definedName>
    <definedName name="MCV_B">#N/A</definedName>
    <definedName name="MCV_B1" localSheetId="2">#REF!</definedName>
    <definedName name="MCV_B1">#REF!</definedName>
    <definedName name="MCV_D">#N/A</definedName>
    <definedName name="MCV_D1" localSheetId="2">#REF!</definedName>
    <definedName name="MCV_D1">#REF!</definedName>
    <definedName name="MCV_N">#N/A</definedName>
    <definedName name="MCV_T">#N/A</definedName>
    <definedName name="MCV_T1" localSheetId="2">#REF!</definedName>
    <definedName name="MCV_T1">#REF!</definedName>
    <definedName name="MEX">#N/A</definedName>
    <definedName name="mflowsa" localSheetId="8">[7]!mflowsa</definedName>
    <definedName name="mflowsa" localSheetId="2">[7]!mflowsa</definedName>
    <definedName name="mflowsa">[7]!mflowsa</definedName>
    <definedName name="mflowsq" localSheetId="8">[7]!mflowsq</definedName>
    <definedName name="mflowsq" localSheetId="2">[7]!mflowsq</definedName>
    <definedName name="mflowsq">[7]!mflowsq</definedName>
    <definedName name="MIDDLE" localSheetId="2">#REF!</definedName>
    <definedName name="MIDDLE">#REF!</definedName>
    <definedName name="MISC4" localSheetId="2">[9]OUTPUT!#REF!</definedName>
    <definedName name="MISC4">[9]OUTPUT!#REF!</definedName>
    <definedName name="MN" localSheetId="2">[24]BCP!#REF!</definedName>
    <definedName name="MN">[24]BCP!#REF!</definedName>
    <definedName name="MNP" localSheetId="2">[24]BCP!#REF!</definedName>
    <definedName name="MNP">[24]BCP!#REF!</definedName>
    <definedName name="MPETROLEO" localSheetId="2">#REF!</definedName>
    <definedName name="MPETROLEO">#REF!</definedName>
    <definedName name="mstocksa" localSheetId="8">[7]!mstocksa</definedName>
    <definedName name="mstocksa" localSheetId="2">[7]!mstocksa</definedName>
    <definedName name="mstocksa">[7]!mstocksa</definedName>
    <definedName name="mstocksq" localSheetId="8">[7]!mstocksq</definedName>
    <definedName name="mstocksq" localSheetId="2">[7]!mstocksq</definedName>
    <definedName name="mstocksq">[7]!mstocksq</definedName>
    <definedName name="n" localSheetId="2">#REF!</definedName>
    <definedName name="n">#REF!</definedName>
    <definedName name="names">'[19]shared data'!$B$7:$O$7</definedName>
    <definedName name="NAMES_A">'[19]shared data'!$B$5:$B$223</definedName>
    <definedName name="NCG">#N/A</definedName>
    <definedName name="NCG_R">#N/A</definedName>
    <definedName name="NCP">#N/A</definedName>
    <definedName name="NCP_R">#N/A</definedName>
    <definedName name="NEWSHEET" localSheetId="2">#REF!</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BlankRow">[34]QEDS!$11:$11</definedName>
    <definedName name="nmColumnHeader">[34]QEDS!$2:$2</definedName>
    <definedName name="nmData">[34]QEDS!$B$3:$F$9</definedName>
    <definedName name="NMG_RG">#N/A</definedName>
    <definedName name="nmIndexTable">[34]QEDS!$13:$13</definedName>
    <definedName name="nmReportFooter">[34]QEDS!$10:$10</definedName>
    <definedName name="nmReportHeader">[34]QEDS!$1:$1</definedName>
    <definedName name="nmRowHeader">[34]QEDS!$A$3:$A$9</definedName>
    <definedName name="nmScale">[34]QEDS!$12:$12</definedName>
    <definedName name="NNN" localSheetId="2">#REF!</definedName>
    <definedName name="NNN">#REF!</definedName>
    <definedName name="no" localSheetId="2" hidden="1">'[2]Crédito SPNF (fiscal)'!#REF!</definedName>
    <definedName name="no" hidden="1">'[2]Crédito SPNF (fiscal)'!#REF!</definedName>
    <definedName name="NOCLUB">#N/A</definedName>
    <definedName name="NOK">#N/A</definedName>
    <definedName name="nombrenuevo">#N/A</definedName>
    <definedName name="NOTA_EXPLICATIV" localSheetId="2">#REF!</definedName>
    <definedName name="NOTA_EXPLICATIV">#REF!</definedName>
    <definedName name="Notes" localSheetId="2">[35]UPLOAD!#REF!</definedName>
    <definedName name="Notes">[35]UPLOAD!#REF!</definedName>
    <definedName name="NOTITLES" localSheetId="2">#REF!</definedName>
    <definedName name="NOTITLES">#REF!</definedName>
    <definedName name="NTDD_RG" localSheetId="8">[27]!NTDD_RG</definedName>
    <definedName name="NTDD_RG" localSheetId="2">[27]!NTDD_RG</definedName>
    <definedName name="NTDD_RG">[27]!NTDD_RG</definedName>
    <definedName name="NX">#N/A</definedName>
    <definedName name="NX_R">#N/A</definedName>
    <definedName name="NXG_RG">#N/A</definedName>
    <definedName name="NYEAR2021">[29]Nickel!$B$583:$J$583</definedName>
    <definedName name="NYEAR2022">[29]Nickel!$K$583:$V$583</definedName>
    <definedName name="NYEAR2023">[29]Nickel!$W$583:$AH$583</definedName>
    <definedName name="NYEAR2024">[29]Nickel!$AI$583:$AT$583</definedName>
    <definedName name="NYEAR2025">[29]Nickel!$AU$583:$BF$583</definedName>
    <definedName name="OCTUBRE">#N/A</definedName>
    <definedName name="OECD_Table" localSheetId="2">#REF!</definedName>
    <definedName name="OECD_Table">#REF!</definedName>
    <definedName name="OnShow" localSheetId="8">'[26]SPNF Acuerdo Incl. Int.'!OnShow</definedName>
    <definedName name="OnShow" localSheetId="2">'[26]SPNF Acuerdo Incl. Int.'!OnShow</definedName>
    <definedName name="OnShow">'[26]SPNF Acuerdo Incl. Int.'!OnShow</definedName>
    <definedName name="Otr_Inst_Banc_40G" localSheetId="2">#REF!</definedName>
    <definedName name="Otr_Inst_Banc_40G">#REF!</definedName>
    <definedName name="Pan_Bancario_50G" localSheetId="2">#REF!</definedName>
    <definedName name="Pan_Bancario_50G">#REF!</definedName>
    <definedName name="Pan_Monet_30G" localSheetId="2">#REF!</definedName>
    <definedName name="Pan_Monet_30G">#REF!</definedName>
    <definedName name="Path_Data">'[19]shared data'!$B$8</definedName>
    <definedName name="Path_System">'[19]shared data'!$B$7</definedName>
    <definedName name="Paym_Cap" localSheetId="2">#REF!</definedName>
    <definedName name="Paym_Cap">#REF!</definedName>
    <definedName name="pchBM" localSheetId="2">#REF!</definedName>
    <definedName name="pchBM">#REF!</definedName>
    <definedName name="pchBMG" localSheetId="2">#REF!</definedName>
    <definedName name="pchBMG">#REF!</definedName>
    <definedName name="pchBX" localSheetId="2">#REF!</definedName>
    <definedName name="pchBX">#REF!</definedName>
    <definedName name="pchBXG" localSheetId="2">#REF!</definedName>
    <definedName name="pchBXG">#REF!</definedName>
    <definedName name="PCPI" localSheetId="2">#REF!</definedName>
    <definedName name="PCPI">#REF!</definedName>
    <definedName name="PCPIG">#N/A</definedName>
    <definedName name="PF" localSheetId="2">#REF!</definedName>
    <definedName name="PF">#REF!</definedName>
    <definedName name="PFP" localSheetId="2">#REF!</definedName>
    <definedName name="PFP">#REF!</definedName>
    <definedName name="pfp_table1" localSheetId="2">#REF!</definedName>
    <definedName name="pfp_table1">#REF!</definedName>
    <definedName name="PK" localSheetId="2">#REF!</definedName>
    <definedName name="PK">#REF!</definedName>
    <definedName name="PLATA" localSheetId="2">#REF!</definedName>
    <definedName name="PLATA">#REF!</definedName>
    <definedName name="POLLO" localSheetId="2">#REF!</definedName>
    <definedName name="POLLO">#REF!</definedName>
    <definedName name="POTENCIAL">#N/A</definedName>
    <definedName name="PP">#N/A</definedName>
    <definedName name="PPPWGT">#N/A</definedName>
    <definedName name="PRECIOCIFBANANO" localSheetId="2">#REF!</definedName>
    <definedName name="PRECIOCIFBANANO">#REF!</definedName>
    <definedName name="PRICE" localSheetId="2">#REF!</definedName>
    <definedName name="PRICE">#REF!</definedName>
    <definedName name="PRICETAB" localSheetId="2">#REF!</definedName>
    <definedName name="PRICETAB">#REF!</definedName>
    <definedName name="Print_Area_MI">#N/A</definedName>
    <definedName name="PRINTMACRO" localSheetId="2">#REF!</definedName>
    <definedName name="PRINTMACRO">#REF!</definedName>
    <definedName name="PrintThis_Links">[31]Links!$A$1:$F$33</definedName>
    <definedName name="PRIV0" localSheetId="2">#REF!</definedName>
    <definedName name="PRIV0">#REF!</definedName>
    <definedName name="PRIV00" localSheetId="2">#REF!</definedName>
    <definedName name="PRIV00">#REF!</definedName>
    <definedName name="PRIV1" localSheetId="2">#REF!</definedName>
    <definedName name="PRIV1">#REF!</definedName>
    <definedName name="PRIV11" localSheetId="2">#REF!</definedName>
    <definedName name="PRIV11">#REF!</definedName>
    <definedName name="PRIV2" localSheetId="2">#REF!</definedName>
    <definedName name="PRIV2">#REF!</definedName>
    <definedName name="PRIV22" localSheetId="2">#REF!</definedName>
    <definedName name="PRIV22">#REF!</definedName>
    <definedName name="PRIV3" localSheetId="2">#REF!</definedName>
    <definedName name="PRIV3">#REF!</definedName>
    <definedName name="PRIV33" localSheetId="2">#REF!</definedName>
    <definedName name="PRIV33">#REF!</definedName>
    <definedName name="PRMONTH" localSheetId="2">#REF!</definedName>
    <definedName name="PRMONTH">#REF!</definedName>
    <definedName name="prn">[30]FSUOUT!$B$2:$V$32</definedName>
    <definedName name="Prog1998" localSheetId="2">'[36]2003'!#REF!</definedName>
    <definedName name="Prog1998">'[36]2003'!#REF!</definedName>
    <definedName name="PRYEAR" localSheetId="2">#REF!</definedName>
    <definedName name="PRYEAR">#REF!</definedName>
    <definedName name="PTA">#N/A</definedName>
    <definedName name="PTAEURO">#N/A</definedName>
    <definedName name="PUBL00" localSheetId="2">#REF!</definedName>
    <definedName name="PUBL00">#REF!</definedName>
    <definedName name="PUBL11" localSheetId="2">#REF!</definedName>
    <definedName name="PUBL11">#REF!</definedName>
    <definedName name="PUBL2" localSheetId="2">#REF!</definedName>
    <definedName name="PUBL2">#REF!</definedName>
    <definedName name="PUBL22" localSheetId="2">#REF!</definedName>
    <definedName name="PUBL22">#REF!</definedName>
    <definedName name="PUBL33" localSheetId="2">#REF!</definedName>
    <definedName name="PUBL33">#REF!</definedName>
    <definedName name="PUBL5" localSheetId="2">#REF!</definedName>
    <definedName name="PUBL5">#REF!</definedName>
    <definedName name="PUBL55" localSheetId="2">#REF!</definedName>
    <definedName name="PUBL55">#REF!</definedName>
    <definedName name="PUBL6" localSheetId="2">#REF!</definedName>
    <definedName name="PUBL6">#REF!</definedName>
    <definedName name="PUBL66" localSheetId="2">#REF!</definedName>
    <definedName name="PUBL66">#REF!</definedName>
    <definedName name="Q_5" localSheetId="2">#REF!</definedName>
    <definedName name="Q_5">#REF!</definedName>
    <definedName name="Q_6" localSheetId="2">#REF!</definedName>
    <definedName name="Q_6">#REF!</definedName>
    <definedName name="Q_7" localSheetId="2">#REF!</definedName>
    <definedName name="Q_7">#REF!</definedName>
    <definedName name="QFISCAL" localSheetId="2">'[37]Quarterly Raw Data'!#REF!</definedName>
    <definedName name="QFISCAL">'[37]Quarterly Raw Data'!#REF!</definedName>
    <definedName name="qqq" localSheetId="0" hidden="1">{#N/A,#N/A,FALSE,"EXTRABUDGT"}</definedName>
    <definedName name="qqq" localSheetId="2" hidden="1">{#N/A,#N/A,FALSE,"EXTRABUDGT"}</definedName>
    <definedName name="qqq" localSheetId="3" hidden="1">{#N/A,#N/A,FALSE,"EXTRABUDGT"}</definedName>
    <definedName name="qqq" hidden="1">{#N/A,#N/A,FALSE,"EXTRABUDGT"}</definedName>
    <definedName name="QTAB7" localSheetId="2">'[37]Quarterly MacroFlow'!#REF!</definedName>
    <definedName name="QTAB7">'[37]Quarterly MacroFlow'!#REF!</definedName>
    <definedName name="QTAB7A" localSheetId="2">'[37]Quarterly MacroFlow'!#REF!</definedName>
    <definedName name="QTAB7A">'[37]Quarterly MacroFlow'!#REF!</definedName>
    <definedName name="R_">#N/A</definedName>
    <definedName name="RA">#N/A</definedName>
    <definedName name="RD">#N/A</definedName>
    <definedName name="RD1A">#N/A</definedName>
    <definedName name="RE">#N/A</definedName>
    <definedName name="red" localSheetId="2">#REF!</definedName>
    <definedName name="red">#REF!</definedName>
    <definedName name="RED_BOP" localSheetId="2">#REF!</definedName>
    <definedName name="RED_BOP">#REF!</definedName>
    <definedName name="red_cpi" localSheetId="2">#REF!</definedName>
    <definedName name="red_cpi">#REF!</definedName>
    <definedName name="RED_D" localSheetId="2">#REF!</definedName>
    <definedName name="RED_D">#REF!</definedName>
    <definedName name="RED_DS" localSheetId="2">#REF!</definedName>
    <definedName name="RED_DS">#REF!</definedName>
    <definedName name="red_gdp_exp" localSheetId="2">#REF!</definedName>
    <definedName name="red_gdp_exp">#REF!</definedName>
    <definedName name="red_govt_empl" localSheetId="2">#REF!</definedName>
    <definedName name="red_govt_empl">#REF!</definedName>
    <definedName name="RED_NATCPI" localSheetId="2">#REF!</definedName>
    <definedName name="RED_NATCPI">#REF!</definedName>
    <definedName name="RED_TBCPI" localSheetId="2">#REF!</definedName>
    <definedName name="RED_TBCPI">#REF!</definedName>
    <definedName name="RED_TRD" localSheetId="2">#REF!</definedName>
    <definedName name="RED_TRD">#REF!</definedName>
    <definedName name="registro">#REF!</definedName>
    <definedName name="RESERVAS" localSheetId="2">#REF!</definedName>
    <definedName name="RESERVAS">#REF!</definedName>
    <definedName name="RESUMEN" localSheetId="2">#REF!</definedName>
    <definedName name="RESUMEN">#REF!</definedName>
    <definedName name="RESUMEN2">#N/A</definedName>
    <definedName name="RESUMEN3">#N/A</definedName>
    <definedName name="RESUMEN4">#N/A</definedName>
    <definedName name="RESUMEN5">#N/A</definedName>
    <definedName name="right" localSheetId="2">#REF!</definedName>
    <definedName name="right">#REF!</definedName>
    <definedName name="RIN" localSheetId="2">#REF!</definedName>
    <definedName name="RIN">#REF!</definedName>
    <definedName name="rindex" localSheetId="2">#REF!</definedName>
    <definedName name="rindex">#REF!</definedName>
    <definedName name="rita">[38]Hoja2!$1:$1048576</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S">#N/A</definedName>
    <definedName name="Rows_Table" localSheetId="2">#REF!</definedName>
    <definedName name="Rows_Table">#REF!</definedName>
    <definedName name="RR">#N/A</definedName>
    <definedName name="RS">#N/A</definedName>
    <definedName name="RS1A">#N/A</definedName>
    <definedName name="RSB" localSheetId="2">#REF!</definedName>
    <definedName name="RSB">#REF!</definedName>
    <definedName name="RSB_AHAP_40R" localSheetId="2">#REF!</definedName>
    <definedName name="RSB_AHAP_40R">#REF!</definedName>
    <definedName name="RSB_Bcos_Des_40R" localSheetId="2">#REF!</definedName>
    <definedName name="RSB_Bcos_Des_40R">#REF!</definedName>
    <definedName name="RSB_SOCFIN_40R" localSheetId="2">#REF!</definedName>
    <definedName name="RSB_SOCFIN_40R">#REF!</definedName>
    <definedName name="RUIZ">#N/A</definedName>
    <definedName name="S_">#N/A</definedName>
    <definedName name="S_1A">#N/A</definedName>
    <definedName name="SA_Tab" localSheetId="2">#REF!</definedName>
    <definedName name="SA_Tab">#REF!</definedName>
    <definedName name="SAR">#N/A</definedName>
    <definedName name="SCHILL">#N/A</definedName>
    <definedName name="SCHILL1">#N/A</definedName>
    <definedName name="sds_gdp_exp_lari" localSheetId="2">#REF!</definedName>
    <definedName name="sds_gdp_exp_lari">#REF!</definedName>
    <definedName name="sds_gdp_origin" localSheetId="2">#REF!</definedName>
    <definedName name="sds_gdp_origin">#REF!</definedName>
    <definedName name="sds_gpd_exp_gdp" localSheetId="2">#REF!</definedName>
    <definedName name="sds_gpd_exp_gdp">#REF!</definedName>
    <definedName name="seguimiento">#REF!</definedName>
    <definedName name="SEK">#N/A</definedName>
    <definedName name="sencount" hidden="1">2</definedName>
    <definedName name="SING">#N/A</definedName>
    <definedName name="SING1">#N/A</definedName>
    <definedName name="SPN">#N/A</definedName>
    <definedName name="spnf" localSheetId="8">'[26]SPNF Acuerdo Incl. Int.'!spnf</definedName>
    <definedName name="spnf" localSheetId="2">'[26]SPNF Acuerdo Incl. Int.'!spnf</definedName>
    <definedName name="spnf">'[26]SPNF Acuerdo Incl. Int.'!spnf</definedName>
    <definedName name="START" localSheetId="2">#REF!</definedName>
    <definedName name="START">#REF!</definedName>
    <definedName name="STFQTAB" localSheetId="2">#REF!</definedName>
    <definedName name="STFQTAB">#REF!</definedName>
    <definedName name="STOP" localSheetId="2">#REF!</definedName>
    <definedName name="STOP">#REF!</definedName>
    <definedName name="SUM">[4]BoP!$E$313:$BE$365</definedName>
    <definedName name="SUPLI">#N/A</definedName>
    <definedName name="SUPLIDORES">#N/A</definedName>
    <definedName name="Tab25a" localSheetId="2">#REF!</definedName>
    <definedName name="Tab25a">#REF!</definedName>
    <definedName name="Tab25b" localSheetId="2">#REF!</definedName>
    <definedName name="Tab25b">#REF!</definedName>
    <definedName name="Table__47">[39]RED47!$A$1:$I$53</definedName>
    <definedName name="Table_2._Country_X___Public_Sector_Financing_1" localSheetId="2">#REF!</definedName>
    <definedName name="Table_2._Country_X___Public_Sector_Financing_1">#REF!</definedName>
    <definedName name="Table_Template" localSheetId="2">#REF!</definedName>
    <definedName name="Table_Template">#REF!</definedName>
    <definedName name="Table1" localSheetId="2">#REF!</definedName>
    <definedName name="Table1">#REF!</definedName>
    <definedName name="Table2" localSheetId="2">#REF!</definedName>
    <definedName name="Table2">#REF!</definedName>
    <definedName name="Table8">'[19]shared data'!$A$1:$E$32</definedName>
    <definedName name="TableA" localSheetId="2">#REF!</definedName>
    <definedName name="TableA">#REF!</definedName>
    <definedName name="TableB1" localSheetId="2">#REF!</definedName>
    <definedName name="TableB1">#REF!</definedName>
    <definedName name="TableB2" localSheetId="2">#REF!</definedName>
    <definedName name="TableB2">#REF!</definedName>
    <definedName name="TableB3" localSheetId="2">#REF!</definedName>
    <definedName name="TableB3">#REF!</definedName>
    <definedName name="TableC1" localSheetId="2">#REF!</definedName>
    <definedName name="TableC1">#REF!</definedName>
    <definedName name="TableC2" localSheetId="2">#REF!</definedName>
    <definedName name="TableC2">#REF!</definedName>
    <definedName name="TableC3" localSheetId="2">#REF!</definedName>
    <definedName name="TableC3">#REF!</definedName>
    <definedName name="TASA">#N/A</definedName>
    <definedName name="TASAS">#N/A</definedName>
    <definedName name="Tasas_Interes_06R">[40]A!$A$1:$T$54</definedName>
    <definedName name="tblChecks">[31]ErrCheck!$A$3:$E$5</definedName>
    <definedName name="tblLinks">[31]Links!$A$4:$F$33</definedName>
    <definedName name="tc">#VALUE!</definedName>
    <definedName name="TD">#N/A</definedName>
    <definedName name="TD1A">#N/A</definedName>
    <definedName name="TELAS" localSheetId="2">#REF!</definedName>
    <definedName name="TELAS">#REF!</definedName>
    <definedName name="Template_Table" localSheetId="2">#REF!</definedName>
    <definedName name="Template_Table">#REF!</definedName>
    <definedName name="TIPOCAMBIO" localSheetId="2">#REF!</definedName>
    <definedName name="TIPOCAMBIO">#REF!</definedName>
    <definedName name="TITLES" localSheetId="2">#REF!</definedName>
    <definedName name="TITLES">#REF!</definedName>
    <definedName name="_xlnm.Print_Titles" localSheetId="2">#REF!,#REF!</definedName>
    <definedName name="_xlnm.Print_Titles" localSheetId="3">'Tabla 5'!$2:$7</definedName>
    <definedName name="_xlnm.Print_Titles">#REF!,#REF!</definedName>
    <definedName name="TM" localSheetId="2">#REF!</definedName>
    <definedName name="TM">#REF!</definedName>
    <definedName name="TM_D" localSheetId="2">#REF!</definedName>
    <definedName name="TM_D">#REF!</definedName>
    <definedName name="TM_DPCH" localSheetId="2">#REF!</definedName>
    <definedName name="TM_DPCH">#REF!</definedName>
    <definedName name="TM_R" localSheetId="2">#REF!</definedName>
    <definedName name="TM_R">#REF!</definedName>
    <definedName name="TM_RPCH" localSheetId="2">#REF!</definedName>
    <definedName name="TM_RPCH">#REF!</definedName>
    <definedName name="TMG" localSheetId="2">#REF!</definedName>
    <definedName name="TMG">#REF!</definedName>
    <definedName name="TMG_D">[28]Q5!$E$23:$AH$23</definedName>
    <definedName name="TMG_DPCH" localSheetId="2">#REF!</definedName>
    <definedName name="TMG_DPCH">#REF!</definedName>
    <definedName name="TMG_R" localSheetId="2">#REF!</definedName>
    <definedName name="TMG_R">#REF!</definedName>
    <definedName name="TMG_RPCH" localSheetId="2">#REF!</definedName>
    <definedName name="TMG_RPCH">#REF!</definedName>
    <definedName name="TMGO">#N/A</definedName>
    <definedName name="TMGO_D" localSheetId="2">#REF!</definedName>
    <definedName name="TMGO_D">#REF!</definedName>
    <definedName name="TMGO_DPCH" localSheetId="2">#REF!</definedName>
    <definedName name="TMGO_DPCH">#REF!</definedName>
    <definedName name="TMGO_R" localSheetId="2">#REF!</definedName>
    <definedName name="TMGO_R">#REF!</definedName>
    <definedName name="TMGO_RPCH" localSheetId="2">#REF!</definedName>
    <definedName name="TMGO_RPCH">#REF!</definedName>
    <definedName name="TMGXO" localSheetId="2">#REF!</definedName>
    <definedName name="TMGXO">#REF!</definedName>
    <definedName name="TMGXO_D" localSheetId="2">#REF!</definedName>
    <definedName name="TMGXO_D">#REF!</definedName>
    <definedName name="TMGXO_DPCH" localSheetId="2">#REF!</definedName>
    <definedName name="TMGXO_DPCH">#REF!</definedName>
    <definedName name="TMGXO_R" localSheetId="2">#REF!</definedName>
    <definedName name="TMGXO_R">#REF!</definedName>
    <definedName name="TMGXO_RPCH" localSheetId="2">#REF!</definedName>
    <definedName name="TMGXO_RPCH">#REF!</definedName>
    <definedName name="TMS" localSheetId="2">#REF!</definedName>
    <definedName name="TMS">#REF!</definedName>
    <definedName name="TOC" localSheetId="2">#REF!</definedName>
    <definedName name="TOC">#REF!</definedName>
    <definedName name="TODO">[41]BCC!$A$1:$N$821,[41]BCC!$A$822:$N$1624</definedName>
    <definedName name="TOTAL">#N/A</definedName>
    <definedName name="Trade" localSheetId="2">#REF!</definedName>
    <definedName name="Trade">#REF!</definedName>
    <definedName name="TRADE3" localSheetId="2">[9]Trade!#REF!</definedName>
    <definedName name="TRADE3">[9]Trade!#REF!</definedName>
    <definedName name="TRIGO" localSheetId="2">#REF!</definedName>
    <definedName name="TRIGO">#REF!</definedName>
    <definedName name="TX" localSheetId="2">#REF!</definedName>
    <definedName name="TX">#REF!</definedName>
    <definedName name="TX_D" localSheetId="2">#REF!</definedName>
    <definedName name="TX_D">#REF!</definedName>
    <definedName name="TX_DPCH" localSheetId="2">#REF!</definedName>
    <definedName name="TX_DPCH">#REF!</definedName>
    <definedName name="TX_R" localSheetId="2">#REF!</definedName>
    <definedName name="TX_R">#REF!</definedName>
    <definedName name="TX_RPCH" localSheetId="2">#REF!</definedName>
    <definedName name="TX_RPCH">#REF!</definedName>
    <definedName name="TXG" localSheetId="2">#REF!</definedName>
    <definedName name="TXG">#REF!</definedName>
    <definedName name="TXG_D">#N/A</definedName>
    <definedName name="TXG_DPCH" localSheetId="2">#REF!</definedName>
    <definedName name="TXG_DPCH">#REF!</definedName>
    <definedName name="TXG_R" localSheetId="2">#REF!</definedName>
    <definedName name="TXG_R">#REF!</definedName>
    <definedName name="TXG_RPCH" localSheetId="2">#REF!</definedName>
    <definedName name="TXG_RPCH">#REF!</definedName>
    <definedName name="TXGO">#N/A</definedName>
    <definedName name="TXGO_D" localSheetId="2">#REF!</definedName>
    <definedName name="TXGO_D">#REF!</definedName>
    <definedName name="TXGO_DPCH" localSheetId="2">#REF!</definedName>
    <definedName name="TXGO_DPCH">#REF!</definedName>
    <definedName name="TXGO_R" localSheetId="2">#REF!</definedName>
    <definedName name="TXGO_R">#REF!</definedName>
    <definedName name="TXGO_RPCH" localSheetId="2">#REF!</definedName>
    <definedName name="TXGO_RPCH">#REF!</definedName>
    <definedName name="TXGXO" localSheetId="2">#REF!</definedName>
    <definedName name="TXGXO">#REF!</definedName>
    <definedName name="TXGXO_D" localSheetId="2">#REF!</definedName>
    <definedName name="TXGXO_D">#REF!</definedName>
    <definedName name="TXGXO_DPCH" localSheetId="2">#REF!</definedName>
    <definedName name="TXGXO_DPCH">#REF!</definedName>
    <definedName name="TXGXO_R" localSheetId="2">#REF!</definedName>
    <definedName name="TXGXO_R">#REF!</definedName>
    <definedName name="TXGXO_RPCH" localSheetId="2">#REF!</definedName>
    <definedName name="TXGXO_RPCH">#REF!</definedName>
    <definedName name="TXS" localSheetId="2">#REF!</definedName>
    <definedName name="TXS">#REF!</definedName>
    <definedName name="UAED">#N/A</definedName>
    <definedName name="UAED1">#N/A</definedName>
    <definedName name="UC">#N/A</definedName>
    <definedName name="UC1A">#N/A</definedName>
    <definedName name="unemp_96Q3" localSheetId="2">#REF!</definedName>
    <definedName name="unemp_96Q3">#REF!</definedName>
    <definedName name="unemp_96Q4" localSheetId="2">#REF!</definedName>
    <definedName name="unemp_96Q4">#REF!</definedName>
    <definedName name="unemp_97Q1" localSheetId="2">#REF!</definedName>
    <definedName name="unemp_97Q1">#REF!</definedName>
    <definedName name="unemp_97Q2" localSheetId="2">#REF!</definedName>
    <definedName name="unemp_97Q2">#REF!</definedName>
    <definedName name="unemp_nat" localSheetId="2">#REF!</definedName>
    <definedName name="unemp_nat">#REF!</definedName>
    <definedName name="unemp_urbrural" localSheetId="2">#REF!</definedName>
    <definedName name="unemp_urbrural">#REF!</definedName>
    <definedName name="USDSR" localSheetId="2">#REF!</definedName>
    <definedName name="USDSR">#REF!</definedName>
    <definedName name="VENEZU">#N/A</definedName>
    <definedName name="VIAAEREA" localSheetId="2">#REF!</definedName>
    <definedName name="VIAAEREA">#REF!</definedName>
    <definedName name="VTITLES" localSheetId="2">#REF!</definedName>
    <definedName name="VTITLES">#REF!</definedName>
    <definedName name="wage_govt_sector" localSheetId="2">#REF!</definedName>
    <definedName name="wage_govt_sector">#REF!</definedName>
    <definedName name="WAPR" localSheetId="2">#REF!</definedName>
    <definedName name="WAPR">#REF!</definedName>
    <definedName name="WEO" localSheetId="2">#REF!</definedName>
    <definedName name="WEO">#REF!</definedName>
    <definedName name="will" localSheetId="8">'[26]SPNF Acuerdo Incl. Int.'!will</definedName>
    <definedName name="will" localSheetId="2">'[26]SPNF Acuerdo Incl. Int.'!will</definedName>
    <definedName name="will">'[26]SPNF Acuerdo Incl. Int.'!will</definedName>
    <definedName name="WPCP33_D" localSheetId="2">#REF!</definedName>
    <definedName name="WPCP33_D">#REF!</definedName>
    <definedName name="WPCP33pch" localSheetId="2">#REF!</definedName>
    <definedName name="WPCP33pch">#REF!</definedName>
    <definedName name="wrn.BANKS." localSheetId="0" hidden="1">{#N/A,#N/A,FALSE,"BANKS"}</definedName>
    <definedName name="wrn.BANKS." localSheetId="2" hidden="1">{#N/A,#N/A,FALSE,"BANKS"}</definedName>
    <definedName name="wrn.BANKS." localSheetId="3" hidden="1">{#N/A,#N/A,FALSE,"BANKS"}</definedName>
    <definedName name="wrn.BANKS." hidden="1">{#N/A,#N/A,FALSE,"BANKS"}</definedName>
    <definedName name="wrn.BOP." localSheetId="0" hidden="1">{#N/A,#N/A,FALSE,"BOP"}</definedName>
    <definedName name="wrn.BOP." localSheetId="2" hidden="1">{#N/A,#N/A,FALSE,"BOP"}</definedName>
    <definedName name="wrn.BOP." localSheetId="3" hidden="1">{#N/A,#N/A,FALSE,"BOP"}</definedName>
    <definedName name="wrn.BOP." hidden="1">{#N/A,#N/A,FALSE,"BOP"}</definedName>
    <definedName name="wrn.BOP_MIDTERM." localSheetId="0" hidden="1">{"BOP_TAB",#N/A,FALSE,"N";"MIDTERM_TAB",#N/A,FALSE,"O"}</definedName>
    <definedName name="wrn.BOP_MIDTERM." localSheetId="2" hidden="1">{"BOP_TAB",#N/A,FALSE,"N";"MIDTERM_TAB",#N/A,FALSE,"O"}</definedName>
    <definedName name="wrn.BOP_MIDTERM." localSheetId="3" hidden="1">{"BOP_TAB",#N/A,FALSE,"N";"MIDTERM_TAB",#N/A,FALSE,"O"}</definedName>
    <definedName name="wrn.BOP_MIDTERM." hidden="1">{"BOP_TAB",#N/A,FALSE,"N";"MIDTERM_TAB",#N/A,FALSE,"O"}</definedName>
    <definedName name="wrn.CREDIT." localSheetId="0" hidden="1">{#N/A,#N/A,FALSE,"CREDIT"}</definedName>
    <definedName name="wrn.CREDIT." localSheetId="2" hidden="1">{#N/A,#N/A,FALSE,"CREDIT"}</definedName>
    <definedName name="wrn.CREDIT." localSheetId="3" hidden="1">{#N/A,#N/A,FALSE,"CREDIT"}</definedName>
    <definedName name="wrn.CREDIT." hidden="1">{#N/A,#N/A,FALSE,"CREDIT"}</definedName>
    <definedName name="wrn.DEBTSVC." localSheetId="0" hidden="1">{#N/A,#N/A,FALSE,"DEBTSVC"}</definedName>
    <definedName name="wrn.DEBTSVC." localSheetId="2" hidden="1">{#N/A,#N/A,FALSE,"DEBTSVC"}</definedName>
    <definedName name="wrn.DEBTSVC." localSheetId="3" hidden="1">{#N/A,#N/A,FALSE,"DEBTSVC"}</definedName>
    <definedName name="wrn.DEBTSVC." hidden="1">{#N/A,#N/A,FALSE,"DEBTSVC"}</definedName>
    <definedName name="wrn.DEPO." localSheetId="0" hidden="1">{#N/A,#N/A,FALSE,"DEPO"}</definedName>
    <definedName name="wrn.DEPO." localSheetId="2" hidden="1">{#N/A,#N/A,FALSE,"DEPO"}</definedName>
    <definedName name="wrn.DEPO." localSheetId="3" hidden="1">{#N/A,#N/A,FALSE,"DEPO"}</definedName>
    <definedName name="wrn.DEPO." hidden="1">{#N/A,#N/A,FALSE,"DEPO"}</definedName>
    <definedName name="wrn.EXCISE." localSheetId="0" hidden="1">{#N/A,#N/A,FALSE,"EXCISE"}</definedName>
    <definedName name="wrn.EXCISE." localSheetId="2" hidden="1">{#N/A,#N/A,FALSE,"EXCISE"}</definedName>
    <definedName name="wrn.EXCISE." localSheetId="3" hidden="1">{#N/A,#N/A,FALSE,"EXCISE"}</definedName>
    <definedName name="wrn.EXCISE." hidden="1">{#N/A,#N/A,FALSE,"EXCISE"}</definedName>
    <definedName name="wrn.EXRATE." localSheetId="0" hidden="1">{#N/A,#N/A,FALSE,"EXRATE"}</definedName>
    <definedName name="wrn.EXRATE." localSheetId="2" hidden="1">{#N/A,#N/A,FALSE,"EXRATE"}</definedName>
    <definedName name="wrn.EXRATE." localSheetId="3" hidden="1">{#N/A,#N/A,FALSE,"EXRATE"}</definedName>
    <definedName name="wrn.EXRATE." hidden="1">{#N/A,#N/A,FALSE,"EXRATE"}</definedName>
    <definedName name="wrn.EXTDEBT." localSheetId="0" hidden="1">{#N/A,#N/A,FALSE,"EXTDEBT"}</definedName>
    <definedName name="wrn.EXTDEBT." localSheetId="2" hidden="1">{#N/A,#N/A,FALSE,"EXTDEBT"}</definedName>
    <definedName name="wrn.EXTDEBT." localSheetId="3" hidden="1">{#N/A,#N/A,FALSE,"EXTDEBT"}</definedName>
    <definedName name="wrn.EXTDEBT." hidden="1">{#N/A,#N/A,FALSE,"EXTDEBT"}</definedName>
    <definedName name="wrn.EXTRABUDGT." localSheetId="0" hidden="1">{#N/A,#N/A,FALSE,"EXTRABUDGT"}</definedName>
    <definedName name="wrn.EXTRABUDGT." localSheetId="2" hidden="1">{#N/A,#N/A,FALSE,"EXTRABUDGT"}</definedName>
    <definedName name="wrn.EXTRABUDGT." localSheetId="3" hidden="1">{#N/A,#N/A,FALSE,"EXTRABUDGT"}</definedName>
    <definedName name="wrn.EXTRABUDGT." hidden="1">{#N/A,#N/A,FALSE,"EXTRABUDGT"}</definedName>
    <definedName name="wrn.EXTRABUDGT2." localSheetId="0" hidden="1">{#N/A,#N/A,FALSE,"EXTRABUDGT2"}</definedName>
    <definedName name="wrn.EXTRABUDGT2." localSheetId="2" hidden="1">{#N/A,#N/A,FALSE,"EXTRABUDGT2"}</definedName>
    <definedName name="wrn.EXTRABUDGT2." localSheetId="3" hidden="1">{#N/A,#N/A,FALSE,"EXTRABUDGT2"}</definedName>
    <definedName name="wrn.EXTRABUDGT2." hidden="1">{#N/A,#N/A,FALSE,"EXTRABUDGT2"}</definedName>
    <definedName name="wrn.GDP." localSheetId="0" hidden="1">{#N/A,#N/A,FALSE,"GDP_ORIGIN";#N/A,#N/A,FALSE,"EMP_POP"}</definedName>
    <definedName name="wrn.GDP." localSheetId="2" hidden="1">{#N/A,#N/A,FALSE,"GDP_ORIGIN";#N/A,#N/A,FALSE,"EMP_POP"}</definedName>
    <definedName name="wrn.GDP." localSheetId="3" hidden="1">{#N/A,#N/A,FALSE,"GDP_ORIGIN";#N/A,#N/A,FALSE,"EMP_POP"}</definedName>
    <definedName name="wrn.GDP." hidden="1">{#N/A,#N/A,FALSE,"GDP_ORIGIN";#N/A,#N/A,FALSE,"EMP_POP"}</definedName>
    <definedName name="wrn.GGOVT." localSheetId="0" hidden="1">{#N/A,#N/A,FALSE,"GGOVT"}</definedName>
    <definedName name="wrn.GGOVT." localSheetId="2" hidden="1">{#N/A,#N/A,FALSE,"GGOVT"}</definedName>
    <definedName name="wrn.GGOVT." localSheetId="3" hidden="1">{#N/A,#N/A,FALSE,"GGOVT"}</definedName>
    <definedName name="wrn.GGOVT." hidden="1">{#N/A,#N/A,FALSE,"GGOVT"}</definedName>
    <definedName name="wrn.GGOVT2." localSheetId="0" hidden="1">{#N/A,#N/A,FALSE,"GGOVT2"}</definedName>
    <definedName name="wrn.GGOVT2." localSheetId="2" hidden="1">{#N/A,#N/A,FALSE,"GGOVT2"}</definedName>
    <definedName name="wrn.GGOVT2." localSheetId="3" hidden="1">{#N/A,#N/A,FALSE,"GGOVT2"}</definedName>
    <definedName name="wrn.GGOVT2." hidden="1">{#N/A,#N/A,FALSE,"GGOVT2"}</definedName>
    <definedName name="wrn.GGOVTPC." localSheetId="0" hidden="1">{#N/A,#N/A,FALSE,"GGOVT%"}</definedName>
    <definedName name="wrn.GGOVTPC." localSheetId="2" hidden="1">{#N/A,#N/A,FALSE,"GGOVT%"}</definedName>
    <definedName name="wrn.GGOVTPC." localSheetId="3" hidden="1">{#N/A,#N/A,FALSE,"GGOVT%"}</definedName>
    <definedName name="wrn.GGOVTPC." hidden="1">{#N/A,#N/A,FALSE,"GGOVT%"}</definedName>
    <definedName name="wrn.INCOMETX." localSheetId="0" hidden="1">{#N/A,#N/A,FALSE,"INCOMETX"}</definedName>
    <definedName name="wrn.INCOMETX." localSheetId="2" hidden="1">{#N/A,#N/A,FALSE,"INCOMETX"}</definedName>
    <definedName name="wrn.INCOMETX." localSheetId="3" hidden="1">{#N/A,#N/A,FALSE,"INCOMETX"}</definedName>
    <definedName name="wrn.INCOMETX." hidden="1">{#N/A,#N/A,FALSE,"INCOMETX"}</definedName>
    <definedName name="wrn.Input._.and._.output._.tables." localSheetId="0"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0" hidden="1">{#N/A,#N/A,FALSE,"INTERST"}</definedName>
    <definedName name="wrn.INTERST." localSheetId="2" hidden="1">{#N/A,#N/A,FALSE,"INTERST"}</definedName>
    <definedName name="wrn.INTERST." localSheetId="3" hidden="1">{#N/A,#N/A,FALSE,"INTERST"}</definedName>
    <definedName name="wrn.INTERST." hidden="1">{#N/A,#N/A,FALSE,"INTERST"}</definedName>
    <definedName name="wrn.MDABOP." localSheetId="0"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localSheetId="2" hidden="1">{"MONA",#N/A,FALSE,"S"}</definedName>
    <definedName name="wrn.MONA." localSheetId="3" hidden="1">{"MONA",#N/A,FALSE,"S"}</definedName>
    <definedName name="wrn.MONA." hidden="1">{"MONA",#N/A,FALSE,"S"}</definedName>
    <definedName name="wrn.MS." localSheetId="0" hidden="1">{#N/A,#N/A,FALSE,"MS"}</definedName>
    <definedName name="wrn.MS." localSheetId="2" hidden="1">{#N/A,#N/A,FALSE,"MS"}</definedName>
    <definedName name="wrn.MS." localSheetId="3" hidden="1">{#N/A,#N/A,FALSE,"MS"}</definedName>
    <definedName name="wrn.MS." hidden="1">{#N/A,#N/A,FALSE,"MS"}</definedName>
    <definedName name="wrn.NBG." localSheetId="0" hidden="1">{#N/A,#N/A,FALSE,"NBG"}</definedName>
    <definedName name="wrn.NBG." localSheetId="2" hidden="1">{#N/A,#N/A,FALSE,"NBG"}</definedName>
    <definedName name="wrn.NBG." localSheetId="3" hidden="1">{#N/A,#N/A,FALSE,"NBG"}</definedName>
    <definedName name="wrn.NBG." hidden="1">{#N/A,#N/A,FALSE,"NBG"}</definedName>
    <definedName name="wrn.Output._.tables." localSheetId="0" hidden="1">{#N/A,#N/A,FALSE,"I";#N/A,#N/A,FALSE,"J";#N/A,#N/A,FALSE,"K";#N/A,#N/A,FALSE,"L";#N/A,#N/A,FALSE,"M";#N/A,#N/A,FALSE,"N";#N/A,#N/A,FALSE,"O"}</definedName>
    <definedName name="wrn.Output._.tables." localSheetId="2" hidden="1">{#N/A,#N/A,FALSE,"I";#N/A,#N/A,FALSE,"J";#N/A,#N/A,FALSE,"K";#N/A,#N/A,FALSE,"L";#N/A,#N/A,FALSE,"M";#N/A,#N/A,FALSE,"N";#N/A,#N/A,FALSE,"O"}</definedName>
    <definedName name="wrn.Output._.tables." localSheetId="3" hidden="1">{#N/A,#N/A,FALSE,"I";#N/A,#N/A,FALSE,"J";#N/A,#N/A,FALSE,"K";#N/A,#N/A,FALSE,"L";#N/A,#N/A,FALSE,"M";#N/A,#N/A,FALSE,"N";#N/A,#N/A,FALSE,"O"}</definedName>
    <definedName name="wrn.Output._.tables." hidden="1">{#N/A,#N/A,FALSE,"I";#N/A,#N/A,FALSE,"J";#N/A,#N/A,FALSE,"K";#N/A,#N/A,FALSE,"L";#N/A,#N/A,FALSE,"M";#N/A,#N/A,FALSE,"N";#N/A,#N/A,FALSE,"O"}</definedName>
    <definedName name="wrn.PCPI." localSheetId="0" hidden="1">{#N/A,#N/A,FALSE,"PCPI"}</definedName>
    <definedName name="wrn.PCPI." localSheetId="2" hidden="1">{#N/A,#N/A,FALSE,"PCPI"}</definedName>
    <definedName name="wrn.PCPI." localSheetId="3" hidden="1">{#N/A,#N/A,FALSE,"PCPI"}</definedName>
    <definedName name="wrn.PCPI." hidden="1">{#N/A,#N/A,FALSE,"PCPI"}</definedName>
    <definedName name="wrn.PENSION." localSheetId="0" hidden="1">{#N/A,#N/A,FALSE,"PENSION"}</definedName>
    <definedName name="wrn.PENSION." localSheetId="2" hidden="1">{#N/A,#N/A,FALSE,"PENSION"}</definedName>
    <definedName name="wrn.PENSION." localSheetId="3" hidden="1">{#N/A,#N/A,FALSE,"PENSION"}</definedName>
    <definedName name="wrn.PENSION." hidden="1">{#N/A,#N/A,FALSE,"PENSION"}</definedName>
    <definedName name="wrn.PRUDENT." localSheetId="0" hidden="1">{#N/A,#N/A,FALSE,"PRUDENT"}</definedName>
    <definedName name="wrn.PRUDENT." localSheetId="2" hidden="1">{#N/A,#N/A,FALSE,"PRUDENT"}</definedName>
    <definedName name="wrn.PRUDENT." localSheetId="3" hidden="1">{#N/A,#N/A,FALSE,"PRUDENT"}</definedName>
    <definedName name="wrn.PRUDENT." hidden="1">{#N/A,#N/A,FALSE,"PRUDENT"}</definedName>
    <definedName name="wrn.PUBLEXP." localSheetId="0" hidden="1">{#N/A,#N/A,FALSE,"PUBLEXP"}</definedName>
    <definedName name="wrn.PUBLEXP." localSheetId="2" hidden="1">{#N/A,#N/A,FALSE,"PUBLEXP"}</definedName>
    <definedName name="wrn.PUBLEXP." localSheetId="3" hidden="1">{#N/A,#N/A,FALSE,"PUBLEXP"}</definedName>
    <definedName name="wrn.PUBLEXP." hidden="1">{#N/A,#N/A,FALSE,"PUBLEXP"}</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0" hidden="1">{#N/A,#N/A,FALSE,"REVSHARE"}</definedName>
    <definedName name="wrn.REVSHARE." localSheetId="2" hidden="1">{#N/A,#N/A,FALSE,"REVSHARE"}</definedName>
    <definedName name="wrn.REVSHARE." localSheetId="3" hidden="1">{#N/A,#N/A,FALSE,"REVSHARE"}</definedName>
    <definedName name="wrn.REVSHARE." hidden="1">{#N/A,#N/A,FALSE,"REVSHARE"}</definedName>
    <definedName name="wrn.STATE." localSheetId="0" hidden="1">{#N/A,#N/A,FALSE,"STATE"}</definedName>
    <definedName name="wrn.STATE." localSheetId="2" hidden="1">{#N/A,#N/A,FALSE,"STATE"}</definedName>
    <definedName name="wrn.STATE." localSheetId="3" hidden="1">{#N/A,#N/A,FALSE,"STATE"}</definedName>
    <definedName name="wrn.STATE." hidden="1">{#N/A,#N/A,FALSE,"STATE"}</definedName>
    <definedName name="wrn.TAXARREARS." localSheetId="0" hidden="1">{#N/A,#N/A,FALSE,"TAXARREARS"}</definedName>
    <definedName name="wrn.TAXARREARS." localSheetId="2" hidden="1">{#N/A,#N/A,FALSE,"TAXARREARS"}</definedName>
    <definedName name="wrn.TAXARREARS." localSheetId="3" hidden="1">{#N/A,#N/A,FALSE,"TAXARREARS"}</definedName>
    <definedName name="wrn.TAXARREARS." hidden="1">{#N/A,#N/A,FALSE,"TAXARREARS"}</definedName>
    <definedName name="wrn.TAXPAYRS." localSheetId="0" hidden="1">{#N/A,#N/A,FALSE,"TAXPAYRS"}</definedName>
    <definedName name="wrn.TAXPAYRS." localSheetId="2" hidden="1">{#N/A,#N/A,FALSE,"TAXPAYRS"}</definedName>
    <definedName name="wrn.TAXPAYRS." localSheetId="3" hidden="1">{#N/A,#N/A,FALSE,"TAXPAYRS"}</definedName>
    <definedName name="wrn.TAXPAYRS." hidden="1">{#N/A,#N/A,FALSE,"TAXPAYRS"}</definedName>
    <definedName name="wrn.TRADE." localSheetId="0" hidden="1">{#N/A,#N/A,FALSE,"TRADE"}</definedName>
    <definedName name="wrn.TRADE." localSheetId="2" hidden="1">{#N/A,#N/A,FALSE,"TRADE"}</definedName>
    <definedName name="wrn.TRADE." localSheetId="3" hidden="1">{#N/A,#N/A,FALSE,"TRADE"}</definedName>
    <definedName name="wrn.TRADE." hidden="1">{#N/A,#N/A,FALSE,"TRADE"}</definedName>
    <definedName name="wrn.TRANSPORT." localSheetId="0" hidden="1">{#N/A,#N/A,FALSE,"TRANPORT"}</definedName>
    <definedName name="wrn.TRANSPORT." localSheetId="2" hidden="1">{#N/A,#N/A,FALSE,"TRANPORT"}</definedName>
    <definedName name="wrn.TRANSPORT." localSheetId="3" hidden="1">{#N/A,#N/A,FALSE,"TRANPORT"}</definedName>
    <definedName name="wrn.TRANSPORT." hidden="1">{#N/A,#N/A,FALSE,"TRANPORT"}</definedName>
    <definedName name="wrn.UNEMPL." localSheetId="0" hidden="1">{#N/A,#N/A,FALSE,"EMP_POP";#N/A,#N/A,FALSE,"UNEMPL"}</definedName>
    <definedName name="wrn.UNEMPL." localSheetId="2" hidden="1">{#N/A,#N/A,FALSE,"EMP_POP";#N/A,#N/A,FALSE,"UNEMPL"}</definedName>
    <definedName name="wrn.UNEMPL." localSheetId="3" hidden="1">{#N/A,#N/A,FALSE,"EMP_POP";#N/A,#N/A,FALSE,"UNEMPL"}</definedName>
    <definedName name="wrn.UNEMPL." hidden="1">{#N/A,#N/A,FALSE,"EMP_POP";#N/A,#N/A,FALSE,"UNEMPL"}</definedName>
    <definedName name="wrn.WAGES." localSheetId="0" hidden="1">{#N/A,#N/A,FALSE,"WAGES"}</definedName>
    <definedName name="wrn.WAGES." localSheetId="2" hidden="1">{#N/A,#N/A,FALSE,"WAGES"}</definedName>
    <definedName name="wrn.WAGES." localSheetId="3" hidden="1">{#N/A,#N/A,FALSE,"WAGES"}</definedName>
    <definedName name="wrn.WAGES." hidden="1">{#N/A,#N/A,FALSE,"WAGES"}</definedName>
    <definedName name="wrn.WEO." localSheetId="0" hidden="1">{"WEO",#N/A,FALSE,"T"}</definedName>
    <definedName name="wrn.WEO." localSheetId="2" hidden="1">{"WEO",#N/A,FALSE,"T"}</definedName>
    <definedName name="wrn.WEO." localSheetId="3" hidden="1">{"WEO",#N/A,FALSE,"T"}</definedName>
    <definedName name="wrn.WEO." hidden="1">{"WEO",#N/A,FALSE,"T"}</definedName>
    <definedName name="XBANANO" localSheetId="2">#REF!</definedName>
    <definedName name="XBANANO">#REF!</definedName>
    <definedName name="XCAFE" localSheetId="2">#REF!</definedName>
    <definedName name="XCAFE">#REF!</definedName>
    <definedName name="XGS" localSheetId="2">#REF!</definedName>
    <definedName name="XGS">#REF!</definedName>
    <definedName name="XMENSUALES" localSheetId="2">#REF!</definedName>
    <definedName name="XMENSUALES">#REF!</definedName>
    <definedName name="xxWRS_1">'[19]shared data'!$A$1:$A$77</definedName>
    <definedName name="xxWRS_2" localSheetId="2">#REF!</definedName>
    <definedName name="xxWRS_2">#REF!</definedName>
    <definedName name="xxWRS_3" localSheetId="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XXX" localSheetId="2">#REF!</definedName>
    <definedName name="XXX">#REF!</definedName>
    <definedName name="XXX1" localSheetId="2">#REF!</definedName>
    <definedName name="XXX1">#REF!</definedName>
    <definedName name="ycirr" localSheetId="2">#REF!</definedName>
    <definedName name="ycirr">#REF!</definedName>
    <definedName name="Year" localSheetId="2">#REF!</definedName>
    <definedName name="Year">#REF!</definedName>
    <definedName name="Years" localSheetId="2">#REF!</definedName>
    <definedName name="Years">#REF!</definedName>
    <definedName name="yenr" localSheetId="2">#REF!</definedName>
    <definedName name="yenr">#REF!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#N/A</definedName>
    <definedName name="YY1A">#N/A</definedName>
    <definedName name="Z" localSheetId="2">[1]Imp!#REF!</definedName>
    <definedName name="Z">[1]Imp!#REF!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79" i="30" l="1"/>
  <c r="K279" i="30"/>
  <c r="J279" i="30"/>
  <c r="I279" i="30"/>
  <c r="L278" i="30"/>
  <c r="K278" i="30"/>
  <c r="J278" i="30"/>
  <c r="I278" i="30"/>
  <c r="L277" i="30"/>
  <c r="K277" i="30"/>
  <c r="J277" i="30"/>
  <c r="I277" i="30"/>
  <c r="L276" i="30"/>
  <c r="K276" i="30"/>
  <c r="J276" i="30"/>
  <c r="I276" i="30"/>
  <c r="L275" i="30"/>
  <c r="K275" i="30"/>
  <c r="J275" i="30"/>
  <c r="I275" i="30"/>
  <c r="L274" i="30"/>
  <c r="K274" i="30"/>
  <c r="J274" i="30"/>
  <c r="I274" i="30"/>
  <c r="L273" i="30"/>
  <c r="K273" i="30"/>
  <c r="J273" i="30"/>
  <c r="I273" i="30"/>
  <c r="L272" i="30"/>
  <c r="K272" i="30"/>
  <c r="J272" i="30"/>
  <c r="I272" i="30"/>
  <c r="L271" i="30"/>
  <c r="K271" i="30"/>
  <c r="J271" i="30"/>
  <c r="I271" i="30"/>
  <c r="L270" i="30"/>
  <c r="K270" i="30"/>
  <c r="J270" i="30"/>
  <c r="I270" i="30"/>
  <c r="L269" i="30"/>
  <c r="K269" i="30"/>
  <c r="J269" i="30"/>
  <c r="I269" i="30"/>
  <c r="L268" i="30"/>
  <c r="K268" i="30"/>
  <c r="J268" i="30"/>
  <c r="I268" i="30"/>
  <c r="L267" i="30"/>
  <c r="K267" i="30"/>
  <c r="J267" i="30"/>
  <c r="I267" i="30"/>
  <c r="L266" i="30"/>
  <c r="K266" i="30"/>
  <c r="J266" i="30"/>
  <c r="I266" i="30"/>
  <c r="L265" i="30"/>
  <c r="K265" i="30"/>
  <c r="J265" i="30"/>
  <c r="I265" i="30"/>
  <c r="L264" i="30"/>
  <c r="K264" i="30"/>
  <c r="J264" i="30"/>
  <c r="I264" i="30"/>
  <c r="L263" i="30"/>
  <c r="K263" i="30"/>
  <c r="J263" i="30"/>
  <c r="I263" i="30"/>
  <c r="L262" i="30"/>
  <c r="K262" i="30"/>
  <c r="J262" i="30"/>
  <c r="I262" i="30"/>
  <c r="L261" i="30"/>
  <c r="K261" i="30"/>
  <c r="J261" i="30"/>
  <c r="I261" i="30"/>
  <c r="L260" i="30"/>
  <c r="K260" i="30"/>
  <c r="J260" i="30"/>
  <c r="I260" i="30"/>
  <c r="L259" i="30"/>
  <c r="K259" i="30"/>
  <c r="J259" i="30"/>
  <c r="I259" i="30"/>
  <c r="L258" i="30"/>
  <c r="K258" i="30"/>
  <c r="J258" i="30"/>
  <c r="I258" i="30"/>
  <c r="L257" i="30"/>
  <c r="K257" i="30"/>
  <c r="J257" i="30"/>
  <c r="I257" i="30"/>
  <c r="L256" i="30"/>
  <c r="K256" i="30"/>
  <c r="J256" i="30"/>
  <c r="I256" i="30"/>
  <c r="L255" i="30"/>
  <c r="K255" i="30"/>
  <c r="J255" i="30"/>
  <c r="I255" i="30"/>
  <c r="L254" i="30"/>
  <c r="K254" i="30"/>
  <c r="J254" i="30"/>
  <c r="I254" i="30"/>
  <c r="L253" i="30"/>
  <c r="K253" i="30"/>
  <c r="J253" i="30"/>
  <c r="I253" i="30"/>
  <c r="L252" i="30"/>
  <c r="K252" i="30"/>
  <c r="J252" i="30"/>
  <c r="I252" i="30"/>
  <c r="L251" i="30"/>
  <c r="K251" i="30"/>
  <c r="J251" i="30"/>
  <c r="I251" i="30"/>
  <c r="L250" i="30"/>
  <c r="K250" i="30"/>
  <c r="J250" i="30"/>
  <c r="I250" i="30"/>
  <c r="L249" i="30"/>
  <c r="K249" i="30"/>
  <c r="J249" i="30"/>
  <c r="I249" i="30"/>
  <c r="L248" i="30"/>
  <c r="K248" i="30"/>
  <c r="J248" i="30"/>
  <c r="I248" i="30"/>
  <c r="L247" i="30"/>
  <c r="K247" i="30"/>
  <c r="J247" i="30"/>
  <c r="I247" i="30"/>
  <c r="L246" i="30"/>
  <c r="K246" i="30"/>
  <c r="J246" i="30"/>
  <c r="I246" i="30"/>
  <c r="L245" i="30"/>
  <c r="K245" i="30"/>
  <c r="J245" i="30"/>
  <c r="I245" i="30"/>
  <c r="L244" i="30"/>
  <c r="K244" i="30"/>
  <c r="J244" i="30"/>
  <c r="I244" i="30"/>
  <c r="L243" i="30"/>
  <c r="K243" i="30"/>
  <c r="J243" i="30"/>
  <c r="I243" i="30"/>
  <c r="L242" i="30"/>
  <c r="K242" i="30"/>
  <c r="J242" i="30"/>
  <c r="I242" i="30"/>
  <c r="L241" i="30"/>
  <c r="K241" i="30"/>
  <c r="J241" i="30"/>
  <c r="I241" i="30"/>
  <c r="L240" i="30"/>
  <c r="K240" i="30"/>
  <c r="J240" i="30"/>
  <c r="I240" i="30"/>
  <c r="L239" i="30"/>
  <c r="K239" i="30"/>
  <c r="J239" i="30"/>
  <c r="I239" i="30"/>
  <c r="L238" i="30"/>
  <c r="K238" i="30"/>
  <c r="J238" i="30"/>
  <c r="I238" i="30"/>
  <c r="L237" i="30"/>
  <c r="K237" i="30"/>
  <c r="J237" i="30"/>
  <c r="I237" i="30"/>
  <c r="L236" i="30"/>
  <c r="K236" i="30"/>
  <c r="J236" i="30"/>
  <c r="I236" i="30"/>
  <c r="L235" i="30"/>
  <c r="K235" i="30"/>
  <c r="J235" i="30"/>
  <c r="I235" i="30"/>
  <c r="L234" i="30"/>
  <c r="K234" i="30"/>
  <c r="J234" i="30"/>
  <c r="I234" i="30"/>
  <c r="L233" i="30"/>
  <c r="K233" i="30"/>
  <c r="J233" i="30"/>
  <c r="I233" i="30"/>
  <c r="L232" i="30"/>
  <c r="K232" i="30"/>
  <c r="J232" i="30"/>
  <c r="I232" i="30"/>
  <c r="L231" i="30"/>
  <c r="K231" i="30"/>
  <c r="J231" i="30"/>
  <c r="I231" i="30"/>
  <c r="L230" i="30"/>
  <c r="K230" i="30"/>
  <c r="J230" i="30"/>
  <c r="I230" i="30"/>
  <c r="L229" i="30"/>
  <c r="K229" i="30"/>
  <c r="J229" i="30"/>
  <c r="I229" i="30"/>
  <c r="L228" i="30"/>
  <c r="K228" i="30"/>
  <c r="J228" i="30"/>
  <c r="I228" i="30"/>
  <c r="L227" i="30"/>
  <c r="K227" i="30"/>
  <c r="J227" i="30"/>
  <c r="I227" i="30"/>
  <c r="L226" i="30"/>
  <c r="K226" i="30"/>
  <c r="J226" i="30"/>
  <c r="I226" i="30"/>
  <c r="L225" i="30"/>
  <c r="K225" i="30"/>
  <c r="J225" i="30"/>
  <c r="I225" i="30"/>
  <c r="L224" i="30"/>
  <c r="K224" i="30"/>
  <c r="J224" i="30"/>
  <c r="I224" i="30"/>
  <c r="L223" i="30"/>
  <c r="K223" i="30"/>
  <c r="J223" i="30"/>
  <c r="I223" i="30"/>
  <c r="L222" i="30"/>
  <c r="K222" i="30"/>
  <c r="J222" i="30"/>
  <c r="I222" i="30"/>
  <c r="L221" i="30"/>
  <c r="K221" i="30"/>
  <c r="J221" i="30"/>
  <c r="I221" i="30"/>
  <c r="L220" i="30"/>
  <c r="K220" i="30"/>
  <c r="J220" i="30"/>
  <c r="I220" i="30"/>
  <c r="L219" i="30"/>
  <c r="K219" i="30"/>
  <c r="J219" i="30"/>
  <c r="I219" i="30"/>
  <c r="L218" i="30"/>
  <c r="K218" i="30"/>
  <c r="J218" i="30"/>
  <c r="I218" i="30"/>
  <c r="L217" i="30"/>
  <c r="K217" i="30"/>
  <c r="J217" i="30"/>
  <c r="I217" i="30"/>
  <c r="L216" i="30"/>
  <c r="K216" i="30"/>
  <c r="J216" i="30"/>
  <c r="I216" i="30"/>
  <c r="L215" i="30"/>
  <c r="K215" i="30"/>
  <c r="J215" i="30"/>
  <c r="I215" i="30"/>
  <c r="L214" i="30"/>
  <c r="K214" i="30"/>
  <c r="J214" i="30"/>
  <c r="I214" i="30"/>
  <c r="L213" i="30"/>
  <c r="K213" i="30"/>
  <c r="J213" i="30"/>
  <c r="I213" i="30"/>
  <c r="L212" i="30"/>
  <c r="K212" i="30"/>
  <c r="J212" i="30"/>
  <c r="I212" i="30"/>
  <c r="L211" i="30"/>
  <c r="K211" i="30"/>
  <c r="J211" i="30"/>
  <c r="I211" i="30"/>
  <c r="L210" i="30"/>
  <c r="K210" i="30"/>
  <c r="J210" i="30"/>
  <c r="I210" i="30"/>
  <c r="L209" i="30"/>
  <c r="K209" i="30"/>
  <c r="J209" i="30"/>
  <c r="I209" i="30"/>
  <c r="L208" i="30"/>
  <c r="K208" i="30"/>
  <c r="J208" i="30"/>
  <c r="I208" i="30"/>
  <c r="L207" i="30"/>
  <c r="K207" i="30"/>
  <c r="J207" i="30"/>
  <c r="I207" i="30"/>
  <c r="L206" i="30"/>
  <c r="K206" i="30"/>
  <c r="J206" i="30"/>
  <c r="I206" i="30"/>
  <c r="L205" i="30"/>
  <c r="K205" i="30"/>
  <c r="J205" i="30"/>
  <c r="I205" i="30"/>
  <c r="L204" i="30"/>
  <c r="K204" i="30"/>
  <c r="J204" i="30"/>
  <c r="I204" i="30"/>
  <c r="L203" i="30"/>
  <c r="K203" i="30"/>
  <c r="J203" i="30"/>
  <c r="I203" i="30"/>
  <c r="L202" i="30"/>
  <c r="K202" i="30"/>
  <c r="J202" i="30"/>
  <c r="I202" i="30"/>
  <c r="L201" i="30"/>
  <c r="K201" i="30"/>
  <c r="J201" i="30"/>
  <c r="I201" i="30"/>
  <c r="L200" i="30"/>
  <c r="K200" i="30"/>
  <c r="J200" i="30"/>
  <c r="I200" i="30"/>
  <c r="L199" i="30"/>
  <c r="K199" i="30"/>
  <c r="J199" i="30"/>
  <c r="I199" i="30"/>
  <c r="L198" i="30"/>
  <c r="K198" i="30"/>
  <c r="J198" i="30"/>
  <c r="I198" i="30"/>
  <c r="L197" i="30"/>
  <c r="K197" i="30"/>
  <c r="J197" i="30"/>
  <c r="I197" i="30"/>
  <c r="L196" i="30"/>
  <c r="K196" i="30"/>
  <c r="J196" i="30"/>
  <c r="I196" i="30"/>
  <c r="L195" i="30"/>
  <c r="K195" i="30"/>
  <c r="J195" i="30"/>
  <c r="I195" i="30"/>
  <c r="L194" i="30"/>
  <c r="K194" i="30"/>
  <c r="J194" i="30"/>
  <c r="I194" i="30"/>
  <c r="L193" i="30"/>
  <c r="K193" i="30"/>
  <c r="J193" i="30"/>
  <c r="I193" i="30"/>
  <c r="L192" i="30"/>
  <c r="K192" i="30"/>
  <c r="J192" i="30"/>
  <c r="I192" i="30"/>
  <c r="L191" i="30"/>
  <c r="K191" i="30"/>
  <c r="J191" i="30"/>
  <c r="I191" i="30"/>
  <c r="L190" i="30"/>
  <c r="K190" i="30"/>
  <c r="J190" i="30"/>
  <c r="I190" i="30"/>
  <c r="L189" i="30"/>
  <c r="K189" i="30"/>
  <c r="J189" i="30"/>
  <c r="I189" i="30"/>
  <c r="L188" i="30"/>
  <c r="K188" i="30"/>
  <c r="J188" i="30"/>
  <c r="I188" i="30"/>
  <c r="L187" i="30"/>
  <c r="K187" i="30"/>
  <c r="J187" i="30"/>
  <c r="I187" i="30"/>
  <c r="L186" i="30"/>
  <c r="K186" i="30"/>
  <c r="J186" i="30"/>
  <c r="I186" i="30"/>
  <c r="L185" i="30"/>
  <c r="K185" i="30"/>
  <c r="J185" i="30"/>
  <c r="I185" i="30"/>
  <c r="L184" i="30"/>
  <c r="K184" i="30"/>
  <c r="J184" i="30"/>
  <c r="I184" i="30"/>
  <c r="L183" i="30"/>
  <c r="K183" i="30"/>
  <c r="J183" i="30"/>
  <c r="I183" i="30"/>
  <c r="L182" i="30"/>
  <c r="K182" i="30"/>
  <c r="J182" i="30"/>
  <c r="I182" i="30"/>
  <c r="L181" i="30"/>
  <c r="K181" i="30"/>
  <c r="J181" i="30"/>
  <c r="I181" i="30"/>
  <c r="L180" i="30"/>
  <c r="K180" i="30"/>
  <c r="J180" i="30"/>
  <c r="I180" i="30"/>
  <c r="L179" i="30"/>
  <c r="K179" i="30"/>
  <c r="J179" i="30"/>
  <c r="I179" i="30"/>
  <c r="L178" i="30"/>
  <c r="K178" i="30"/>
  <c r="J178" i="30"/>
  <c r="I178" i="30"/>
  <c r="L177" i="30"/>
  <c r="K177" i="30"/>
  <c r="J177" i="30"/>
  <c r="I177" i="30"/>
  <c r="L176" i="30"/>
  <c r="K176" i="30"/>
  <c r="J176" i="30"/>
  <c r="I176" i="30"/>
  <c r="L175" i="30"/>
  <c r="K175" i="30"/>
  <c r="J175" i="30"/>
  <c r="I175" i="30"/>
  <c r="L174" i="30"/>
  <c r="K174" i="30"/>
  <c r="J174" i="30"/>
  <c r="I174" i="30"/>
  <c r="L173" i="30"/>
  <c r="K173" i="30"/>
  <c r="J173" i="30"/>
  <c r="I173" i="30"/>
  <c r="L172" i="30"/>
  <c r="K172" i="30"/>
  <c r="J172" i="30"/>
  <c r="I172" i="30"/>
  <c r="L171" i="30"/>
  <c r="K171" i="30"/>
  <c r="J171" i="30"/>
  <c r="I171" i="30"/>
  <c r="L170" i="30"/>
  <c r="K170" i="30"/>
  <c r="J170" i="30"/>
  <c r="I170" i="30"/>
  <c r="L169" i="30"/>
  <c r="K169" i="30"/>
  <c r="J169" i="30"/>
  <c r="I169" i="30"/>
  <c r="L168" i="30"/>
  <c r="K168" i="30"/>
  <c r="J168" i="30"/>
  <c r="I168" i="30"/>
  <c r="L167" i="30"/>
  <c r="K167" i="30"/>
  <c r="J167" i="30"/>
  <c r="I167" i="30"/>
  <c r="L166" i="30"/>
  <c r="K166" i="30"/>
  <c r="J166" i="30"/>
  <c r="I166" i="30"/>
  <c r="L165" i="30"/>
  <c r="K165" i="30"/>
  <c r="J165" i="30"/>
  <c r="I165" i="30"/>
  <c r="L164" i="30"/>
  <c r="K164" i="30"/>
  <c r="J164" i="30"/>
  <c r="I164" i="30"/>
  <c r="L163" i="30"/>
  <c r="K163" i="30"/>
  <c r="J163" i="30"/>
  <c r="I163" i="30"/>
  <c r="L162" i="30"/>
  <c r="K162" i="30"/>
  <c r="J162" i="30"/>
  <c r="I162" i="30"/>
  <c r="L161" i="30"/>
  <c r="K161" i="30"/>
  <c r="J161" i="30"/>
  <c r="I161" i="30"/>
  <c r="L160" i="30"/>
  <c r="K160" i="30"/>
  <c r="J160" i="30"/>
  <c r="I160" i="30"/>
  <c r="L159" i="30"/>
  <c r="K159" i="30"/>
  <c r="J159" i="30"/>
  <c r="I159" i="30"/>
  <c r="L158" i="30"/>
  <c r="K158" i="30"/>
  <c r="J158" i="30"/>
  <c r="I158" i="30"/>
  <c r="L157" i="30"/>
  <c r="K157" i="30"/>
  <c r="J157" i="30"/>
  <c r="I157" i="30"/>
  <c r="L156" i="30"/>
  <c r="K156" i="30"/>
  <c r="J156" i="30"/>
  <c r="I156" i="30"/>
  <c r="L155" i="30"/>
  <c r="K155" i="30"/>
  <c r="J155" i="30"/>
  <c r="I155" i="30"/>
  <c r="L154" i="30"/>
  <c r="K154" i="30"/>
  <c r="J154" i="30"/>
  <c r="I154" i="30"/>
  <c r="L153" i="30"/>
  <c r="K153" i="30"/>
  <c r="J153" i="30"/>
  <c r="I153" i="30"/>
  <c r="L152" i="30"/>
  <c r="K152" i="30"/>
  <c r="J152" i="30"/>
  <c r="I152" i="30"/>
  <c r="L151" i="30"/>
  <c r="K151" i="30"/>
  <c r="J151" i="30"/>
  <c r="I151" i="30"/>
  <c r="L150" i="30"/>
  <c r="K150" i="30"/>
  <c r="J150" i="30"/>
  <c r="I150" i="30"/>
  <c r="L149" i="30"/>
  <c r="K149" i="30"/>
  <c r="J149" i="30"/>
  <c r="I149" i="30"/>
  <c r="L148" i="30"/>
  <c r="K148" i="30"/>
  <c r="J148" i="30"/>
  <c r="I148" i="30"/>
  <c r="L147" i="30"/>
  <c r="K147" i="30"/>
  <c r="J147" i="30"/>
  <c r="I147" i="30"/>
  <c r="L146" i="30"/>
  <c r="K146" i="30"/>
  <c r="J146" i="30"/>
  <c r="I146" i="30"/>
  <c r="L145" i="30"/>
  <c r="K145" i="30"/>
  <c r="J145" i="30"/>
  <c r="I145" i="30"/>
  <c r="L144" i="30"/>
  <c r="K144" i="30"/>
  <c r="J144" i="30"/>
  <c r="I144" i="30"/>
  <c r="L143" i="30"/>
  <c r="K143" i="30"/>
  <c r="J143" i="30"/>
  <c r="I143" i="30"/>
  <c r="L142" i="30"/>
  <c r="K142" i="30"/>
  <c r="J142" i="30"/>
  <c r="I142" i="30"/>
  <c r="L141" i="30"/>
  <c r="K141" i="30"/>
  <c r="J141" i="30"/>
  <c r="I141" i="30"/>
  <c r="L140" i="30"/>
  <c r="K140" i="30"/>
  <c r="J140" i="30"/>
  <c r="I140" i="30"/>
  <c r="L139" i="30"/>
  <c r="K139" i="30"/>
  <c r="J139" i="30"/>
  <c r="I139" i="30"/>
  <c r="L138" i="30"/>
  <c r="K138" i="30"/>
  <c r="J138" i="30"/>
  <c r="I138" i="30"/>
  <c r="L137" i="30"/>
  <c r="K137" i="30"/>
  <c r="J137" i="30"/>
  <c r="I137" i="30"/>
  <c r="L136" i="30"/>
  <c r="K136" i="30"/>
  <c r="J136" i="30"/>
  <c r="I136" i="30"/>
  <c r="L135" i="30"/>
  <c r="K135" i="30"/>
  <c r="J135" i="30"/>
  <c r="I135" i="30"/>
  <c r="L134" i="30"/>
  <c r="K134" i="30"/>
  <c r="J134" i="30"/>
  <c r="I134" i="30"/>
  <c r="L133" i="30"/>
  <c r="K133" i="30"/>
  <c r="J133" i="30"/>
  <c r="I133" i="30"/>
  <c r="L132" i="30"/>
  <c r="K132" i="30"/>
  <c r="J132" i="30"/>
  <c r="I132" i="30"/>
  <c r="L131" i="30"/>
  <c r="K131" i="30"/>
  <c r="J131" i="30"/>
  <c r="I131" i="30"/>
  <c r="L130" i="30"/>
  <c r="K130" i="30"/>
  <c r="J130" i="30"/>
  <c r="I130" i="30"/>
  <c r="L129" i="30"/>
  <c r="K129" i="30"/>
  <c r="J129" i="30"/>
  <c r="I129" i="30"/>
  <c r="L128" i="30"/>
  <c r="K128" i="30"/>
  <c r="J128" i="30"/>
  <c r="I128" i="30"/>
  <c r="L127" i="30"/>
  <c r="K127" i="30"/>
  <c r="J127" i="30"/>
  <c r="I127" i="30"/>
  <c r="L126" i="30"/>
  <c r="K126" i="30"/>
  <c r="J126" i="30"/>
  <c r="I126" i="30"/>
  <c r="L125" i="30"/>
  <c r="K125" i="30"/>
  <c r="J125" i="30"/>
  <c r="I125" i="30"/>
  <c r="L124" i="30"/>
  <c r="K124" i="30"/>
  <c r="J124" i="30"/>
  <c r="I124" i="30"/>
  <c r="L123" i="30"/>
  <c r="K123" i="30"/>
  <c r="J123" i="30"/>
  <c r="I123" i="30"/>
  <c r="L122" i="30"/>
  <c r="K122" i="30"/>
  <c r="J122" i="30"/>
  <c r="I122" i="30"/>
  <c r="L121" i="30"/>
  <c r="K121" i="30"/>
  <c r="J121" i="30"/>
  <c r="I121" i="30"/>
  <c r="L120" i="30"/>
  <c r="K120" i="30"/>
  <c r="J120" i="30"/>
  <c r="I120" i="30"/>
  <c r="L119" i="30"/>
  <c r="K119" i="30"/>
  <c r="J119" i="30"/>
  <c r="I119" i="30"/>
  <c r="L118" i="30"/>
  <c r="K118" i="30"/>
  <c r="J118" i="30"/>
  <c r="I118" i="30"/>
  <c r="L117" i="30"/>
  <c r="K117" i="30"/>
  <c r="J117" i="30"/>
  <c r="I117" i="30"/>
  <c r="L116" i="30"/>
  <c r="K116" i="30"/>
  <c r="J116" i="30"/>
  <c r="I116" i="30"/>
  <c r="L115" i="30"/>
  <c r="K115" i="30"/>
  <c r="J115" i="30"/>
  <c r="I115" i="30"/>
  <c r="L114" i="30"/>
  <c r="K114" i="30"/>
  <c r="J114" i="30"/>
  <c r="I114" i="30"/>
  <c r="L113" i="30"/>
  <c r="K113" i="30"/>
  <c r="J113" i="30"/>
  <c r="I113" i="30"/>
  <c r="L112" i="30"/>
  <c r="K112" i="30"/>
  <c r="J112" i="30"/>
  <c r="I112" i="30"/>
  <c r="L111" i="30"/>
  <c r="K111" i="30"/>
  <c r="J111" i="30"/>
  <c r="I111" i="30"/>
  <c r="L110" i="30"/>
  <c r="K110" i="30"/>
  <c r="J110" i="30"/>
  <c r="I110" i="30"/>
  <c r="L109" i="30"/>
  <c r="K109" i="30"/>
  <c r="J109" i="30"/>
  <c r="I109" i="30"/>
  <c r="L108" i="30"/>
  <c r="K108" i="30"/>
  <c r="J108" i="30"/>
  <c r="I108" i="30"/>
  <c r="L107" i="30"/>
  <c r="K107" i="30"/>
  <c r="J107" i="30"/>
  <c r="I107" i="30"/>
  <c r="L106" i="30"/>
  <c r="K106" i="30"/>
  <c r="J106" i="30"/>
  <c r="I106" i="30"/>
  <c r="L105" i="30"/>
  <c r="K105" i="30"/>
  <c r="J105" i="30"/>
  <c r="I105" i="30"/>
  <c r="L104" i="30"/>
  <c r="K104" i="30"/>
  <c r="J104" i="30"/>
  <c r="I104" i="30"/>
  <c r="L103" i="30"/>
  <c r="K103" i="30"/>
  <c r="J103" i="30"/>
  <c r="I103" i="30"/>
  <c r="L102" i="30"/>
  <c r="K102" i="30"/>
  <c r="J102" i="30"/>
  <c r="I102" i="30"/>
  <c r="L101" i="30"/>
  <c r="K101" i="30"/>
  <c r="J101" i="30"/>
  <c r="I101" i="30"/>
  <c r="L100" i="30"/>
  <c r="K100" i="30"/>
  <c r="J100" i="30"/>
  <c r="I100" i="30"/>
  <c r="L99" i="30"/>
  <c r="K99" i="30"/>
  <c r="J99" i="30"/>
  <c r="I99" i="30"/>
  <c r="L98" i="30"/>
  <c r="K98" i="30"/>
  <c r="J98" i="30"/>
  <c r="I98" i="30"/>
  <c r="L97" i="30"/>
  <c r="K97" i="30"/>
  <c r="J97" i="30"/>
  <c r="I97" i="30"/>
  <c r="L96" i="30"/>
  <c r="K96" i="30"/>
  <c r="J96" i="30"/>
  <c r="I96" i="30"/>
  <c r="L95" i="30"/>
  <c r="K95" i="30"/>
  <c r="J95" i="30"/>
  <c r="I95" i="30"/>
  <c r="L94" i="30"/>
  <c r="K94" i="30"/>
  <c r="J94" i="30"/>
  <c r="I94" i="30"/>
  <c r="L93" i="30"/>
  <c r="K93" i="30"/>
  <c r="J93" i="30"/>
  <c r="I93" i="30"/>
  <c r="L92" i="30"/>
  <c r="K92" i="30"/>
  <c r="J92" i="30"/>
  <c r="I92" i="30"/>
  <c r="L91" i="30"/>
  <c r="K91" i="30"/>
  <c r="J91" i="30"/>
  <c r="I91" i="30"/>
  <c r="L90" i="30"/>
  <c r="K90" i="30"/>
  <c r="J90" i="30"/>
  <c r="I90" i="30"/>
  <c r="L89" i="30"/>
  <c r="K89" i="30"/>
  <c r="J89" i="30"/>
  <c r="I89" i="30"/>
  <c r="L88" i="30"/>
  <c r="K88" i="30"/>
  <c r="J88" i="30"/>
  <c r="I88" i="30"/>
  <c r="L87" i="30"/>
  <c r="K87" i="30"/>
  <c r="J87" i="30"/>
  <c r="I87" i="30"/>
  <c r="L86" i="30"/>
  <c r="K86" i="30"/>
  <c r="J86" i="30"/>
  <c r="I86" i="30"/>
  <c r="L85" i="30"/>
  <c r="K85" i="30"/>
  <c r="J85" i="30"/>
  <c r="I85" i="30"/>
  <c r="L84" i="30"/>
  <c r="K84" i="30"/>
  <c r="J84" i="30"/>
  <c r="I84" i="30"/>
  <c r="L83" i="30"/>
  <c r="K83" i="30"/>
  <c r="J83" i="30"/>
  <c r="I83" i="30"/>
  <c r="L82" i="30"/>
  <c r="K82" i="30"/>
  <c r="J82" i="30"/>
  <c r="I82" i="30"/>
  <c r="L81" i="30"/>
  <c r="K81" i="30"/>
  <c r="J81" i="30"/>
  <c r="I81" i="30"/>
  <c r="L80" i="30"/>
  <c r="K80" i="30"/>
  <c r="J80" i="30"/>
  <c r="I80" i="30"/>
  <c r="L79" i="30"/>
  <c r="K79" i="30"/>
  <c r="J79" i="30"/>
  <c r="I79" i="30"/>
  <c r="L78" i="30"/>
  <c r="K78" i="30"/>
  <c r="J78" i="30"/>
  <c r="I78" i="30"/>
  <c r="L77" i="30"/>
  <c r="K77" i="30"/>
  <c r="J77" i="30"/>
  <c r="I77" i="30"/>
  <c r="L76" i="30"/>
  <c r="K76" i="30"/>
  <c r="J76" i="30"/>
  <c r="I76" i="30"/>
  <c r="L75" i="30"/>
  <c r="K75" i="30"/>
  <c r="J75" i="30"/>
  <c r="I75" i="30"/>
  <c r="L74" i="30"/>
  <c r="K74" i="30"/>
  <c r="J74" i="30"/>
  <c r="I74" i="30"/>
  <c r="L73" i="30"/>
  <c r="K73" i="30"/>
  <c r="J73" i="30"/>
  <c r="I73" i="30"/>
  <c r="L72" i="30"/>
  <c r="K72" i="30"/>
  <c r="J72" i="30"/>
  <c r="I72" i="30"/>
  <c r="L71" i="30"/>
  <c r="K71" i="30"/>
  <c r="J71" i="30"/>
  <c r="I71" i="30"/>
  <c r="L70" i="30"/>
  <c r="K70" i="30"/>
  <c r="J70" i="30"/>
  <c r="I70" i="30"/>
  <c r="L69" i="30"/>
  <c r="K69" i="30"/>
  <c r="J69" i="30"/>
  <c r="I69" i="30"/>
  <c r="L68" i="30"/>
  <c r="K68" i="30"/>
  <c r="J68" i="30"/>
  <c r="I68" i="30"/>
  <c r="L67" i="30"/>
  <c r="K67" i="30"/>
  <c r="J67" i="30"/>
  <c r="I67" i="30"/>
  <c r="L66" i="30"/>
  <c r="K66" i="30"/>
  <c r="J66" i="30"/>
  <c r="I66" i="30"/>
  <c r="L65" i="30"/>
  <c r="K65" i="30"/>
  <c r="J65" i="30"/>
  <c r="I65" i="30"/>
  <c r="L64" i="30"/>
  <c r="K64" i="30"/>
  <c r="J64" i="30"/>
  <c r="I64" i="30"/>
  <c r="L63" i="30"/>
  <c r="K63" i="30"/>
  <c r="J63" i="30"/>
  <c r="I63" i="30"/>
  <c r="L62" i="30"/>
  <c r="K62" i="30"/>
  <c r="J62" i="30"/>
  <c r="I62" i="30"/>
  <c r="L61" i="30"/>
  <c r="K61" i="30"/>
  <c r="J61" i="30"/>
  <c r="I61" i="30"/>
  <c r="L60" i="30"/>
  <c r="K60" i="30"/>
  <c r="J60" i="30"/>
  <c r="I60" i="30"/>
  <c r="L59" i="30"/>
  <c r="K59" i="30"/>
  <c r="J59" i="30"/>
  <c r="I59" i="30"/>
  <c r="L58" i="30"/>
  <c r="K58" i="30"/>
  <c r="J58" i="30"/>
  <c r="I58" i="30"/>
  <c r="L57" i="30"/>
  <c r="K57" i="30"/>
  <c r="J57" i="30"/>
  <c r="I57" i="30"/>
  <c r="L56" i="30"/>
  <c r="K56" i="30"/>
  <c r="J56" i="30"/>
  <c r="I56" i="30"/>
  <c r="L55" i="30"/>
  <c r="K55" i="30"/>
  <c r="J55" i="30"/>
  <c r="I55" i="30"/>
  <c r="L54" i="30"/>
  <c r="K54" i="30"/>
  <c r="J54" i="30"/>
  <c r="I54" i="30"/>
  <c r="L53" i="30"/>
  <c r="K53" i="30"/>
  <c r="J53" i="30"/>
  <c r="I53" i="30"/>
  <c r="L52" i="30"/>
  <c r="K52" i="30"/>
  <c r="J52" i="30"/>
  <c r="I52" i="30"/>
  <c r="L51" i="30"/>
  <c r="K51" i="30"/>
  <c r="J51" i="30"/>
  <c r="I51" i="30"/>
  <c r="L280" i="30"/>
  <c r="K280" i="30"/>
  <c r="J280" i="30"/>
  <c r="I280" i="30"/>
  <c r="L50" i="30"/>
  <c r="K50" i="30"/>
  <c r="J50" i="30"/>
  <c r="I50" i="30"/>
  <c r="L49" i="30"/>
  <c r="K49" i="30"/>
  <c r="J49" i="30"/>
  <c r="I49" i="30"/>
  <c r="L48" i="30"/>
  <c r="K48" i="30"/>
  <c r="J48" i="30"/>
  <c r="I48" i="30"/>
  <c r="L47" i="30"/>
  <c r="K47" i="30"/>
  <c r="J47" i="30"/>
  <c r="I47" i="30"/>
  <c r="L46" i="30"/>
  <c r="K46" i="30"/>
  <c r="J46" i="30"/>
  <c r="I46" i="30"/>
  <c r="L45" i="30"/>
  <c r="K45" i="30"/>
  <c r="J45" i="30"/>
  <c r="I45" i="30"/>
  <c r="L44" i="30"/>
  <c r="K44" i="30"/>
  <c r="J44" i="30"/>
  <c r="I44" i="30"/>
  <c r="L43" i="30"/>
  <c r="K43" i="30"/>
  <c r="J43" i="30"/>
  <c r="I43" i="30"/>
  <c r="L42" i="30"/>
  <c r="K42" i="30"/>
  <c r="J42" i="30"/>
  <c r="I42" i="30"/>
  <c r="L41" i="30"/>
  <c r="K41" i="30"/>
  <c r="J41" i="30"/>
  <c r="I41" i="30"/>
  <c r="L40" i="30"/>
  <c r="K40" i="30"/>
  <c r="J40" i="30"/>
  <c r="I40" i="30"/>
  <c r="L39" i="30"/>
  <c r="K39" i="30"/>
  <c r="J39" i="30"/>
  <c r="I39" i="30"/>
  <c r="L38" i="30"/>
  <c r="K38" i="30"/>
  <c r="J38" i="30"/>
  <c r="I38" i="30"/>
  <c r="L37" i="30"/>
  <c r="K37" i="30"/>
  <c r="J37" i="30"/>
  <c r="I37" i="30"/>
  <c r="L36" i="30"/>
  <c r="K36" i="30"/>
  <c r="J36" i="30"/>
  <c r="I36" i="30"/>
  <c r="L35" i="30"/>
  <c r="K35" i="30"/>
  <c r="J35" i="30"/>
  <c r="I35" i="30"/>
  <c r="L34" i="30"/>
  <c r="K34" i="30"/>
  <c r="J34" i="30"/>
  <c r="I34" i="30"/>
  <c r="L33" i="30"/>
  <c r="K33" i="30"/>
  <c r="J33" i="30"/>
  <c r="I33" i="30"/>
  <c r="L32" i="30"/>
  <c r="K32" i="30"/>
  <c r="J32" i="30"/>
  <c r="I32" i="30"/>
  <c r="L31" i="30"/>
  <c r="K31" i="30"/>
  <c r="J31" i="30"/>
  <c r="I31" i="30"/>
  <c r="L30" i="30"/>
  <c r="K30" i="30"/>
  <c r="J30" i="30"/>
  <c r="I30" i="30"/>
  <c r="L29" i="30"/>
  <c r="K29" i="30"/>
  <c r="J29" i="30"/>
  <c r="I29" i="30"/>
  <c r="L28" i="30"/>
  <c r="K28" i="30"/>
  <c r="J28" i="30"/>
  <c r="I28" i="30"/>
  <c r="L27" i="30"/>
  <c r="K27" i="30"/>
  <c r="J27" i="30"/>
  <c r="I27" i="30"/>
  <c r="L26" i="30"/>
  <c r="K26" i="30"/>
  <c r="J26" i="30"/>
  <c r="I26" i="30"/>
  <c r="L25" i="30"/>
  <c r="K25" i="30"/>
  <c r="J25" i="30"/>
  <c r="I25" i="30"/>
  <c r="L24" i="30"/>
  <c r="K24" i="30"/>
  <c r="J24" i="30"/>
  <c r="I24" i="30"/>
  <c r="L23" i="30"/>
  <c r="K23" i="30"/>
  <c r="J23" i="30"/>
  <c r="I23" i="30"/>
  <c r="L22" i="30"/>
  <c r="K22" i="30"/>
  <c r="J22" i="30"/>
  <c r="I22" i="30"/>
  <c r="L21" i="30"/>
  <c r="K21" i="30"/>
  <c r="J21" i="30"/>
  <c r="I21" i="30"/>
  <c r="L20" i="30"/>
  <c r="K20" i="30"/>
  <c r="J20" i="30"/>
  <c r="I20" i="30"/>
  <c r="L19" i="30"/>
  <c r="K19" i="30"/>
  <c r="J19" i="30"/>
  <c r="I19" i="30"/>
  <c r="L18" i="30"/>
  <c r="K18" i="30"/>
  <c r="J18" i="30"/>
  <c r="I18" i="30"/>
  <c r="L17" i="30"/>
  <c r="K17" i="30"/>
  <c r="J17" i="30"/>
  <c r="I17" i="30"/>
  <c r="L16" i="30"/>
  <c r="K16" i="30"/>
  <c r="J16" i="30"/>
  <c r="I16" i="30"/>
  <c r="L15" i="30"/>
  <c r="K15" i="30"/>
  <c r="J15" i="30"/>
  <c r="I15" i="30"/>
  <c r="L14" i="30"/>
  <c r="K14" i="30"/>
  <c r="J14" i="30"/>
  <c r="I14" i="30"/>
  <c r="L13" i="30"/>
  <c r="K13" i="30"/>
  <c r="J13" i="30"/>
  <c r="I13" i="30"/>
  <c r="L12" i="30"/>
  <c r="K12" i="30"/>
  <c r="J12" i="30"/>
  <c r="I12" i="30"/>
  <c r="N51" i="29"/>
  <c r="M51" i="29"/>
  <c r="L51" i="29"/>
  <c r="K51" i="29"/>
  <c r="N50" i="29"/>
  <c r="M50" i="29"/>
  <c r="L50" i="29"/>
  <c r="K50" i="29"/>
  <c r="J50" i="29"/>
  <c r="N49" i="29"/>
  <c r="M49" i="29"/>
  <c r="L49" i="29"/>
  <c r="K49" i="29"/>
  <c r="J49" i="29"/>
  <c r="I48" i="29"/>
  <c r="N48" i="29" s="1"/>
  <c r="H48" i="29"/>
  <c r="M48" i="29" s="1"/>
  <c r="G48" i="29"/>
  <c r="L48" i="29" s="1"/>
  <c r="F48" i="29"/>
  <c r="K48" i="29" s="1"/>
  <c r="E48" i="29"/>
  <c r="J48" i="29" s="1"/>
  <c r="N47" i="29"/>
  <c r="M47" i="29"/>
  <c r="L47" i="29"/>
  <c r="K47" i="29"/>
  <c r="J47" i="29"/>
  <c r="N46" i="29"/>
  <c r="M46" i="29"/>
  <c r="L46" i="29"/>
  <c r="K46" i="29"/>
  <c r="J46" i="29"/>
  <c r="N45" i="29"/>
  <c r="M45" i="29"/>
  <c r="L45" i="29"/>
  <c r="K45" i="29"/>
  <c r="J45" i="29"/>
  <c r="N44" i="29"/>
  <c r="M44" i="29"/>
  <c r="L44" i="29"/>
  <c r="K44" i="29"/>
  <c r="J44" i="29"/>
  <c r="N43" i="29"/>
  <c r="M43" i="29"/>
  <c r="L43" i="29"/>
  <c r="K43" i="29"/>
  <c r="J43" i="29"/>
  <c r="N42" i="29"/>
  <c r="M42" i="29"/>
  <c r="L42" i="29"/>
  <c r="K42" i="29"/>
  <c r="J42" i="29"/>
  <c r="I41" i="29"/>
  <c r="N41" i="29" s="1"/>
  <c r="H41" i="29"/>
  <c r="M41" i="29" s="1"/>
  <c r="G41" i="29"/>
  <c r="L41" i="29" s="1"/>
  <c r="F41" i="29"/>
  <c r="K41" i="29" s="1"/>
  <c r="E41" i="29"/>
  <c r="J41" i="29" s="1"/>
  <c r="N40" i="29"/>
  <c r="M40" i="29"/>
  <c r="L40" i="29"/>
  <c r="K40" i="29"/>
  <c r="J40" i="29"/>
  <c r="I39" i="29"/>
  <c r="N39" i="29" s="1"/>
  <c r="H39" i="29"/>
  <c r="M39" i="29" s="1"/>
  <c r="G39" i="29"/>
  <c r="L39" i="29" s="1"/>
  <c r="F39" i="29"/>
  <c r="K39" i="29" s="1"/>
  <c r="E39" i="29"/>
  <c r="J39" i="29" s="1"/>
  <c r="N38" i="29"/>
  <c r="M38" i="29"/>
  <c r="L38" i="29"/>
  <c r="K38" i="29"/>
  <c r="J38" i="29"/>
  <c r="N37" i="29"/>
  <c r="M37" i="29"/>
  <c r="L37" i="29"/>
  <c r="K37" i="29"/>
  <c r="J37" i="29"/>
  <c r="N36" i="29"/>
  <c r="M36" i="29"/>
  <c r="L36" i="29"/>
  <c r="K36" i="29"/>
  <c r="J36" i="29"/>
  <c r="N35" i="29"/>
  <c r="M35" i="29"/>
  <c r="L35" i="29"/>
  <c r="K35" i="29"/>
  <c r="J35" i="29"/>
  <c r="N34" i="29"/>
  <c r="M34" i="29"/>
  <c r="L34" i="29"/>
  <c r="K34" i="29"/>
  <c r="J34" i="29"/>
  <c r="N33" i="29"/>
  <c r="M33" i="29"/>
  <c r="L33" i="29"/>
  <c r="K33" i="29"/>
  <c r="J33" i="29"/>
  <c r="N32" i="29"/>
  <c r="M32" i="29"/>
  <c r="L32" i="29"/>
  <c r="K32" i="29"/>
  <c r="J32" i="29"/>
  <c r="N31" i="29"/>
  <c r="M31" i="29"/>
  <c r="L31" i="29"/>
  <c r="K31" i="29"/>
  <c r="J31" i="29"/>
  <c r="N30" i="29"/>
  <c r="M30" i="29"/>
  <c r="L30" i="29"/>
  <c r="K30" i="29"/>
  <c r="J30" i="29"/>
  <c r="N29" i="29"/>
  <c r="M29" i="29"/>
  <c r="L29" i="29"/>
  <c r="K29" i="29"/>
  <c r="J29" i="29"/>
  <c r="N28" i="29"/>
  <c r="M28" i="29"/>
  <c r="L28" i="29"/>
  <c r="K28" i="29"/>
  <c r="J28" i="29"/>
  <c r="N27" i="29"/>
  <c r="M27" i="29"/>
  <c r="L27" i="29"/>
  <c r="K27" i="29"/>
  <c r="J27" i="29"/>
  <c r="N26" i="29"/>
  <c r="M26" i="29"/>
  <c r="L26" i="29"/>
  <c r="K26" i="29"/>
  <c r="J26" i="29"/>
  <c r="N25" i="29"/>
  <c r="M25" i="29"/>
  <c r="L25" i="29"/>
  <c r="K25" i="29"/>
  <c r="J25" i="29"/>
  <c r="N24" i="29"/>
  <c r="M24" i="29"/>
  <c r="L24" i="29"/>
  <c r="K24" i="29"/>
  <c r="J24" i="29"/>
  <c r="N23" i="29"/>
  <c r="M23" i="29"/>
  <c r="L23" i="29"/>
  <c r="K23" i="29"/>
  <c r="J23" i="29"/>
  <c r="N22" i="29"/>
  <c r="M22" i="29"/>
  <c r="L22" i="29"/>
  <c r="K22" i="29"/>
  <c r="J22" i="29"/>
  <c r="N21" i="29"/>
  <c r="M21" i="29"/>
  <c r="L21" i="29"/>
  <c r="K21" i="29"/>
  <c r="J21" i="29"/>
  <c r="N20" i="29"/>
  <c r="M20" i="29"/>
  <c r="L20" i="29"/>
  <c r="K20" i="29"/>
  <c r="J20" i="29"/>
  <c r="N19" i="29"/>
  <c r="M19" i="29"/>
  <c r="L19" i="29"/>
  <c r="K19" i="29"/>
  <c r="J19" i="29"/>
  <c r="N18" i="29"/>
  <c r="M18" i="29"/>
  <c r="L18" i="29"/>
  <c r="K18" i="29"/>
  <c r="J18" i="29"/>
  <c r="N17" i="29"/>
  <c r="M17" i="29"/>
  <c r="L17" i="29"/>
  <c r="K17" i="29"/>
  <c r="J17" i="29"/>
  <c r="N16" i="29"/>
  <c r="M16" i="29"/>
  <c r="L16" i="29"/>
  <c r="K16" i="29"/>
  <c r="J16" i="29"/>
  <c r="I15" i="29"/>
  <c r="N15" i="29" s="1"/>
  <c r="H15" i="29"/>
  <c r="M15" i="29" s="1"/>
  <c r="G15" i="29"/>
  <c r="L15" i="29" s="1"/>
  <c r="F15" i="29"/>
  <c r="K15" i="29" s="1"/>
  <c r="E15" i="29"/>
  <c r="J15" i="29" s="1"/>
  <c r="N14" i="29"/>
  <c r="M14" i="29"/>
  <c r="L14" i="29"/>
  <c r="K14" i="29"/>
  <c r="J14" i="29"/>
  <c r="N13" i="29"/>
  <c r="M13" i="29"/>
  <c r="L13" i="29"/>
  <c r="K13" i="29"/>
  <c r="J13" i="29"/>
  <c r="I12" i="29"/>
  <c r="N12" i="29" s="1"/>
  <c r="H12" i="29"/>
  <c r="M12" i="29" s="1"/>
  <c r="G12" i="29"/>
  <c r="L12" i="29" s="1"/>
  <c r="F12" i="29"/>
  <c r="K12" i="29" s="1"/>
  <c r="E12" i="29"/>
  <c r="N40" i="28"/>
  <c r="M40" i="28"/>
  <c r="L40" i="28"/>
  <c r="K40" i="28"/>
  <c r="E40" i="28"/>
  <c r="J40" i="28" s="1"/>
  <c r="N39" i="28"/>
  <c r="M39" i="28"/>
  <c r="L39" i="28"/>
  <c r="K39" i="28"/>
  <c r="J39" i="28"/>
  <c r="N38" i="28"/>
  <c r="M38" i="28"/>
  <c r="L38" i="28"/>
  <c r="K38" i="28"/>
  <c r="J38" i="28"/>
  <c r="N37" i="28"/>
  <c r="M37" i="28"/>
  <c r="L37" i="28"/>
  <c r="K37" i="28"/>
  <c r="J37" i="28"/>
  <c r="N36" i="28"/>
  <c r="M36" i="28"/>
  <c r="L36" i="28"/>
  <c r="K36" i="28"/>
  <c r="J36" i="28"/>
  <c r="N35" i="28"/>
  <c r="M35" i="28"/>
  <c r="L35" i="28"/>
  <c r="K35" i="28"/>
  <c r="J35" i="28"/>
  <c r="N34" i="28"/>
  <c r="M34" i="28"/>
  <c r="L34" i="28"/>
  <c r="K34" i="28"/>
  <c r="J34" i="28"/>
  <c r="N33" i="28"/>
  <c r="M33" i="28"/>
  <c r="L33" i="28"/>
  <c r="K33" i="28"/>
  <c r="J33" i="28"/>
  <c r="N32" i="28"/>
  <c r="M32" i="28"/>
  <c r="L32" i="28"/>
  <c r="K32" i="28"/>
  <c r="J32" i="28"/>
  <c r="N31" i="28"/>
  <c r="M31" i="28"/>
  <c r="L31" i="28"/>
  <c r="K31" i="28"/>
  <c r="J31" i="28"/>
  <c r="N30" i="28"/>
  <c r="M30" i="28"/>
  <c r="L30" i="28"/>
  <c r="K30" i="28"/>
  <c r="J30" i="28"/>
  <c r="N29" i="28"/>
  <c r="M29" i="28"/>
  <c r="L29" i="28"/>
  <c r="K29" i="28"/>
  <c r="J29" i="28"/>
  <c r="N28" i="28"/>
  <c r="M28" i="28"/>
  <c r="L28" i="28"/>
  <c r="K28" i="28"/>
  <c r="J28" i="28"/>
  <c r="N27" i="28"/>
  <c r="M27" i="28"/>
  <c r="L27" i="28"/>
  <c r="K27" i="28"/>
  <c r="J27" i="28"/>
  <c r="N26" i="28"/>
  <c r="M26" i="28"/>
  <c r="L26" i="28"/>
  <c r="K26" i="28"/>
  <c r="J26" i="28"/>
  <c r="N25" i="28"/>
  <c r="M25" i="28"/>
  <c r="L25" i="28"/>
  <c r="K25" i="28"/>
  <c r="J25" i="28"/>
  <c r="N24" i="28"/>
  <c r="M24" i="28"/>
  <c r="L24" i="28"/>
  <c r="K24" i="28"/>
  <c r="J24" i="28"/>
  <c r="N23" i="28"/>
  <c r="M23" i="28"/>
  <c r="L23" i="28"/>
  <c r="K23" i="28"/>
  <c r="J23" i="28"/>
  <c r="N22" i="28"/>
  <c r="M22" i="28"/>
  <c r="L22" i="28"/>
  <c r="K22" i="28"/>
  <c r="J22" i="28"/>
  <c r="N21" i="28"/>
  <c r="M21" i="28"/>
  <c r="L21" i="28"/>
  <c r="K21" i="28"/>
  <c r="J21" i="28"/>
  <c r="N20" i="28"/>
  <c r="M20" i="28"/>
  <c r="L20" i="28"/>
  <c r="K20" i="28"/>
  <c r="J20" i="28"/>
  <c r="N19" i="28"/>
  <c r="M19" i="28"/>
  <c r="L19" i="28"/>
  <c r="K19" i="28"/>
  <c r="J19" i="28"/>
  <c r="N18" i="28"/>
  <c r="M18" i="28"/>
  <c r="L18" i="28"/>
  <c r="K18" i="28"/>
  <c r="J18" i="28"/>
  <c r="N17" i="28"/>
  <c r="M17" i="28"/>
  <c r="L17" i="28"/>
  <c r="K17" i="28"/>
  <c r="J17" i="28"/>
  <c r="N16" i="28"/>
  <c r="M16" i="28"/>
  <c r="L16" i="28"/>
  <c r="K16" i="28"/>
  <c r="J16" i="28"/>
  <c r="N15" i="28"/>
  <c r="M15" i="28"/>
  <c r="L15" i="28"/>
  <c r="K15" i="28"/>
  <c r="J15" i="28"/>
  <c r="N14" i="28"/>
  <c r="M14" i="28"/>
  <c r="L14" i="28"/>
  <c r="K14" i="28"/>
  <c r="J14" i="28"/>
  <c r="N13" i="28"/>
  <c r="M13" i="28"/>
  <c r="L13" i="28"/>
  <c r="K13" i="28"/>
  <c r="J13" i="28"/>
  <c r="N12" i="28"/>
  <c r="M12" i="28"/>
  <c r="L12" i="28"/>
  <c r="K12" i="28"/>
  <c r="J12" i="28"/>
  <c r="M31" i="27"/>
  <c r="L31" i="27"/>
  <c r="K31" i="27"/>
  <c r="J31" i="27"/>
  <c r="D31" i="27"/>
  <c r="I31" i="27" s="1"/>
  <c r="M30" i="27"/>
  <c r="L30" i="27"/>
  <c r="K30" i="27"/>
  <c r="J30" i="27"/>
  <c r="I30" i="27"/>
  <c r="M29" i="27"/>
  <c r="L29" i="27"/>
  <c r="K29" i="27"/>
  <c r="J29" i="27"/>
  <c r="I29" i="27"/>
  <c r="M28" i="27"/>
  <c r="L28" i="27"/>
  <c r="K28" i="27"/>
  <c r="J28" i="27"/>
  <c r="I28" i="27"/>
  <c r="M27" i="27"/>
  <c r="L27" i="27"/>
  <c r="K27" i="27"/>
  <c r="J27" i="27"/>
  <c r="I27" i="27"/>
  <c r="M26" i="27"/>
  <c r="L26" i="27"/>
  <c r="K26" i="27"/>
  <c r="J26" i="27"/>
  <c r="I26" i="27"/>
  <c r="M25" i="27"/>
  <c r="L25" i="27"/>
  <c r="K25" i="27"/>
  <c r="J25" i="27"/>
  <c r="I25" i="27"/>
  <c r="M24" i="27"/>
  <c r="L24" i="27"/>
  <c r="K24" i="27"/>
  <c r="J24" i="27"/>
  <c r="I24" i="27"/>
  <c r="M23" i="27"/>
  <c r="L23" i="27"/>
  <c r="K23" i="27"/>
  <c r="J23" i="27"/>
  <c r="I23" i="27"/>
  <c r="M22" i="27"/>
  <c r="L22" i="27"/>
  <c r="K22" i="27"/>
  <c r="J22" i="27"/>
  <c r="I22" i="27"/>
  <c r="M21" i="27"/>
  <c r="L21" i="27"/>
  <c r="K21" i="27"/>
  <c r="J21" i="27"/>
  <c r="I21" i="27"/>
  <c r="M20" i="27"/>
  <c r="L20" i="27"/>
  <c r="K20" i="27"/>
  <c r="J20" i="27"/>
  <c r="I20" i="27"/>
  <c r="M19" i="27"/>
  <c r="L19" i="27"/>
  <c r="K19" i="27"/>
  <c r="J19" i="27"/>
  <c r="I19" i="27"/>
  <c r="M18" i="27"/>
  <c r="L18" i="27"/>
  <c r="K18" i="27"/>
  <c r="J18" i="27"/>
  <c r="I18" i="27"/>
  <c r="M17" i="27"/>
  <c r="L17" i="27"/>
  <c r="K17" i="27"/>
  <c r="J17" i="27"/>
  <c r="I17" i="27"/>
  <c r="M16" i="27"/>
  <c r="L16" i="27"/>
  <c r="K16" i="27"/>
  <c r="J16" i="27"/>
  <c r="I16" i="27"/>
  <c r="M15" i="27"/>
  <c r="L15" i="27"/>
  <c r="K15" i="27"/>
  <c r="J15" i="27"/>
  <c r="I15" i="27"/>
  <c r="M14" i="27"/>
  <c r="L14" i="27"/>
  <c r="K14" i="27"/>
  <c r="J14" i="27"/>
  <c r="I14" i="27"/>
  <c r="M13" i="27"/>
  <c r="L13" i="27"/>
  <c r="K13" i="27"/>
  <c r="J13" i="27"/>
  <c r="I13" i="27"/>
  <c r="M12" i="27"/>
  <c r="L12" i="27"/>
  <c r="K12" i="27"/>
  <c r="J12" i="27"/>
  <c r="I12" i="27"/>
  <c r="I207" i="24"/>
  <c r="I206" i="24"/>
  <c r="I205" i="24"/>
  <c r="I204" i="24"/>
  <c r="I203" i="24"/>
  <c r="I202" i="24"/>
  <c r="I201" i="24"/>
  <c r="I200" i="24"/>
  <c r="I199" i="24"/>
  <c r="I198" i="24"/>
  <c r="I197" i="24"/>
  <c r="I196" i="24"/>
  <c r="I195" i="24"/>
  <c r="I194" i="24"/>
  <c r="I193" i="24"/>
  <c r="I192" i="24"/>
  <c r="I191" i="24"/>
  <c r="I190" i="24"/>
  <c r="I189" i="24"/>
  <c r="I188" i="24"/>
  <c r="I187" i="24"/>
  <c r="I186" i="24"/>
  <c r="I185" i="24"/>
  <c r="I184" i="24"/>
  <c r="I183" i="24"/>
  <c r="I182" i="24"/>
  <c r="I181" i="24"/>
  <c r="I180" i="24"/>
  <c r="I179" i="24"/>
  <c r="I178" i="24"/>
  <c r="I177" i="24"/>
  <c r="I176" i="24"/>
  <c r="I175" i="24"/>
  <c r="I174" i="24"/>
  <c r="I173" i="24"/>
  <c r="I172" i="24"/>
  <c r="I171" i="24"/>
  <c r="I170" i="24"/>
  <c r="I169" i="24"/>
  <c r="I168" i="24"/>
  <c r="I167" i="24"/>
  <c r="I166" i="24"/>
  <c r="I165" i="24"/>
  <c r="I164" i="24"/>
  <c r="I162" i="24"/>
  <c r="I161" i="24"/>
  <c r="I160" i="24"/>
  <c r="I159" i="24"/>
  <c r="I158" i="24"/>
  <c r="I157" i="24"/>
  <c r="I156" i="24"/>
  <c r="I155" i="24"/>
  <c r="I154" i="24"/>
  <c r="I153" i="24"/>
  <c r="I152" i="24"/>
  <c r="I151" i="24"/>
  <c r="I150" i="24"/>
  <c r="I149" i="24"/>
  <c r="I148" i="24"/>
  <c r="I147" i="24"/>
  <c r="I146" i="24"/>
  <c r="I145" i="24"/>
  <c r="I144" i="24"/>
  <c r="I143" i="24"/>
  <c r="I142" i="24"/>
  <c r="I141" i="24"/>
  <c r="I140" i="24"/>
  <c r="I139" i="24"/>
  <c r="I138" i="24"/>
  <c r="I137" i="24"/>
  <c r="I136" i="24"/>
  <c r="I135" i="24"/>
  <c r="I134" i="24"/>
  <c r="I133" i="24"/>
  <c r="I132" i="24"/>
  <c r="I131" i="24"/>
  <c r="I130" i="24"/>
  <c r="I129" i="24"/>
  <c r="I128" i="24"/>
  <c r="I127" i="24"/>
  <c r="I126" i="24"/>
  <c r="I125" i="24"/>
  <c r="I124" i="24"/>
  <c r="I123" i="24"/>
  <c r="I122" i="24"/>
  <c r="I121" i="24"/>
  <c r="I120" i="24"/>
  <c r="I119" i="24"/>
  <c r="I118" i="24"/>
  <c r="I117" i="24"/>
  <c r="I116" i="24"/>
  <c r="I115" i="24"/>
  <c r="I114" i="24"/>
  <c r="J102" i="24"/>
  <c r="I102" i="24"/>
  <c r="J101" i="24"/>
  <c r="I101" i="24"/>
  <c r="J100" i="24"/>
  <c r="I100" i="24"/>
  <c r="J99" i="24"/>
  <c r="I99" i="24"/>
  <c r="J98" i="24"/>
  <c r="I98" i="24"/>
  <c r="J97" i="24"/>
  <c r="I97" i="24"/>
  <c r="J96" i="24"/>
  <c r="I96" i="24"/>
  <c r="J95" i="24"/>
  <c r="I95" i="24"/>
  <c r="J94" i="24"/>
  <c r="I94" i="24"/>
  <c r="J93" i="24"/>
  <c r="I93" i="24"/>
  <c r="J92" i="24"/>
  <c r="I92" i="24"/>
  <c r="J91" i="24"/>
  <c r="I91" i="24"/>
  <c r="J89" i="24"/>
  <c r="I89" i="24"/>
  <c r="J88" i="24"/>
  <c r="I88" i="24"/>
  <c r="J87" i="24"/>
  <c r="I87" i="24"/>
  <c r="J86" i="24"/>
  <c r="I86" i="24"/>
  <c r="J85" i="24"/>
  <c r="I85" i="24"/>
  <c r="J83" i="24"/>
  <c r="I83" i="24"/>
  <c r="J82" i="24"/>
  <c r="I82" i="24"/>
  <c r="J81" i="24"/>
  <c r="I81" i="24"/>
  <c r="J80" i="24"/>
  <c r="I80" i="24"/>
  <c r="J79" i="24"/>
  <c r="I79" i="24"/>
  <c r="J78" i="24"/>
  <c r="I78" i="24"/>
  <c r="J77" i="24"/>
  <c r="I77" i="24"/>
  <c r="J76" i="24"/>
  <c r="I76" i="24"/>
  <c r="J75" i="24"/>
  <c r="I75" i="24"/>
  <c r="J74" i="24"/>
  <c r="I74" i="24"/>
  <c r="J73" i="24"/>
  <c r="I73" i="24"/>
  <c r="J72" i="24"/>
  <c r="I72" i="24"/>
  <c r="J71" i="24"/>
  <c r="I71" i="24"/>
  <c r="J69" i="24"/>
  <c r="I69" i="24"/>
  <c r="J68" i="24"/>
  <c r="I68" i="24"/>
  <c r="J67" i="24"/>
  <c r="I67" i="24"/>
  <c r="J66" i="24"/>
  <c r="I66" i="24"/>
  <c r="J65" i="24"/>
  <c r="I65" i="24"/>
  <c r="J64" i="24"/>
  <c r="I64" i="24"/>
  <c r="J63" i="24"/>
  <c r="I63" i="24"/>
  <c r="J58" i="24"/>
  <c r="I58" i="24"/>
  <c r="J56" i="24"/>
  <c r="I56" i="24"/>
  <c r="J55" i="24"/>
  <c r="I55" i="24"/>
  <c r="J54" i="24"/>
  <c r="I54" i="24"/>
  <c r="J53" i="24"/>
  <c r="I53" i="24"/>
  <c r="J52" i="24"/>
  <c r="I52" i="24"/>
  <c r="J51" i="24"/>
  <c r="I51" i="24"/>
  <c r="J50" i="24"/>
  <c r="I50" i="24"/>
  <c r="J47" i="24"/>
  <c r="I47" i="24"/>
  <c r="J46" i="24"/>
  <c r="I46" i="24"/>
  <c r="J45" i="24"/>
  <c r="I45" i="24"/>
  <c r="J44" i="24"/>
  <c r="I44" i="24"/>
  <c r="J43" i="24"/>
  <c r="I43" i="24"/>
  <c r="J42" i="24"/>
  <c r="I42" i="24"/>
  <c r="J41" i="24"/>
  <c r="I41" i="24"/>
  <c r="J40" i="24"/>
  <c r="I40" i="24"/>
  <c r="J39" i="24"/>
  <c r="I39" i="24"/>
  <c r="J38" i="24"/>
  <c r="I38" i="24"/>
  <c r="J37" i="24"/>
  <c r="I37" i="24"/>
  <c r="J36" i="24"/>
  <c r="I36" i="24"/>
  <c r="J35" i="24"/>
  <c r="I35" i="24"/>
  <c r="J34" i="24"/>
  <c r="I34" i="24"/>
  <c r="J33" i="24"/>
  <c r="I33" i="24"/>
  <c r="J32" i="24"/>
  <c r="I32" i="24"/>
  <c r="J31" i="24"/>
  <c r="I31" i="24"/>
  <c r="J30" i="24"/>
  <c r="I30" i="24"/>
  <c r="J29" i="24"/>
  <c r="I29" i="24"/>
  <c r="J28" i="24"/>
  <c r="I28" i="24"/>
  <c r="J27" i="24"/>
  <c r="I27" i="24"/>
  <c r="J26" i="24"/>
  <c r="I26" i="24"/>
  <c r="J25" i="24"/>
  <c r="I25" i="24"/>
  <c r="J24" i="24"/>
  <c r="I24" i="24"/>
  <c r="J23" i="24"/>
  <c r="I23" i="24"/>
  <c r="J22" i="24"/>
  <c r="I22" i="24"/>
  <c r="J21" i="24"/>
  <c r="I21" i="24"/>
  <c r="J20" i="24"/>
  <c r="I20" i="24"/>
  <c r="J19" i="24"/>
  <c r="I19" i="24"/>
  <c r="J18" i="24"/>
  <c r="I18" i="24"/>
  <c r="J17" i="24"/>
  <c r="I17" i="24"/>
  <c r="J16" i="24"/>
  <c r="I16" i="24"/>
  <c r="J15" i="24"/>
  <c r="I15" i="24"/>
  <c r="J14" i="24"/>
  <c r="I14" i="24"/>
  <c r="J13" i="24"/>
  <c r="I13" i="24"/>
  <c r="J12" i="24"/>
  <c r="I12" i="24"/>
  <c r="J11" i="24"/>
  <c r="I11" i="24"/>
  <c r="J10" i="24"/>
  <c r="I10" i="24"/>
  <c r="J9" i="24"/>
  <c r="I9" i="24"/>
  <c r="I8" i="24"/>
  <c r="F16" i="21"/>
  <c r="E16" i="21"/>
  <c r="D15" i="21"/>
  <c r="D17" i="21" s="1"/>
  <c r="C15" i="21"/>
  <c r="C17" i="21" s="1"/>
  <c r="F14" i="21"/>
  <c r="E14" i="21"/>
  <c r="F13" i="21"/>
  <c r="E13" i="21"/>
  <c r="F12" i="21"/>
  <c r="E12" i="21"/>
  <c r="J8" i="24" l="1"/>
  <c r="E51" i="29"/>
  <c r="J51" i="29" s="1"/>
  <c r="J12" i="29"/>
  <c r="F17" i="21"/>
  <c r="E17" i="21"/>
  <c r="E15" i="21"/>
  <c r="F15" i="21"/>
</calcChain>
</file>

<file path=xl/sharedStrings.xml><?xml version="1.0" encoding="utf-8"?>
<sst xmlns="http://schemas.openxmlformats.org/spreadsheetml/2006/main" count="1905" uniqueCount="697">
  <si>
    <t>DGA</t>
  </si>
  <si>
    <t>DGII</t>
  </si>
  <si>
    <t>Partidas</t>
  </si>
  <si>
    <t>TN</t>
  </si>
  <si>
    <t>Ingresos directosde las Inst. Centralizadas en la CUT</t>
  </si>
  <si>
    <t>Absoluta</t>
  </si>
  <si>
    <t>Relativa</t>
  </si>
  <si>
    <t>Oro (US$/Oz)</t>
  </si>
  <si>
    <t>Petróleo WTI (US$ por barril)</t>
  </si>
  <si>
    <t>Inflación EE.UU. (promedio)</t>
  </si>
  <si>
    <t>PGE 2026</t>
  </si>
  <si>
    <t>Total</t>
  </si>
  <si>
    <t>PIB real (Indice 2007=100)</t>
  </si>
  <si>
    <t>Crecimiento del PIB real</t>
  </si>
  <si>
    <t>PIB nominal (Millones RD$)</t>
  </si>
  <si>
    <t>Crecimiento del PIB nominal</t>
  </si>
  <si>
    <t>PIB nominal (Millones de US$)</t>
  </si>
  <si>
    <t>Crecimiento del PIB nominal en US$</t>
  </si>
  <si>
    <t>Inflación (promedio)</t>
  </si>
  <si>
    <t>Inflación (diciembre)</t>
  </si>
  <si>
    <t>Crecimiento deflactor PIB</t>
  </si>
  <si>
    <t>Tasa de cambio (promedio)</t>
  </si>
  <si>
    <t>Tasa de variación (%)</t>
  </si>
  <si>
    <t>Nickel (US$/TM)</t>
  </si>
  <si>
    <t>Carbón mineral API2 CIF ARA (US$/TM)</t>
  </si>
  <si>
    <t>Crecimiento PIB real EE.UU (%)</t>
  </si>
  <si>
    <t>Inflación EE.UU. (diciembre)</t>
  </si>
  <si>
    <t>Comparativo Panorama Macroeconómico para 2026</t>
  </si>
  <si>
    <t>Meta de inflación (±1)</t>
  </si>
  <si>
    <t>MM Ago 2024
(PGE 2025)</t>
  </si>
  <si>
    <t>MM Ago 2025
(PGE 2026)</t>
  </si>
  <si>
    <t>Variables Locales</t>
  </si>
  <si>
    <t>Variables Internacionales</t>
  </si>
  <si>
    <t>Notas:</t>
  </si>
  <si>
    <t xml:space="preserve">% del PIB </t>
  </si>
  <si>
    <t>Subtotal</t>
  </si>
  <si>
    <t>Fuente: DART del MHE</t>
  </si>
  <si>
    <t>PIB Nominal</t>
  </si>
  <si>
    <t>Proyecciones</t>
  </si>
  <si>
    <t>PIB Nominal 2026</t>
  </si>
  <si>
    <t>Valores en millones RD$ y cómo % del PIB</t>
  </si>
  <si>
    <t>PIB Nominal 2027</t>
  </si>
  <si>
    <t>Detalle
Título - Subtítulo - Grupo</t>
  </si>
  <si>
    <t>% PIB 2026*</t>
  </si>
  <si>
    <t>PIB Nominal 2028</t>
  </si>
  <si>
    <t>% PIB 2027*</t>
  </si>
  <si>
    <t>% PIB 2028*</t>
  </si>
  <si>
    <t>% PIB 2029*</t>
  </si>
  <si>
    <t>PIB Nominal 2029</t>
  </si>
  <si>
    <t>6 = 1/PIB</t>
  </si>
  <si>
    <t>7 = 2/PIB</t>
  </si>
  <si>
    <t>8 = 3/PIB</t>
  </si>
  <si>
    <t>9 = 4/PIB</t>
  </si>
  <si>
    <t>10 = 5/PIB</t>
  </si>
  <si>
    <t>2.1 - Gastos corrientes</t>
  </si>
  <si>
    <t>2.1.2 - Gastos de consumo</t>
  </si>
  <si>
    <t>2.1.2.1 - Remuneraciones</t>
  </si>
  <si>
    <t>2.1.2.2 - Bienes y servicios</t>
  </si>
  <si>
    <t>2.1.2.4 - Impuestos sobre los productos, la producción y las importaciones de las empresas</t>
  </si>
  <si>
    <t>2.1.2.7 - 5 %  que se asigna durante el ejercicio para gasto corriente</t>
  </si>
  <si>
    <t>2.1.2.8 - 1 %  que se asigna durante el ejercicio para gasto corriente por calamidad publica</t>
  </si>
  <si>
    <t>2.1.3 - Prestaciones de la seguridad social</t>
  </si>
  <si>
    <t>2.1.4 - Intereses de la deuda</t>
  </si>
  <si>
    <t>2.1.5 - Subvenciones otorgadas a empresas</t>
  </si>
  <si>
    <t>2.1.6 - Transferencias corrientes otorgadas</t>
  </si>
  <si>
    <t>2.1.9 - Otros gastos corrientes</t>
  </si>
  <si>
    <t>2.2 - Gastos de capital</t>
  </si>
  <si>
    <t>2.2.1 - Construcciones en proceso</t>
  </si>
  <si>
    <t>2.2.2 - Activos fijos (formación bruta de capital fijo)</t>
  </si>
  <si>
    <t>2.2.4 - Objetos de valor</t>
  </si>
  <si>
    <t>2.2.5 - Activos no producidos</t>
  </si>
  <si>
    <t>2.2.6 - Transferencias de capital otorgadas</t>
  </si>
  <si>
    <t>2.2.8 - Gastos de capital, reserva presupuestaria</t>
  </si>
  <si>
    <t>Detalle
Finalidad - Función</t>
  </si>
  <si>
    <t>1 - SERVICIOS  GENERALES</t>
  </si>
  <si>
    <t>1.1 - Administración general</t>
  </si>
  <si>
    <t>1.2 - Relaciones internacionales</t>
  </si>
  <si>
    <t>1.3 - Defensa nacional</t>
  </si>
  <si>
    <t>1.4 - Justicia, orden público y seguridad</t>
  </si>
  <si>
    <t>2 - SERVICIOS ECONÓMICOS</t>
  </si>
  <si>
    <t>2.1 - Asuntos económicos, comerciales y laborales</t>
  </si>
  <si>
    <t>2.2 - Agropecuaria, caza, pesca y silvicultura</t>
  </si>
  <si>
    <t>2.3 - Riego</t>
  </si>
  <si>
    <t>2.4 - Energía y combustible</t>
  </si>
  <si>
    <t>2.5 - Minería, manufactura y construcción</t>
  </si>
  <si>
    <t>2.6 - Transporte</t>
  </si>
  <si>
    <t>2.7 - Comunicaciones</t>
  </si>
  <si>
    <t>2.8 - Banca y seguros</t>
  </si>
  <si>
    <t>2.9 - Otros servicios económicos</t>
  </si>
  <si>
    <t>3 - PROTECCIÓN DEL MEDIO AMBIENTE</t>
  </si>
  <si>
    <t>3.1 - Protección del aire, agua y suelo</t>
  </si>
  <si>
    <t>3.2 - Protección de la biodiversidad y ordenación de desechos</t>
  </si>
  <si>
    <t>3.3 - Cambio Climático</t>
  </si>
  <si>
    <t>4 - SERVICIOS SOCIALES</t>
  </si>
  <si>
    <t>4.1 - Vivienda y servicios comunitarios</t>
  </si>
  <si>
    <t>4.2 - Salud</t>
  </si>
  <si>
    <t>4.3 - Actividades deportivas, recreativas, culturales y religiosas</t>
  </si>
  <si>
    <t>4.4 - Educación</t>
  </si>
  <si>
    <t>4.5 - Protección social</t>
  </si>
  <si>
    <t>4.6 - Equidad de género</t>
  </si>
  <si>
    <t>5 - INTERESES DE LA DEUDA PÚBLICA</t>
  </si>
  <si>
    <t>5.1 - Intereses y comisiones de deuda pública</t>
  </si>
  <si>
    <t>Detalle
Poder - Capítulo</t>
  </si>
  <si>
    <t>PODER LEGISLATIVO</t>
  </si>
  <si>
    <t>0101 - SENADO DE LA REPÚBLICA</t>
  </si>
  <si>
    <t>0102 - CÁMARA DE DIPUTADOS</t>
  </si>
  <si>
    <t>PODER EJECUTIVO</t>
  </si>
  <si>
    <t>0201 - PRESIDENCIA DE LA REPÚBLICA</t>
  </si>
  <si>
    <t>0202 - MINISTERIO DE  INTERIOR Y POLICÍA</t>
  </si>
  <si>
    <t>0203 - MINISTERIO DE DEFENSA</t>
  </si>
  <si>
    <t>0204 - MINISTERIO DE RELACIONES EXTERIORES</t>
  </si>
  <si>
    <t>0205 - MINISTERIO DE HACIENDA Y ECONOMIA</t>
  </si>
  <si>
    <t>0206 - MINISTERIO DE EDUCACIÓN</t>
  </si>
  <si>
    <t>0207 - MINISTERIO DE SALUD PÚBLICA Y ASISTENCIA SOCIAL</t>
  </si>
  <si>
    <t>0208 - MINISTERIO DE DEPORTES Y RECREACIÓN</t>
  </si>
  <si>
    <t>0209 - MINISTERIO DE TRABAJO</t>
  </si>
  <si>
    <t>0210 - MINISTERIO DE AGRICULTURA</t>
  </si>
  <si>
    <t>0211 - MINISTERIO DE OBRAS PÚBLICAS Y COMUNICACIONES</t>
  </si>
  <si>
    <t>0212 - MINISTERIO DE INDUSTRIA, COMERCIO Y MIPYMES (MICM)</t>
  </si>
  <si>
    <t>0213 - MINISTERIO DE TURISMO</t>
  </si>
  <si>
    <t>0214 - PROCURADURÍA GENERAL DE LA REPÚBLICA</t>
  </si>
  <si>
    <t>0215 - MINISTERIO DE LA MUJER</t>
  </si>
  <si>
    <t>0216 - MINISTERIO DE CULTURA</t>
  </si>
  <si>
    <t>0217 - MINISTERIO DE LA JUVENTUD</t>
  </si>
  <si>
    <t>0218 - MINISTERIO DE MEDIO AMBIENTE Y RECURSOS NATURALES</t>
  </si>
  <si>
    <t>0219 - MINISTERIO DE EDUCACIÓN SUPERIOR CIENCIA Y TECNOLOGÍA</t>
  </si>
  <si>
    <t>0221 - MINISTERIO DE ADMINISTRACIÓN PÚBLICA</t>
  </si>
  <si>
    <t>0222 - MINISTERIO DE ENERGIA Y MINAS</t>
  </si>
  <si>
    <t>0223 - MINISTERIO DE LA VIVIENDA, HABITAT Y EDIFICACIONES (MIVHED)</t>
  </si>
  <si>
    <t>0224 - MINISTERIO DE JUSTICIA</t>
  </si>
  <si>
    <t>PODER JUDICIAL</t>
  </si>
  <si>
    <t>0301 - PODER JUDICIAL</t>
  </si>
  <si>
    <t>ORGANISMOS ESPECIALES</t>
  </si>
  <si>
    <t>0401 - JUNTA CENTRAL ELECTORAL</t>
  </si>
  <si>
    <t>0402 - CÁMARA DE CUENTAS</t>
  </si>
  <si>
    <t>0403 - TRIBUNAL CONSTITUCIONAL</t>
  </si>
  <si>
    <t>0404 - DEFENSOR DEL PUEBLO</t>
  </si>
  <si>
    <t>0405 - TRIBUNAL SUPERIOR  ELECTORAL ( TSE)</t>
  </si>
  <si>
    <t>0406 - OFICINA NACIONAL DE DEFENSA PUBLICA</t>
  </si>
  <si>
    <t>OTROS</t>
  </si>
  <si>
    <t>0998 - ADMINISTRACION DE DEUDA PUBLICA Y ACTIVOS FINANCIEROS</t>
  </si>
  <si>
    <t>0999 - ADMINISTRACION DE OBLIGACIONES DEL TESORO NACIONAL</t>
  </si>
  <si>
    <t>Presupuesto 2027</t>
  </si>
  <si>
    <t>Presupuesto 2028</t>
  </si>
  <si>
    <t>Presupuesto 2029</t>
  </si>
  <si>
    <t>Variación Relativa</t>
  </si>
  <si>
    <t>Total Ingresos</t>
  </si>
  <si>
    <t>Total Ingresos con directos de las inst . en CUT</t>
  </si>
  <si>
    <t>Donaciones</t>
  </si>
  <si>
    <t>Total Ingresos con Donaciones</t>
  </si>
  <si>
    <t>Clasificación Económica</t>
  </si>
  <si>
    <t>Millones RD$</t>
  </si>
  <si>
    <t>A) INGRESOS CORRIENTES</t>
  </si>
  <si>
    <t>I) IMPUESTOS</t>
  </si>
  <si>
    <t>1) IMPUESTOS SOBRE LOS INGRESOS</t>
  </si>
  <si>
    <t>- Impuestos sobre la Renta de Personas Físicas</t>
  </si>
  <si>
    <t>- Impuestos sobre los Ingresos de las Empresas y Otras Corporaciones</t>
  </si>
  <si>
    <t xml:space="preserve">- Impuestos sobre los Ingresos Aplicados sin Distinción de Persona </t>
  </si>
  <si>
    <t>- Accesorios sobre los Impuestos a  los Ingresos</t>
  </si>
  <si>
    <t>2)  IMPUESTOS SOBRE LA PROPIEDAD</t>
  </si>
  <si>
    <t>- Impuestos sobre la Propiedad y Transacciones Financieras y de Capital</t>
  </si>
  <si>
    <t xml:space="preserve">- Impuesto a la Propiedad Inmobiliaria (IPI) </t>
  </si>
  <si>
    <t>- Impuestos sobre Activos</t>
  </si>
  <si>
    <t>- Impuesto sobre Operaciones Inmobiliarias</t>
  </si>
  <si>
    <t>- Impuestos sobre Transferencias de Bienes Muebles</t>
  </si>
  <si>
    <t>- Impuesto sobre Cheques</t>
  </si>
  <si>
    <t>- Otros</t>
  </si>
  <si>
    <t>-  Accesorios sobre la Propiedad</t>
  </si>
  <si>
    <t>3) IMPUESTOS INTERNOS SOBRE MERCANCIAS Y SERVICIOS</t>
  </si>
  <si>
    <t>- Impuestos sobre los Bienes y Servicios</t>
  </si>
  <si>
    <t>- ITBIS Interno</t>
  </si>
  <si>
    <t>- ITBIS Externo</t>
  </si>
  <si>
    <t>- Impuestos Adicionales y Selectivos sobre Bienes y Servicios</t>
  </si>
  <si>
    <t>- Impuesto específico sobre los hidrocarburos, Ley No. 112-00</t>
  </si>
  <si>
    <t>- Impuesto selectivo Ad Valorem sobre hidrocarburos, Ley No.557-05</t>
  </si>
  <si>
    <t>- Impuestos Selectivos a Bebidas Alcohólicas</t>
  </si>
  <si>
    <t>- Impuesto Selectivo al Tabaco y los Cigarrillos</t>
  </si>
  <si>
    <t>- Impuestos Selectivo a las Telecomunicaciones</t>
  </si>
  <si>
    <t>- Impuestos Selectivo a los Seguros</t>
  </si>
  <si>
    <t>- Impuestos Sobre el Uso de Bienes y Licencias</t>
  </si>
  <si>
    <t>- 17% Registro de Propiedad de vehículo</t>
  </si>
  <si>
    <t>- Derecho de Circulación Vehículos de Motor</t>
  </si>
  <si>
    <t>- Licencias para Portar Armas de Fuego</t>
  </si>
  <si>
    <t>- Fondo General</t>
  </si>
  <si>
    <t>- Recrusos de captación directa del Ministerio de Interior y Policía Ley No.80-99 Res No. 02-06</t>
  </si>
  <si>
    <t xml:space="preserve">- Imp. específico Bancas de Apuestas de Lotería  </t>
  </si>
  <si>
    <t>- Imp. específico Bancas de Apuestas  deportivas</t>
  </si>
  <si>
    <t>- Accesorios sobre Impuestos Internos a  Mercancías y  Servicios</t>
  </si>
  <si>
    <t>4) IMPUESTOS SOBRE EL COMERCIO Y LAS TRANSACCIONES/COMERCIO EXTERIOR</t>
  </si>
  <si>
    <t>Sobre las Importaciones</t>
  </si>
  <si>
    <t>- Arancel</t>
  </si>
  <si>
    <t>Sobre las Exportaciones</t>
  </si>
  <si>
    <t>Otros Impuestos sobre el Comercio Exterior</t>
  </si>
  <si>
    <t>- Impuesto a la Salida de Pasajeros al Exterior por Aeropuertos y Puertos</t>
  </si>
  <si>
    <t>- Derechos Consulares</t>
  </si>
  <si>
    <t>5) IMPUESTOS ECOLOGICOS</t>
  </si>
  <si>
    <t>6)  IMPUESTOS DIVERSOS</t>
  </si>
  <si>
    <t>II) CONTRIBUCIONES SOCIALES</t>
  </si>
  <si>
    <t xml:space="preserve">III) OTRAS CONTRIBUCIONES </t>
  </si>
  <si>
    <t>IV) TRANSFERENCIAS CORRIENTES</t>
  </si>
  <si>
    <t xml:space="preserve"> - Del Sector Privado Interno</t>
  </si>
  <si>
    <t>- Del Gobierno Central</t>
  </si>
  <si>
    <t>- De Instituciones  Públicas Descentralizadas o Autónomas</t>
  </si>
  <si>
    <t>- De instituciones públicas de la seguridad social</t>
  </si>
  <si>
    <t xml:space="preserve">- De empresas públicas no financieras </t>
  </si>
  <si>
    <t xml:space="preserve">- De Instituciones Públicas Financieras No Monetarias </t>
  </si>
  <si>
    <t>V) INGRESOS POR CONTRAPRESTACION</t>
  </si>
  <si>
    <t>- Ventas de Bienes y Servicios</t>
  </si>
  <si>
    <t>- Ventas de Mercancías del Estado</t>
  </si>
  <si>
    <t>- PROMESE</t>
  </si>
  <si>
    <t>- Otras Ventas de Mercancías del Gobierno Central</t>
  </si>
  <si>
    <t>- Ingresos de las Inst. Centralizadas en mercancías en la CUT</t>
  </si>
  <si>
    <t>- Otras Ventas</t>
  </si>
  <si>
    <t>- Ventas de Servicios del Estado</t>
  </si>
  <si>
    <t>- Otras Ventas de Servicios del Gobierno Central</t>
  </si>
  <si>
    <t>- Ingresos de las Inst. Centralizadas en Servicios en la CUT</t>
  </si>
  <si>
    <t>- Tasas</t>
  </si>
  <si>
    <t>- Tarjetas de Turismo</t>
  </si>
  <si>
    <t>- Expedición y Renovación de Pasaportes</t>
  </si>
  <si>
    <t>- Derechos Administrativos</t>
  </si>
  <si>
    <t>- Arrendamientos</t>
  </si>
  <si>
    <t>VI) OTROS INGRESOS</t>
  </si>
  <si>
    <t>- Rentas de la Propiedad</t>
  </si>
  <si>
    <t>- Dividendos por Inversiones Empresariales</t>
  </si>
  <si>
    <t>- Intereses</t>
  </si>
  <si>
    <t>- Arriendo de Activos Tangibles No Producidos</t>
  </si>
  <si>
    <t>- Ingresos por Tenencia de Activos Financieros  (Instrumentos Derivados)</t>
  </si>
  <si>
    <t>- Multas y Sanciones</t>
  </si>
  <si>
    <t>- Recursos de  captación directa  de la Procuraduria General de la República</t>
  </si>
  <si>
    <t>- Ingresos Diversos</t>
  </si>
  <si>
    <t>- Ingresos por diferencial del gas licuado de petróleo</t>
  </si>
  <si>
    <t>B)  INGRESOS DE CAPITAL</t>
  </si>
  <si>
    <t>- Ventas de Activos No Financieros</t>
  </si>
  <si>
    <t xml:space="preserve">  - Transferencias Capital</t>
  </si>
  <si>
    <t>- Transferencias de capital recibidas de empresas públicas no financieras nacionales (EDES)</t>
  </si>
  <si>
    <t>Valores en % PIB</t>
  </si>
  <si>
    <t>Variación 
Pres. 2025 - Pres. ref. 20224</t>
  </si>
  <si>
    <t>- Impuesto a la Propiedad Inmobiliaria (IPI)</t>
  </si>
  <si>
    <t xml:space="preserve">IV) TRANSFERENCIAS </t>
  </si>
  <si>
    <t>V1) OTROS INGRESOS</t>
  </si>
  <si>
    <t>Clasificación Institucional</t>
  </si>
  <si>
    <r>
      <t>Presupuesto Vigente 2026</t>
    </r>
    <r>
      <rPr>
        <b/>
        <vertAlign val="superscript"/>
        <sz val="11"/>
        <color theme="0"/>
        <rFont val="Times New Roman"/>
        <family val="1"/>
      </rPr>
      <t>/1</t>
    </r>
  </si>
  <si>
    <t>1/ Presupuesto vigente al 17 de septiembre 2026</t>
  </si>
  <si>
    <t>* PIB corresponden a la revisión de 25/08/2026 del Panorama Macroeconómico</t>
  </si>
  <si>
    <t>PGE 2027</t>
  </si>
  <si>
    <t>% PIB 2030*</t>
  </si>
  <si>
    <t>PIB Nominal 2030</t>
  </si>
  <si>
    <r>
      <t>Total General</t>
    </r>
    <r>
      <rPr>
        <b/>
        <vertAlign val="superscript"/>
        <sz val="11"/>
        <color theme="0"/>
        <rFont val="Times New Roman"/>
        <family val="1"/>
      </rPr>
      <t>/2</t>
    </r>
  </si>
  <si>
    <t>2/ Excluye apropiaciones de gastos por calamidad pública (Fuente específica 5011)</t>
  </si>
  <si>
    <r>
      <t>Total general</t>
    </r>
    <r>
      <rPr>
        <b/>
        <vertAlign val="superscript"/>
        <sz val="11"/>
        <color theme="0"/>
        <rFont val="Times New Roman"/>
        <family val="1"/>
      </rPr>
      <t>/2</t>
    </r>
  </si>
  <si>
    <t>Tabla 6. Proyecciones de Gasto 2027-2030</t>
  </si>
  <si>
    <t>Por Institución Recaudadora o Perceptora de Ingresos</t>
  </si>
  <si>
    <t>Recaudado 2025</t>
  </si>
  <si>
    <t>Variación 
Pres. 2027-Pres Ref. 2026</t>
  </si>
  <si>
    <t>1/ Estimación en base al total observado Enero-Julio 2026.</t>
  </si>
  <si>
    <t>Presupuesto 2030</t>
  </si>
  <si>
    <r>
      <t>Presupuesto Reformulado 2026</t>
    </r>
    <r>
      <rPr>
        <b/>
        <vertAlign val="superscript"/>
        <sz val="12"/>
        <color theme="0"/>
        <rFont val="Times New Roman"/>
        <family val="1"/>
      </rPr>
      <t>1)</t>
    </r>
  </si>
  <si>
    <t>Fuente: Elaborado por la DGPT del Ministerio de Hacienda y Economía en coordinación con las Instituciones Recaudadoras.</t>
  </si>
  <si>
    <t>Variación
PGE 2027/ PGE 2026</t>
  </si>
  <si>
    <t>CUT</t>
  </si>
  <si>
    <t>- PGE 2026 elaborado en septiembre de 2025 y PGE 2027 elaborado en septiembre de 2026.</t>
  </si>
  <si>
    <t>- % del PIB utilizando el PIB nominal del Marco Macroeconómico actualizado en agosto de cada año.</t>
  </si>
  <si>
    <t>MM Ago 2026
(PGE 2027)</t>
  </si>
  <si>
    <t>PIB real (Indice 2018=100)</t>
  </si>
  <si>
    <t>Notas:  
1. Proyecciones del Ministerio de Hacienda y Economía, consensuadas con el Banco Centrall de la República Dominicana.
2. De 2028 en adelante se proyecta la inflación meta con la consecución de la meta establecida por el Banco Central.
3. La meta de inflación se relaciona con el objetivo de inflación establecido por la Junta Monetaria del Banco Central; en cambio las proyecciones de inflación corresponden a los resultados esperados, dada la evolución de los precios domésticos, los precios internacionales del petróleo y otros determinantes.
4. La tasa de cambio se refiere a la tasa de cambio de venta del dólar de Entidades Financieras, promedio anual. 
5. Fuentes supuestos exógenos: Consensus ForecastsTM, FMI, LME, CMX, CME, EIA y Bloomberg.</t>
  </si>
  <si>
    <r>
      <t>Presupuesto 
Reformulado 2026</t>
    </r>
    <r>
      <rPr>
        <b/>
        <vertAlign val="superscript"/>
        <sz val="11"/>
        <color theme="2"/>
        <rFont val="Times New Roman"/>
        <family val="1"/>
      </rPr>
      <t>1)</t>
    </r>
  </si>
  <si>
    <t>Fuente: Elaborado por la DGPT del Ministerio de Hacienda en coordinación con las Instituciones Recaudadoras.</t>
  </si>
  <si>
    <r>
      <t>Presupuesto Reformulado 2026</t>
    </r>
    <r>
      <rPr>
        <b/>
        <vertAlign val="superscript"/>
        <sz val="11"/>
        <color theme="0"/>
        <rFont val="Times New Roman"/>
        <family val="1"/>
      </rPr>
      <t>1)</t>
    </r>
  </si>
  <si>
    <t>Tabla 2. Comparativo Panorama Macroeconómico para 2027, Variables Locales</t>
  </si>
  <si>
    <t>Tabla 3. Comparativo Panorama Macroeconómico para 2027, Variables Internacionales</t>
  </si>
  <si>
    <t>Tabla 5. Estimación Plurianual de Ingresos Fiscales 2027-2030, Clasificación Económica</t>
  </si>
  <si>
    <t>PIB nominal</t>
  </si>
  <si>
    <t>Institución ejecutora</t>
  </si>
  <si>
    <t>Nombre del proyecto</t>
  </si>
  <si>
    <t>Costo total</t>
  </si>
  <si>
    <t>Ejecutado acumulado al 2025</t>
  </si>
  <si>
    <t>Presupuesto vigente 2026</t>
  </si>
  <si>
    <t>Resto</t>
  </si>
  <si>
    <t>MINISTERIO DE OBRAS PUBLICAS Y COMUNICACIONES</t>
  </si>
  <si>
    <t>DIRECCIÓN DE INFRAESTRUCTURA ESCOLAR</t>
  </si>
  <si>
    <t>MINISTERIO DE LA VIVIENDA, HABITAT Y EDIFICACIONES</t>
  </si>
  <si>
    <t>CONSEJO NACIONAL PARA EL VIH SIDA</t>
  </si>
  <si>
    <t>MINISTERIO DE TURISMO</t>
  </si>
  <si>
    <t>RECONSTRUCCIÓN CARRETERA COMENDADOR - GUAROA, PROV. ELIAS PIÑA</t>
  </si>
  <si>
    <t>CONSTRUCCIÓN PUENTE SOBRE RIO INAJE Y CRUCE LAS LANAS - MANUEL BUENO, PROVINCIA DAJABON</t>
  </si>
  <si>
    <t>RECONSTRUCCIÓN CARRETERA MACASIAS GUAROA, CONSTRUCCION CALLES DE MACASIAS Y HELIPUERTO, PROV. ELIAS PIÑA</t>
  </si>
  <si>
    <t>CONSTRUCCIÓN DE 10 PLANTELES ESCOLARES EN LA PROVINCIA LA ROMANA</t>
  </si>
  <si>
    <t>AMPLIACIÓN Y REHABILITACION DE 17 PLANTELES ESCOLARES EN LA PROVINCIA HERMANAS MIRABAL</t>
  </si>
  <si>
    <t>RECONSTRUCCIÓN CARRETERA HATO MAYOR - EL PUERTO, PROVINCIA HATO MAYOR</t>
  </si>
  <si>
    <t>RECONSTRUCCIÓN DE LA CARRETERA ENRIQUILLO - BARAHONA EN LA PROVINCIA BARAHONA</t>
  </si>
  <si>
    <t>RECONSTRUCCIÓN DE LA CARRETERA ENRIQUILLO - PEDERNALES EN LAS PROVINCIAS BARAHONA Y PEDERNALES</t>
  </si>
  <si>
    <t>CONSTRUCCIÓN DE LA AVENIDA DE CIRCUNVALACION DE BANI EN LA PROVINCIA PERAVIA</t>
  </si>
  <si>
    <t>CONSTRUCCIÓN DE LA CIRCUNVALACION DE AZUA 1RA. ETAPA, EN LA PROVINCIA AZUA</t>
  </si>
  <si>
    <t>RECONSTRUCCIÓN HOSPITAL JOSE MARIA CABRAL Y BAEZ, SANTIAGO, PROVINCIA SANTIAGO</t>
  </si>
  <si>
    <t>CONSTRUCCIÓN DE LA CIUDAD SANITARIA DR. LUIS E. AYBAR, DISTRITO NACIONAL</t>
  </si>
  <si>
    <t>CONSTRUCCIÓN DE PLANTELES EDUCATIVOS EN LA PROVINCIA DE ESPAILLAT (FASE 2)</t>
  </si>
  <si>
    <t>CONSTRUCCIÓN DE PLANTELES EDUCATIVOS EN LA PROVINCIA DE SAN PEDRO DE MACORÍS (FASE 2)</t>
  </si>
  <si>
    <t>CONSTRUCCIÓN DE 36 ESTANCIAS INFANTILES EN LA PROVINCIA SANTO DOMINGO (FASE 2)</t>
  </si>
  <si>
    <t>REMODELACIÓN OFICINAS DEL TRIBUNAL CONSTITUCIONAL, DISTRITO NACIONAL</t>
  </si>
  <si>
    <t>CONSTRUCCIÓN DE PLANTELES EDUCATIVOS EN LA PROVINCIA DISTRITO NACIONAL (FASE 3)</t>
  </si>
  <si>
    <t>CONSTRUCCIÓN DE PLANTELES EDUCATIVOS EN LA PROVINCIA LA VEGA (FASE 3)</t>
  </si>
  <si>
    <t>REPARACIÓN HOSPITAL EN LA PROVINCIA SAN PEDRO DE MACORÍS</t>
  </si>
  <si>
    <t>REPARACIÓN DE HOSPITALES EN LA PROVINCIA VALVERDE</t>
  </si>
  <si>
    <t>RECONSTRUCCIÓN AVENIDA ECOLÓGICA HASTA LA CIUDAD JUAN BOSCH, SANTO DOMINGO</t>
  </si>
  <si>
    <t>CONSTRUCCIÓN PALACIO DE JUSTICIA DE SANTO DOMINGO ESTE</t>
  </si>
  <si>
    <t>RECONSTRUCCIÓN CARRETERA BAYAGUANA - EL PUERTO, PROVINCIA MONTE PLATA</t>
  </si>
  <si>
    <t>CONSTRUCCIÓN DE PROLONGACIÓN CIRCUNVALACIÓN NORTE, PROVINCIA SANTIAGO</t>
  </si>
  <si>
    <t>REPARACIÓN HOSPITALES DE LA PROVINCIA LA VEGA</t>
  </si>
  <si>
    <t>CONSTRUCCIÓN DE 13 ESTANCIAS INFANTILES EN LA PROVINCIA SANTO DOMINGO (FASE 3)</t>
  </si>
  <si>
    <t>RECONSTRUCCIÓN HOSPITAL TEOFILO HERNANDEZ, EL SEIBO</t>
  </si>
  <si>
    <t>PREVENCIÓN Y ATENCIÓN A LA POBLACIÓN DE MAYOR RIESGO AL VIH EN LA REP. DOMINICANA</t>
  </si>
  <si>
    <t>REHABILITACIÓN PARA EL DESARROLLO TURÍSTICO Y SOCIAL DE LA CIUDAD COLONIAL, SANTO DOMINGO, D.N.</t>
  </si>
  <si>
    <t>MINISTERIO DE LA PRESIDENCIA</t>
  </si>
  <si>
    <t>MINISTERIO DE AGRICULTURA</t>
  </si>
  <si>
    <t>DESARROLLO DE CAPACIDADES DE INCLUSIÓN PRODUCTIVA Y RESILIENCIA DE LAS FAMILIAS (PRORURAL)</t>
  </si>
  <si>
    <t>RECONSTRUCCIÓN ENTRADA DE ACCESO A LA PROVINCIA SAMANÁ</t>
  </si>
  <si>
    <t>HUMANIZACION DEL SISTEMA PENITENCIARIO DE LA REPÚBLICA DOMINICANA</t>
  </si>
  <si>
    <t>CONSTRUCCIÓN AVENIDA DEL NUEVO CAMINO</t>
  </si>
  <si>
    <t>CONSTRUCCIÓN SEGUNDA ETAPA CENTROS DE ATENCIÓN INTEGRAL PARA NIÑOS DISCAPACITADOS(CAID) (COORDINADO CON EL DESPACHO DE LA PRIMERA DAM</t>
  </si>
  <si>
    <t>CONSTRUCCIÓN DEL HOSPITAL MUNICIPAL DE PUNTA CANA EN LA PROVINCIA DE LA ALTAGRACIA</t>
  </si>
  <si>
    <t>REMODELACIÓN HOSPITAL MUNICIPAL DE SAN JOSÉ DE LAS MATAS EN LA PROVINCIA DE SANTIAGO</t>
  </si>
  <si>
    <t>CONSTRUCCIÓN HOSPITAL MUNICIPAL DE DAJABÓN PROVINCIA DAJABÓN, REPÚBLICA DOMINICANA</t>
  </si>
  <si>
    <t>REHABILITACIÓN HOSPITAL GENERAL Y ESPECIALIDADES DR. NELSON ASTACIO, SANTO DOMINGO NORTE, PROV. SANTO DOMINGO,</t>
  </si>
  <si>
    <t>CONSTRUCCIÓN CARRETERA VILLA ELISA - PUNTA RUSIA - LA ENSENADA, PROVINCIA MONTECRISTI</t>
  </si>
  <si>
    <t>CONSTRUCCIÓN EXTENSION UASD HATO MAYOR</t>
  </si>
  <si>
    <t>MINISTERIO DE ADMINISTRACION PUBLICA</t>
  </si>
  <si>
    <t>MEJORAMIENTO PUERTO DE MANZANILLO Y SUS VÍAS DE CONECTIVIDAD, PROVINCIA MONTECRISTI, R.D.</t>
  </si>
  <si>
    <t>FORTALECIMIENTO DE LA GESTION DEL SERVICIO CIVIL DE LA REPUBLICA DOMINICANA</t>
  </si>
  <si>
    <t>CONSTRUCCIÓN DE PUENTE LEVADIZO EN SUSTITUCIÓN AL FLOTANTE SOBRE EL RIO OZAMA, ENTRE AV. FRANCISCO CAAMAÑO DEÑÓ CON AV. MALECÓN, PROVINCIA SANTO DOMINGO</t>
  </si>
  <si>
    <t>CONSTRUCCIÓN DE 2,000 VIVIENDAS EN EL DISTRITO MUNICIPAL HATO DEL YAQUE, PROVINCIA SANTIAGO</t>
  </si>
  <si>
    <t>MINISTERIO DE TRABAJO</t>
  </si>
  <si>
    <t>APOYO AL SISTEMA DE EMPLEO FLEXIBLE EN 10 PROVINCIAS (RD TRABAJA).</t>
  </si>
  <si>
    <t>CONSTRUCCIÓN DE 354 VIVIENDAS E INFRAESTRUCTURAS URBANAS RESILIENTES PARA LA COMUNIDAD BARRIO AZUL EN URBANIZACIÓN CORDERO TEJADA, SAN FRANCISCO DE MACORÍS, PROVINCIA DUARTE</t>
  </si>
  <si>
    <t>CONSTRUCCIÓN Y EQUIPAMIENTO CIUDAD SANITARIA SAN CRISTÓBAL</t>
  </si>
  <si>
    <t>CONSTRUCCIÓN CENTRO UNIVERSITARIO REGIONAL UASD NEYBA, PROVINCIA BAHORUCO</t>
  </si>
  <si>
    <t>CONSTRUCCIÓN CENTRO UNIVESITARIO REGIONAL UASD PROVINCIA SANTIAGO RODRIGUEZ</t>
  </si>
  <si>
    <t>MINISTERIO DE DEFENSA</t>
  </si>
  <si>
    <t>MEJORAMIENTO DE 100,000 VIVIENDAS EN LA REPÚBLICA DOMINICANA</t>
  </si>
  <si>
    <t>CONSTRUCCIÓN DEL CENTRO DE RETENCIÓN VEHICULAR DE LA DIGESETT, PROVINCIA SANTO DOMINGO</t>
  </si>
  <si>
    <t>CONSTRUCCIÓN VERJA PERIMETRAL INTELIGENTE FRONTERA REPÚBLICA DOMINICANA-HAITÍ</t>
  </si>
  <si>
    <t>CONSTRUCCIÓN CENTRO UNIVERSITARIO REGIONAL UASD, COTUÍ, PROVINCIA SÁNCHEZ RAMÍREZ</t>
  </si>
  <si>
    <t>MINISTERIO DE HACIENDA Y ECONOMÍA</t>
  </si>
  <si>
    <t>MINISTERIO DE SALUD PUBLICA Y ASISTENCIA SOCIAL</t>
  </si>
  <si>
    <t>FORTALECIMIENTO-INSTITUCIONAL PARA APOYO A LA AGENDA DE TRANSPARENCIA E INTEGRIDAD EN REPÚBLICA DOMINICANA</t>
  </si>
  <si>
    <t>CONSTRUCCIÓN DE PASO A DESNIVEL SOTERRADO EN LA INTERSECCIÓN DE LA AV. LUPERÓN CON AV. 27 DE FEBRERO, PROVINCIA SANTO DOMINGO</t>
  </si>
  <si>
    <t>AMPLIACIÓN DE LA AVENIDA GREGORIO LUPERÓN DESDE LA AVENIDA ESTRELLA SADHALÁ HASTA LA AVENIDA CIRCUNVALACIÓN NORTE, MUNICIPIO SANTIAGO DE LOS CABALLEROS, PROVINCIA SANTIAGO</t>
  </si>
  <si>
    <t>CONSTRUCCIÓN BARRERA DE PROTECCIÓN MARINA, TRAMO VIAL, OBRAS CONEXAS Y COMPLEMENTARIAS EN NAGUA, PROVINCIA MARÍA TRINIDAD SANCHEZ.</t>
  </si>
  <si>
    <t>RECONSTRUCCIÓN DEL PUENTE SABANETA DE CANGREJO SOBRE EL RIO CAMU, MUNICIPIOS VILLA MONTELLANO Y SOSUA, PROVINCIA PUERTO PLATA</t>
  </si>
  <si>
    <t>CONSTRUCCIÓN DE UNIDAD TRAUMATOLOGICA Y DE EMERGENCIA EN EL HOSPITAL GENERAL NUESTRA SENORA DE LA ALTAGRACIA PROVINCIA LA ALTAGRACIA</t>
  </si>
  <si>
    <t>CONSTRUCCIÓN UNIDAD TRAUMATOLOGICA Y DE EMERGENCIA EN HOSPITAL LUIS BOGAERT PROVINCIA VALVERDE</t>
  </si>
  <si>
    <t>RECONSTRUCCIÓN DE 22KM DEL TRAMO CARRETERO EL CERCADO-HONDO VALLE, PROVINCIAS SAN JUAN Y ELIAS PIÑA</t>
  </si>
  <si>
    <t>AMPLIACIÓN DEL PUENTE FRANCISCO JACINTO PEYNADO QUE UNE AL DISTRITO NACIONAL CON EL MUNICIPIO SANTO DOMINGO NORTE, PROVINCIA SANTO DOMINGO</t>
  </si>
  <si>
    <t>CONSTRUCCIÓN CIUDAD JUDICIAL MUNICIPIO SANTO DOMINGO OESTE, PROVINCIA SANTO DOMINGO</t>
  </si>
  <si>
    <t>FORTALECIMIENTO DEL SISTEMA NACIONAL DE SALUD DE LA REPUBLICA DOMINICANA</t>
  </si>
  <si>
    <t>RECONSTRUCCIÓN DE INFRAESTRUCTURA VIAL URBANA DEL MUNICIPIO SANTA CRUZ DE BARAHONA, PROVINCIA BARAHONA</t>
  </si>
  <si>
    <t>RECONSTRUCCIÓN DE INFRAESTRUCTURA VIAL URBANA DEL MUNICIPIO SAN FRANCISCO DE MACORIS, PROVINCIA DUARTE</t>
  </si>
  <si>
    <t>RECONSTRUCCIÓN DE LA INFRAESTRUCTURA VIAL URBANA DEL MUNICIPIO DE LA ROMANA, PROVINCIA LA ROMANA</t>
  </si>
  <si>
    <t>RECONSTRUCCIÓN DE INFRAESTRUCTURA VIAL URBANA DEL MUNICIPIO ESPERANZA, PROVINCIA VALVERDE</t>
  </si>
  <si>
    <t>RECONSTRUCCIÓN DE INFRAESTRUCTURA VIAL URBANA DEL MUNICIPIO DE SAN FELIPE DE PUERTO PLATA, PROVINCIA PUERTO PLATA</t>
  </si>
  <si>
    <t>RECONSTRUCCIÓN DE INFRAESTRUCTURA VIAL URBANA DEL MUNICIPIO AZUA DE COMPOSTELA, PROVINCIA AZUA</t>
  </si>
  <si>
    <t>RECONSTRUCCIÓN DE INFRAESTRUCTURA VIAL URBANA EN LA CIRCUNSCRIPCIÓN 1 DEL DISTRITO NACIONAL</t>
  </si>
  <si>
    <t>RECONSTRUCCIÓN DE INFRAESTRUCTURA VIAL URBANA DEL MUNICIPIO LA VEGA, PROVINCIA LA VEGA</t>
  </si>
  <si>
    <t>RECONSTRUCCIÓN DE LA INFRAESTRUCTURA VIAL URBANA DE LA CIRCUNSCRIPCIÓN 2 DEL DISTRITO NACIONAL</t>
  </si>
  <si>
    <t>RECONSTRUCCIÓN DE LA INFRAESTRUCTURA VIAL URBANA DE SAN JUAN DE LA MAGUANA, PROVINCIA SAN JUAN</t>
  </si>
  <si>
    <t>RECONSTRUCCIÓN DE LA INFRAESTRUCTURA VIAL URBANA DEL MUNICIPIO DE HIGUEY, PROVINCIA LA ALTAGRACIA</t>
  </si>
  <si>
    <t>CONSTRUCCIÓN DE INFRAESTRUCTURA VIAL PARA EL DESARROLLO TURÍSTICO DE CABO ROJO, MUNICIPIO PEDERNALES, PROVINCIA PEDERNALES</t>
  </si>
  <si>
    <t>RECONSTRUCCIÓN DEL FRENTE COSTERO DE LA PLAYA SOSUA, MUNICIPIO SOSUA, PROVINCIA PUERTO PLATA</t>
  </si>
  <si>
    <t>RECONSTRUCCIÓN DE LA INFRAESTRUCTURA VIAL URBANA DEL MUNICIPIO JARABACOA, PROVINCIA LA VEGA</t>
  </si>
  <si>
    <t>RECONSTRUCCIÓN DE LA INFRAESTRUCTURA VIAL URBANA DEL MUNICIPIO CONSTANZA, PROVINCIA LA VEGA</t>
  </si>
  <si>
    <t>RECONSTRUCCIÓN DE LA INFRAESTRUCTURA VIAL URBANA DEL MUNICIPIO BONAO, PROVINCIA MONSEÑOR NOUEL</t>
  </si>
  <si>
    <t>RECONSTRUCCIÓN DE LA INFRAESTRUCTURA VIAL URBANA DEL MUNICIPIO VILLA RIVA, PROVINCIA DUARTE</t>
  </si>
  <si>
    <t>RECONSTRUCCIÓN DE LA INFRAESTRUCTURA VIAL URBANA DEL MUNICIPIO SOSÚA, PROVINCIA PUERTO PLATA</t>
  </si>
  <si>
    <t>RECONSTRUCCIÓN DE LA INFRAESTRUCTURA VIAL URBANA DEL MUNICIPIO DE HATO MAYOR DEL REY, PROVINCIA HATO MAYOR</t>
  </si>
  <si>
    <t>RECONSTRUCCIÓN DE LA INFRAESTRUCTURA VIAL URBANA DEL MUNICIPIO SANTO DOMINGO OESTE, PROVINCIA SANTO DOMINGO</t>
  </si>
  <si>
    <t>RECONSTRUCCIÓN DE LA INFRAESTRUCTURA VIAL URBANA DEL MUNICIPIO DE PEDRO BRAND, PROVINCIA SANTO DOMINGO</t>
  </si>
  <si>
    <t>RECONSTRUCCIÓN DE LA INFRAESTRUCTURA VIAL URBANA DEL MUNICIPIO LAS MATAS DE FARFÁN, PROVINCIA SAN JUAN.</t>
  </si>
  <si>
    <t>RECONSTRUCCIÓN DE LA INFRAESTRUCTURA VIAL URBANA DEL MUNICIPIO COTUÍ, PROVINCIA SÁNCHEZ RAMÍREZ</t>
  </si>
  <si>
    <t>RECONSTRUCCIÓN DE LA INFRAESTRUCTURA VIAL URBANA DEL MUNICIPIO VILLA LA MATA, PROVINCIA SANCHEZ RAMIREZ</t>
  </si>
  <si>
    <t>RECONSTRUCCIÓN DE LA INFRAESTRUCTURA VIAL URBANA DEL MUNICIPIO PEDERNALES, PROVINCIA PEDERNALES</t>
  </si>
  <si>
    <t>RECONSTRUCCIÓN DE LA INFRAESTRUCTURA VIAL URBANA DE LA CIRCUNSCRIPCIÓN 3 DEL DISTRITO NACIONAL</t>
  </si>
  <si>
    <t>RECONSTRUCCIÓN DE LA INFRAESTRUCTURA VIAL URBANA DEL MUNICIPIO SAN JOSE DE OCOA, PROVINCIA SAN JOSE DE OCOA</t>
  </si>
  <si>
    <t>RECONSTRUCCIÓN DE LA INFRAESTRUCTURA VIAL URBANA DEL MUNICIPIO VILLA ALTAGRACIA, PROVINCIA SAN CRISTÓBAL</t>
  </si>
  <si>
    <t>RECONSTRUCCIÓN DE LA INFRAESTRUCTURA VIAL URBANA DEL MUNICIPIO PADRE LAS CASAS, PROVINCIA AZUA</t>
  </si>
  <si>
    <t>RECONSTRUCCIÓN CARRETERA HACIENDA ESTRELLA- CRUCE PAJON HASTA MONTE PLATA, PROVINCIA MONTE PLATA</t>
  </si>
  <si>
    <t>CONSTRUCCIÓN VIADUCTO Y DISTRIBUIDOR VIAL EN LA AV. REPÚBLICA DE COLOMBIA CON AV. CORONEL JUAN MARÍA LORA Y AV. PÉREZ RICART, DISTRITO NACIONAL</t>
  </si>
  <si>
    <t>RECONSTRUCCIÓN CAMINO VECINAL LA YAGUIZA-CRUCE LOS ZANCONES-LOS CACAOS-LOS ALGODONES-ALTO DEL PLAY, MUNICIPIO SAN FRANCISCO DE MACORÍS, PROVINCIA DUARTE</t>
  </si>
  <si>
    <t>FORTALECIMIENTO INTERINSTITUCIONAL PARA LA MODERNIZACIÓN DEL SECTOR AGUA POTABLE Y SANEAMIENTO DE LA REPÚBLICA DOMINICANA</t>
  </si>
  <si>
    <t>CONSTRUCCIÓN DEL CENTRO DE ATENCIÓN Y PRIVACION DE LIBERTAD PROVISIONAL ANAMUYA, MUNICIPIO HIGÜEY, PROVINCIA LA ALTAGRACIA</t>
  </si>
  <si>
    <t>CONSTRUCCIÓN DEL EDIFICIO DE PARQUEOS DE LA DIRECCIÓN GENERAL DE IMPUESTOS INTERNOS (DGII), SECTOR GAZCUE, DISTRITO NACIONAL</t>
  </si>
  <si>
    <t>RECONSTRUCCIÓN CARRETERA GUAYUBIN – LAS MATAS DE SANTA CRUZ – COPEY – PEPILLO SALCEDO, PROVINCIA MONTE CRISTI</t>
  </si>
  <si>
    <t>REPARACIÓN DE 8 LOTES DE VIVIENDAS EN EL SECTOR INVIVIENDA, MUNICIPIO SANTO DOMINGO ESTE, PROVINCIA SANTO DOMINGO</t>
  </si>
  <si>
    <t>CONSTRUCCIÓN EDIFICIO NUEVA SEDE CENTRAL DE LA POLICÍA NACIONAL EN EL DISTRITO NACIONAL</t>
  </si>
  <si>
    <t>RECONSTRUCCIÓN DE LA CARRETERA CHIRINO HASTA LA CARRETERA BAYAGUANA – MONTE PLATA, MUNICIPIO MONTE PLATA, PROVINCIA MONTE PLATA</t>
  </si>
  <si>
    <t>RECONSTRUCCIÓN CAMINO VECINAL LAS MATAS DE SANTA CRUZ, CONECTANDO LAS COMUNIDADES DE LOS CIRUELOS- SABANA AL MEDIO- SANGRE LINDA- LA GORRA- Y PARTIDO, PROVINCIA MONTE CRISTI</t>
  </si>
  <si>
    <t>RECONSTRUCCIÓN DE OBRAS COMPLEMENTARIAS CARRETERA TURÍSTICA GREGORIO LUPERÓN, PROVINCIAS SANTIAGO- PUERTO PLATA</t>
  </si>
  <si>
    <t>RECONSTRUCCIÓN CAMINO VECINAL EL AGUACATE – LA COLE – LA JAGUA – EL GUAYABO, MUNICIPIO SAN FRANCISCO DE MACORIS, PROVINCIA DUARTE</t>
  </si>
  <si>
    <t>APOYO A LA IMPLEMENTACION DEL PLAN DE REFORMA Y MODERNIZACION DE LA ADMINISTRACION PUBLICA</t>
  </si>
  <si>
    <t>CONSTRUCCIÓN DE PASO A DESNIVEL EN INTERSECCIÓN PROLONGACION AV. 27 DE FEBRERO CON AV. ISABEL AGUIAR, MUNICIPIO SANTO DOMINGO OESTE, PROVINCIA SANTO DOMINGO</t>
  </si>
  <si>
    <t>CONSTRUCCIÓN DE TERMINAL DE CRUCEROS EN EL PUERTO DEL MUNICIPIO SANTA CRUZ DE BARAHONA, PROVINCIA BARAHONA</t>
  </si>
  <si>
    <t>CONSTRUCCIÓN MURO DE GAVIÓN EN MARGEN NORTE DEL RÍO CAMÚ PARA PROTECCIÓN DE TALUD EN LA CARRETERA PIMENTEL - LA BIJA, AFECTADO POR EL DISTURBIO TROPICAL NO.22, MUNICIPIO COTUÍ, PROVINCIA SÁNCHEZ RAMÍREZ</t>
  </si>
  <si>
    <t>FORTALECIMIENTO DE LA INFRAESTRUCTURA SANITARIA DEL SISTEMA NACIONAL DE SALUD EN LA REPÚBLICA DOMINICANA</t>
  </si>
  <si>
    <t>CONSTRUCCIÓN MURO NOROESTE DEL PASO A DESNIVEL EN INTERSECCIÓN DE AVENIDA 27 DE FEBRERO CON AVENIDA MÁXIMO GÓMEZ, AFECTADO POR EL DISTURBIO TROPICAL NO. 22, DISTRITO NACIONAL</t>
  </si>
  <si>
    <t>Remodelación Estadio Olímpico Félix Sánchez, Distrito Nacional</t>
  </si>
  <si>
    <t>RECONSTRUCCIÓN DE CAMINO VECINAL LOS LLANOS - QUISQUEYA, PROVINCIA SAN PEDRO DE MACORÍS</t>
  </si>
  <si>
    <t>REPARACIÓN DE 12 INSTALACIONES DEPORTIVAS DEL CENTRO OLÍMPICO JUAN PABLO DUARTE, DISTRITO NACIONAL</t>
  </si>
  <si>
    <t>REPARACIÓN INSTALACIONES DEPORTIVAS PARQUE MIRADOR DEL ESTE, SANTO DOMINGO ESTE</t>
  </si>
  <si>
    <t>REHABILITACIÓN RESIDENCIAL DR. LEOCADIO PEÑA PARA EL COLEGIO MEDICO DOMINICANO, MUNICIPIO SANTO DOMINGO NORTE, PROVINCIA SANTO DOMINGO</t>
  </si>
  <si>
    <t>RECUPERACION DEL MARGEN OCCIDENTAL DEL RÍO OZAMA EN EL BARRIO DE GUALEY, DISTRITO NACIONAL</t>
  </si>
  <si>
    <t>RECUPERACION DEL MARGEN ORIENTAL DEL RÍO OZAMA EN EL BARRIO LAS LILAS, MUNICIPIO SANTO DOMINGO ESTE, PROVINCIA SANTO DOMINGO</t>
  </si>
  <si>
    <t>RECONSTRUCCIÓN INFRAESTRUCTURAS DE PUENTES PARA MEJORAR LA RESILIENCIA CLIMÁTICA EN REPÚBLICA DOMINICANA.</t>
  </si>
  <si>
    <t>NORMALIZACIÓN DE LOS PROCESADORES LÁCTEOS DE LA REPÚBLICA DOMINICANA</t>
  </si>
  <si>
    <t>FORTALECIMIENTO DE LAS CAPACIDADES EN GESTIÓN DEL RIESGO DE DESASTRES Y EL ORDENAMIENTO TERRITORIAL EN LA REPÚBLICA DOMINICANA</t>
  </si>
  <si>
    <t>CONSTRUCCIÓN DEL EDIFICIO DE PARQUEOS CENTRO DE LOS HEROES I, DISTRITO NACIONAL</t>
  </si>
  <si>
    <t>DIAGNOSTICO PARA LA GESTIÓN COSTERA SOSTENIBLE EN 25 PLAYAS PRIORIZADAS DE LA REPUBLICA DOMINICANA</t>
  </si>
  <si>
    <t>MEJORAMIENTO DE LA SEGURIDAD VIAL EN EL CORREDOR DEL NORDESTE, PROVINCIAS SANTO DOMINGO, MONTE PLATA, MARIA TRINIDAD SANCHEZ Y SAMANA</t>
  </si>
  <si>
    <t>MEJORAMIENTO DE LA SEGURIDAD VIAL EN EL CORREDOR DEL SUR, PROVINCIAS SANTO DOMINGO, SAN CRISTOBAL, PERAVIA, AZUA Y BARAHONA.</t>
  </si>
  <si>
    <t>RECONSTRUCCIÓN DEL CAMINO DE ACCESO A PLAYA UVERO ALTO DESDE EL DISTRITO MUNICIPAL LAS LAGUNAS DE NISIBON, PROVINCIA LA ALTAGRACIA</t>
  </si>
  <si>
    <t>CONSTRUCCIÓN DE LA EXTENSIÓN DE LA AV. JACOBO MAJLUTA CON AV. REPÚBLICA DE COLOMBIA Y SU ENTORNO, DISTRITO NACIONAL.</t>
  </si>
  <si>
    <t>CONSTRUCCIÓN DE PASO A DESNIVEL EN LA INTERSECCIÓN AV. REPÚBLICA DE COLOMBIA CON AV. LOS PRÓCERES, DISTRITO NACIONAL</t>
  </si>
  <si>
    <t>AMPLIACIÓN AVENIDA REPÚBLICA DE COLOMBIA, DESDE AUTOPOPISTA DUARTE HASTA AVENIDA LOS PRÓCERES, DISTRITO NACIONAL</t>
  </si>
  <si>
    <t>RECONSTRUCCIÓN DE CARRETERA LA PALOMA - LOS LLANOS, PROVINCIA SAN PEDRO DE MACORIS</t>
  </si>
  <si>
    <t>INSTITUTO SUPERIOR DE FORMACIÓN DOCENTE SALOME UREÑA</t>
  </si>
  <si>
    <t>MINISTERIO DE EDUCACIÓN</t>
  </si>
  <si>
    <t>REMODELACIÓN DE LAS EDIFICACIONES DEL INSTITUTO DE INNOVACIÓN EN BIOTECNOLOGÍA E INDUSTRIA PARA ALBERGAR LAS OFICINAS DEL MINISTERIO DE INTERIOR Y POLICÍA, DISTRITO NACIONAL.</t>
  </si>
  <si>
    <t>CONSTRUCCIÓN CENTRO DE CORRECCIÓN Y REHABILITACIÓN (CCR) EL SEIBO, PROVINCIA EL SEIBO</t>
  </si>
  <si>
    <t>CONSTRUCCIÓN CENTRO DE CORRECCIÓN Y REHABILITACIÓN (CCR) BARAHONA, PROVINCIA BARAHONA</t>
  </si>
  <si>
    <t>CONSTRUCCIÓN CENTRO DE CORRECCIÓN Y REHABILITACIÓN (CCR) BANI, PROVINCIA PERAVIA</t>
  </si>
  <si>
    <t>CONSTRUCCIÓN CENTRO DE CORRECCIÓN Y REHABILITACIÓN (CCR) BONAO, PROVINCIA MONSEÑOR NOUEL</t>
  </si>
  <si>
    <t>CONSTRUCCIÓN CENTRO DE CORRECCIÓN Y REHABILITACIÓN (CCR) COTUÍ, PROVINCIA SÁNCHEZ RAMÍREZ</t>
  </si>
  <si>
    <t>CONSTRUCCIÓN CENTRO DE CORRECCIÓN Y REHABILITACIÓN (CCR) AZUA, PROVINCIA AZUA</t>
  </si>
  <si>
    <t>CONSTRUCCIÓN CENTRO DE CORRECCIÓN Y REHABILITACIÓN (CCR) SANTIAGO RODRÍGUEZ, PROVINCIA SANTIAGO RODRÍGUEZ.</t>
  </si>
  <si>
    <t>CONSTRUCCIÓN CENTRO DE CORRECCIÓN Y REHABILITACIÓN (CCR) HATO MAYOR, PROVINCIA HATO MAYOR</t>
  </si>
  <si>
    <t>CONSTRUCCIÓN CENTRO DE CORRECCIÓN Y REHABILITACIÓN (CCR) NEIBA, PROVINCIA BAHORUCO.</t>
  </si>
  <si>
    <t>CONSTRUCCIÓN CENTRO DE CORRECCIÓN Y REHABILITACIÓN (CCR) PEDERNALES, PROVINCIA PEDERNALES</t>
  </si>
  <si>
    <t>REPARACIÓN DEL PUENTE GENERAL GREGORIO LUPERÓN (LA BARQUITA), AFECTADO POR LA TORMENTA TROPICAL MELISSA, MUNICIPIO SANTO DOMINGO ESTE, PROVINCIA SANTO DOMINGO</t>
  </si>
  <si>
    <t>CONSTRUCCIÓN DEL RECINTO EMILIO PRUD´HOMME DEL INSTITUTO SUPERIOR DE FORMACIÓN DOCENTE SALOMÉ UREÑA (ISFODOSU), MUNICIPIO SANTIAGO DE LOS CABALLEROS, PROVINCIA SANTIAGO</t>
  </si>
  <si>
    <t>REHABILITACIÓN DEL EDIFICIO DE OFICINAS INSTITUCIONALES DEL MINISTERIO DE EDUCACIÓN (MINERD), SECTOR GAZCUE, DISTRITO NACIONAL.</t>
  </si>
  <si>
    <t>RECONSTRUCCIÓN DE CARRETERA LOMA COLORÁ - CRUCE DE LAS VERDES - MAJAGUAL - VILLA RIVA, MUNICIPIO VILLA RIVA, PROVINCIA DUARTE</t>
  </si>
  <si>
    <t>MINISTERIO DE ENERGIA Y MINAS</t>
  </si>
  <si>
    <t>CONSTRUCCIÓN DE REDES DE DISTRIBUCIÓN Y SISTEMAS FOTOVOLTAICOS EN COMUNIDADES RURALES DE LA REGIÓN ESTE, R.D.</t>
  </si>
  <si>
    <t>CONSTRUCCIÓN DEL PLANTEL EDUCATIVO POLITÉCNICO BÁVARO, MUNICIPIO DE HIGUEY, PROVINCIA LA ALTAGRACIA.</t>
  </si>
  <si>
    <t>MINISTERIO DE DEPORTES Y RECREACION</t>
  </si>
  <si>
    <t>UNIDAD TECNICA EJECUTORA DE PROYECTOS DE DESARROLLO AGROFORESTAL</t>
  </si>
  <si>
    <t>CONSTRUCCIÓN ARENA DE BALONCESTO PROFESOR FERNANDO TERUEL, PROVINCIA LA VEGA.</t>
  </si>
  <si>
    <t>CONSTRUCCIÓN DE AULAS PREFABRICADAS EN CENTROS EDUCATIVOS A NIVEL NACIONAL</t>
  </si>
  <si>
    <t>REHABILITACIÓN CIUDAD ESPERANZA DE LOS BARRANCONES, PROVINCIA BARAHONA</t>
  </si>
  <si>
    <t>RECUPERACION DE LA COBERTURA VEGETAL EN LAS SUBCUENCAS HIDROGRÁFICAS NIZAO Y BANI PROVINCIA PERAVIA</t>
  </si>
  <si>
    <t>RECUPERACION DE LA COBERTURA VEGETAL EN LA CUENCA DE LA HOYA DEL LAGO ENRIQUILLO PROVINCIA DE BAHORUCO</t>
  </si>
  <si>
    <t>RECONSTRUCCIÓN DE LA CARRETERA SAN PEDRO DE MACORÍS – HATO MAYOR - EL SEIBO - MICHES, PROVINCIAS SAN PEDRO DE MACORÍS, HATO MAYOR Y EL SEIBO</t>
  </si>
  <si>
    <t>Presupuesto plurianual de grandes proyectos de inversión pública (RD$)</t>
  </si>
  <si>
    <t>Código</t>
  </si>
  <si>
    <t>SNIP</t>
  </si>
  <si>
    <t>Plan</t>
  </si>
  <si>
    <t xml:space="preserve">INSTITUTO NACIONAL DE RECURSOS HIDRÁULICOS </t>
  </si>
  <si>
    <t>CONSTRUCCIÓN PRESA DE MONTE GRANDE, REHABILITACION Y COMPLEMENTACION DE LA PRESA DE SABANA YEGUA, PROVINCIA AZUA</t>
  </si>
  <si>
    <t>-</t>
  </si>
  <si>
    <t>CONSTRUCCIÓN SISTEMA DE RIEGO AZUA II-PUEBLO VIEJO, PROVINCIA AZUA</t>
  </si>
  <si>
    <t>CONSTRUCCIÓN DE 12 PLANTELES ESCOLARES EN LA PROVINCIA SAMANA</t>
  </si>
  <si>
    <t>CONSTRUCCIÓN DE 43 PLANTELES ESCOLARES EN LA PROVINCIA SAN CRISTOBAL</t>
  </si>
  <si>
    <t>REPARACIÓN HOSPITALES DE LA PROVINCIA LA ALTAGRACIA</t>
  </si>
  <si>
    <t>REPARACIÓN HOSPITALES DE LA PROVINCIA SANTO DOMINGO</t>
  </si>
  <si>
    <t>GESTION INTEGRADA DE REC.NATURALES Y AGRICULTURA RESILIENTE EN CUENCAS HIDROGRÁRICAS YAQUE DEL NORTE Y OZAMA-ISABELA EN R.D.</t>
  </si>
  <si>
    <t>MEJORAMIENTO DE OBRAS PÚBLICAS RESILIENTES PARA REDUCIR RIESGOS DE DESASTRES EN EL CONTEXTO DEL CAMBIO CLIMÁTICO A NIVEL NACIONAL</t>
  </si>
  <si>
    <t>MEJORAMIENTO EN CAMBIO DE 25,000 PISOS DE TIERRA POR PISO DE CEMENTO A NIVEL NACIONAL</t>
  </si>
  <si>
    <t>RECUPERACION DE LOS RECURSOS NATURALES EN LAS SUBCUENCAS JAMAO Y VERAGUA</t>
  </si>
  <si>
    <t>DESARROLLO DE CAPACIDADES ECONÓMICO - RURAL DE LA JUVENTUD EN EL SUR OESTE Y CIBAO NOROESTE- PRORURAL JOVEN (F1)</t>
  </si>
  <si>
    <t>REPARACIÓN HOSPITAL DOCENTE PADRE BILLINI, DISTRITO NACIONAL, PROV SANTO DOMINGO, REPÚBLICA DOMINICANA</t>
  </si>
  <si>
    <t>INSTITUTO DOMINICANO DE LAS TELECOMUNICACIONES</t>
  </si>
  <si>
    <t>MEJORAMIENTO DE LA CONECTIVIDAD PARA LA TRANSFORMACION DIGITAL EN LA REPUBLICA DOMINICANA</t>
  </si>
  <si>
    <t>INSTITUTO GEOGRÁFICO NACIONAL JOSÉ JOAQUÍN HUNGRÍA MORELL</t>
  </si>
  <si>
    <t>LEVANTAMIENTO DE LA BASE CARTOGRÁFICA 1:5,000 Y 1:25,000 DE LA REPÚBLICA DOMINICANA</t>
  </si>
  <si>
    <t>SERVICIO INTEGRAL DE EMERGENCIAS</t>
  </si>
  <si>
    <t>AMPLIACIÓN DEL SISTEMA NACIONAL DE ATENCION A EMERGENCIAS Y SEGURIDAD 9-1-1, FASE II</t>
  </si>
  <si>
    <t>REHABILITACIÓN Y MANTENIMIENTO DE CARRETERAS (117 KM) Y CAMINOS VECINALES (884 KM) A NIVEL NACIONAL</t>
  </si>
  <si>
    <t>DIRECCION DE DESARROLLO SOCIAL SUPERATE</t>
  </si>
  <si>
    <t>APOYO A LA CONSOLIDACION DE UN SISTEMA DE PROTECCION SOCIAL INCLUSIVO EN REPUBLICA DOMINICANA</t>
  </si>
  <si>
    <t>RECONSTRUCCIÓN DE INFRAESTRUCTURA VIAL URBANA DEL MUNICIPIO DE BANÍ, PROVINCIA PERAVIA</t>
  </si>
  <si>
    <t>RECONSTRUCCIÓN DE LA INFRAESTRUCTURA VIAL URBANA DEL MUNICIPIO SAN PEDRO DE MACORÍS, PROVINCIA SAN PEDRO DE MACORIS</t>
  </si>
  <si>
    <t>DIRECCIÓN DE DESARROLLO PROVINCIAL</t>
  </si>
  <si>
    <t>REMODELACIÓN DE LA CALLE DEL SOL TRAMO COMPRENDIDO ENTRE LAS CALLES GENERAL VALVERDE Y SABANA LARGA, PROVINCIA SANTIAGO</t>
  </si>
  <si>
    <t>RECONSTRUCCIÓN DE LA INFRAESTRUCTURA VIAL URBANA DEL MUNICIPIO SANTO DOMINGO ESTE</t>
  </si>
  <si>
    <t xml:space="preserve">COMITÉ EJECUTOR DE INFRAESTRUCTURA EN ZONAS TURÍSTICAS </t>
  </si>
  <si>
    <t>RECONSTRUCCIÓN DE LA INFRAESTRUCTURA VIAL URBANA DEL MUNICIPIO DE NAGUA, PROVINCIA MARÍA TRINIDAD SÁNCHEZ</t>
  </si>
  <si>
    <t>RECONSTRUCCIÓN DE LA INFRAESTRUCTURA VIAL URBANA DEL MUNICIPIO SANTA BÁRBARA DE SAMANÁ, PROVINCIA SAMANÁ</t>
  </si>
  <si>
    <t>RECONSTRUCCIÓN DE LA INFRAESTRUCTURA VIAL URBANA DEL MUNICIPIO DE SABANA LA MAR, PROVINCIA HATO MAYOR</t>
  </si>
  <si>
    <t>RECONSTRUCCIÓN DE LA INFRAESTRUCTURA VIAL URBANA DEL MUNICIPIO SANTO DOMINGO NORTE, PROVINCIA SANTO DOMINGO</t>
  </si>
  <si>
    <t>RECONSTRUCCIÓN DE LA INFRAESTRUCTURA VIAL URBANA DEL MUNICIPIO DE LOS ALCARRIZOS, PROVINCIA SANTO DOMINGO</t>
  </si>
  <si>
    <t>RECONSTRUCCIÓN DE LA INFRAESTRUCTURA VIAL URBANA DEL MUNICIPIO SAN JOSÉ DE LAS MATAS, PROVINCIA SANTIAGO</t>
  </si>
  <si>
    <t>RECONSTRUCCIÓN DE LA INFRAESTRUCTURA VIAL URBANA DEL MUNICIPIO SANTIAGO DE LOS CABALLEROS, PROVINCIA SANTIAGO</t>
  </si>
  <si>
    <t>RECONSTRUCCIÓN DE LA INFRAESTRUCTURA VIAL URBANA DEL MUNICIPIO JÁNICO, PROVINCIA SANTIAGO</t>
  </si>
  <si>
    <t>REMODELACIÓN DE EDIFICIO SEDE CENTRAL DEL MINISTERIO DE OBRAS, PÚBLICAS Y COMUNICACIONES (MOPC), DISTRITO NACIONAL</t>
  </si>
  <si>
    <t>MINISTERIO DE MEDIO AMBIENTE Y RECURSOS NATURALES</t>
  </si>
  <si>
    <t>GESTION INTEGRAL DE RESIDUOS SOLIDOS EN EL VERTEDERO DE DUQUESA, PROVINCIA SANTO DOMINGO</t>
  </si>
  <si>
    <t>CONSTRUCCIÓN CENTRO UNIVERSITARIO REGIONAL UASD SANTO DOMINGO ESTE, PROVINCIA SANTO DOMINGO</t>
  </si>
  <si>
    <t>CONSTRUCCIÓN DEL TRAMO DE CARRETERA ENLACE VIAL ESTANCIA NUEVA HASTA EL CRUCE DE CHERO MUNICIPIO MOCA, PROVINCIA ESPAILLAT</t>
  </si>
  <si>
    <t>CONSTRUCCIÓN DE CENTRAL HIDROELECTRICA EN LA PRESA DE MONTE GRANDE, PROVINCIA BARAHONA</t>
  </si>
  <si>
    <t>APOYO A LA IMPLEMENTACIÓN DE LA ESTRATEGIA PARA LA PROTECCIÓN SOCIAL, INCLUSIÓN Y RESILIENCIA INTEGRADA EN LA REPUBLICA DOMINICANA</t>
  </si>
  <si>
    <t>INSTITUTO NACIONAL DE RECURSOS HIDRÁULICOS (INDRHI)</t>
  </si>
  <si>
    <t>REHABILITACIÓN DEL SISTEMA DE RIEGO LA ISABELA, EN LOS MUNICIPIOS VILLA ISABELA Y LUPERÓN, PROVINCIA PUERTO PLATA</t>
  </si>
  <si>
    <t>RECONSTRUCCIÓN DEL TRAMO III DE LA CARRETERA RANCHO ARRIBA-SABANA LARGA (TERMINACIÓN CARRETERA CIBAO-SUR), MUNICIPIOS RANCHO ARRIBA Y SABANA LARGA, PROVINCIA SAN JOSÉ DE OCOA</t>
  </si>
  <si>
    <t>REPARACIÓN DE INSTALACIONES DEPORTIVAS DEL CENTRO OLÍMPICO JUAN PABLO DUARTE, DISTRITO NACIONAL.</t>
  </si>
  <si>
    <t>CONSTRUCCIÓN PRESA DON MIGUEL, MUNICIPIO LOMA DE CABRERA, PROVINCIA DAJABÓN</t>
  </si>
  <si>
    <t xml:space="preserve">UNIDAD EJECUTORA PARA LA READECUACION DE BARRIOS Y ENTORNOS </t>
  </si>
  <si>
    <t>CONSTRUCCIÓN DE UN PATINÓDROMO Y PARQUE URBANO EN EL SECTOR MIRAMAR, DISTRITO NACIONAL</t>
  </si>
  <si>
    <t>CONSEJO NACIONAL PARA LA REGLAMENTACION Y FOMENTO DE LA INDUSTRIA LECHERA</t>
  </si>
  <si>
    <t>DIRECCION CENTRAL DEL SERVICIO NACIONAL DE SALUD</t>
  </si>
  <si>
    <t>FORTALECIMIENTO DE LA RED DE ATENCIÓN DEL SISTEMA NACIONAL DE SALUD PARA LA PREVENCIÓN Y GESTIÓN DE LA DIABETES Y ENFERMEDADES CARDIOVASCULARES</t>
  </si>
  <si>
    <t>FORTALECIMIENTO DEL SISTEMA NACIONAL DE SALUD PARA LA PREVENCION Y GESTION DE LA DIABETES Y ENFERMEDADES CARDIOVASCULARES</t>
  </si>
  <si>
    <t>MEJORAMIENTO DE LA SEGURIDAD VIAL EN EL CORREDOR DEL ESTE, PROVINCIAS SANTO DOMINGO, SAN PEDRO DE MACORÍS, LA ROMANA Y LA ALTAGRACIA</t>
  </si>
  <si>
    <t>MEJORAMIENTO DE LA SEGURIDAD VIAL EN ENTORNOS ESCOLARES, PROVINCIA SANTO DOMINGO Y DISTRITO NACIONAL</t>
  </si>
  <si>
    <t>CONSTRUCCIÓN CANAL ALTO MAO EN EL MUNICIPIO SANTA CRUZ DE MAO, PROVINCIA VALVERDE Y DISTRITO MUNICIPAL CANA CHAPETON, PROVINCIA MONTECRISTI</t>
  </si>
  <si>
    <t>CONSTRUCCIÓN DEL CANAL DE RIEGO DEL SISTEMA CAMU, PROVINCIA LA VEGA</t>
  </si>
  <si>
    <t>RECONSTRUCCIÓN SISTEMA DE RIEGO MARGEN IZQUIERDA EN LA CUENCA BAJA DEL RÍO YAQUE DEL SUR, PROVINCIAS BAHORUCO Y BARAHONA</t>
  </si>
  <si>
    <t>REHABILITACIÓN SISTEMA DE RIEGO YUNA, EN LOS MUNICIPIOS DE COTUI Y PIMENTEL, PROVINCIAS SÁNCHEZ RAMÍREZ Y DUARTE</t>
  </si>
  <si>
    <t>RECONSTRUCCIÓN DEL CANAL DE TRASVASE YUNA-CAÑABON EN EL MUNICIPIO BONAO, PROVINCIA MONSEÑOR NOUEL</t>
  </si>
  <si>
    <t>MEJORAMIENTO DE LA INFRAESTRUCTURA DE RIEGO AGLIPO II EN LAS PROVINCIAS DUARTE Y MARIA TRINIDAD SANCHEZ”</t>
  </si>
  <si>
    <t>REHABILITACIÓN DEL TELEFÉRICO TURISTICO DE PUERTO PLATA.</t>
  </si>
  <si>
    <t>FORTALECIMIENTO DE LOS SERVICIOS DE INFORMACIÓN CLIMÁTICA, ALERTA TEMPRANA DE INUNDACIONES Y MONITOREO AMBIENTAL EN LA REPÚBLICA DOMINICANA.</t>
  </si>
  <si>
    <t>CONSTRUCCIÓN INFRAESTRUCTURAS DE CONTROL DE INUNDACIONES EN LA CUENCA DEL RÍO YUNA, PROVINCIAS DUARTE Y MARÍA TRINIDAD SÁNCHEZ</t>
  </si>
  <si>
    <t>AMPLIACIÓN HOSPITAL PROVINCIAL DR. ARÍSTIDES FIALLO CABRAL, MUNICIPIO LA ROMANA, PROVINCIA LA ROMANA</t>
  </si>
  <si>
    <t>CONSTRUCCIÓN OBRA DE TOMA Y LÍNEA ADUCCIÓN EN PRESA MONTE GRANDE Y MEJORAMIENTO SISTEMAS DEL ACUEDUCTO MÚLTIPLE REGIÓN SUROESTE (ASURO), PROVINCIA BARAHONA</t>
  </si>
  <si>
    <t>DIRECCIÓN GENERAL DE PRESUPUESTO</t>
  </si>
  <si>
    <t>DIRECCIÓN DE ESTUDIOS ECONÓMICOS</t>
  </si>
  <si>
    <r>
      <t xml:space="preserve">Tabla 1. Estimaciones de Ingresos Fiscales del año 2027
(Excluyendo Donaciones)
</t>
    </r>
    <r>
      <rPr>
        <sz val="11"/>
        <rFont val="Times New Roman"/>
        <family val="1"/>
      </rPr>
      <t>Millones RD$</t>
    </r>
  </si>
  <si>
    <t>Tabla 4. Estimación de Ingresos Fiscales Presupuesto 2027-2030</t>
  </si>
  <si>
    <t>Tabla 7. Proyecciones de Gasto 2027-2030</t>
  </si>
  <si>
    <t>Tabla 8. Proyecciones de Gasto 2027-2030</t>
  </si>
  <si>
    <t>Fuente: Dirección General de Inversión Pública (DGIP).</t>
  </si>
  <si>
    <t>Anexo I. Programación Plurianual de Grandes Proyectos de Inversión Pública</t>
  </si>
  <si>
    <t>Anexo 2. Proyecciones de Gasto 2027-2030</t>
  </si>
  <si>
    <t>Clasificación Institucional/Programática</t>
  </si>
  <si>
    <t>6 = 2/PIB</t>
  </si>
  <si>
    <t>7 = 3/PIB</t>
  </si>
  <si>
    <t>8 = 4/PIB</t>
  </si>
  <si>
    <t>9 = 5/PIB</t>
  </si>
  <si>
    <t>Detalle
Capítulo - Programa</t>
  </si>
  <si>
    <t>11 - Representación, fiscalización y gestión legislativa</t>
  </si>
  <si>
    <t>98 - Administración de contribuciones especiales</t>
  </si>
  <si>
    <t>01 - Actividades centrales</t>
  </si>
  <si>
    <t>11 - Control fiscal</t>
  </si>
  <si>
    <t>11 - Fondo a cargo del Poder Ejecutivo</t>
  </si>
  <si>
    <t>12 - Protección social</t>
  </si>
  <si>
    <t>12 - Servicio integral de emergencias</t>
  </si>
  <si>
    <t>13 - Atención y prevención de desastres</t>
  </si>
  <si>
    <t>13 - Desarrollo social comunitario</t>
  </si>
  <si>
    <t>14 - Asistencia social integral</t>
  </si>
  <si>
    <t>14 - Fomento del sector inmobiliario del Estado</t>
  </si>
  <si>
    <t>15 - Desarrollo integral y protección al adulto mayor</t>
  </si>
  <si>
    <t>15 - Gestión integrada del control y reducción de la demanda de drogas</t>
  </si>
  <si>
    <t>16 - Fomento de la inclusión socioeconómica de adolescentes y jóvenes de 14 a 24 años en condición de vulnerabilidad</t>
  </si>
  <si>
    <t>16 - Promoción y fomento de la ética en el sector público</t>
  </si>
  <si>
    <t>17 - Promoción de la autonomía, atención y bienestar integral de mujeres adolescentes y adultas en situación de vulnerabilidad</t>
  </si>
  <si>
    <t>18 - Coordinación y fomento de las actividades culturales</t>
  </si>
  <si>
    <t>18 - Desarrollo territorial y de comunidades</t>
  </si>
  <si>
    <t>19 - Coordinación e implementación de intervenciones estratégica</t>
  </si>
  <si>
    <t>20 - Gestión y Coordinación de la Cooperación Internacional</t>
  </si>
  <si>
    <t>21 - Ordenamiento territorial y desarrollo regional</t>
  </si>
  <si>
    <t>22 - Formulación de políticas para la mitigación y adaptación al cambio climático</t>
  </si>
  <si>
    <t>23 - Promoción del desarrollo y fortalecimiento del sector marítimo y marino nacional</t>
  </si>
  <si>
    <t>25 - Estrategia, comunicación, publicidad y prensa gubernamental</t>
  </si>
  <si>
    <t>26 - Implementación de estrategias y acciones para la economía circular y gestión de residuos sólidos</t>
  </si>
  <si>
    <t>41 - Prevención y atención de la tuberculosis</t>
  </si>
  <si>
    <t>45 - Prevención y atención del embarazo adolescente y las uniones tempranas</t>
  </si>
  <si>
    <t>99 - Administración de activos, pasivos y transferencias</t>
  </si>
  <si>
    <t>11 - Asistencia y prevención para seguridad ciudadana</t>
  </si>
  <si>
    <t>11 - Servicios de seguridad ciudadana y orden público</t>
  </si>
  <si>
    <t>12 - Servicios de control y regulación migratoria</t>
  </si>
  <si>
    <t>12 - Servicios de ordenamiento y asistencia del transporte terrestre</t>
  </si>
  <si>
    <t>13 - Atención de emergencia a ciudadanos</t>
  </si>
  <si>
    <t>13 - Formación y cultura de la P.N.</t>
  </si>
  <si>
    <t>14 - Investigación, formación y capacitación</t>
  </si>
  <si>
    <t>14 - Servicios de salud, seguridad y bienestar social de la P.N.</t>
  </si>
  <si>
    <t>15 - Gestión integral provincial</t>
  </si>
  <si>
    <t>50 - Reducción de crímenes y delitos que afectan a la seguridad ciudadana</t>
  </si>
  <si>
    <t>11 - Defensa aérea</t>
  </si>
  <si>
    <t>11 - Defensa nacional</t>
  </si>
  <si>
    <t>11 - Defensa naval</t>
  </si>
  <si>
    <t>11 - Defensa terrestre</t>
  </si>
  <si>
    <t>12 - Educación  y capacitación militar</t>
  </si>
  <si>
    <t>12 - Educación y capacitación militar</t>
  </si>
  <si>
    <t>12 - Educación y capacitación naval</t>
  </si>
  <si>
    <t>12 - Servicios de salud y asistencia social</t>
  </si>
  <si>
    <t>13 - Educación y capacitación militar</t>
  </si>
  <si>
    <t>13 - Servicio de salud</t>
  </si>
  <si>
    <t>13 - Servicios de salud</t>
  </si>
  <si>
    <t>11 - Aplicación de política exterior y fomento de las relaciones comerciales</t>
  </si>
  <si>
    <t>12 - Expedición, renovación y control de pasaportes</t>
  </si>
  <si>
    <t>13 - Desarrollo y fortalecimiento de las capacidades en el ámbito diplomático consular y comercial</t>
  </si>
  <si>
    <t>14 - Promoción del desarrollo social y económico de los pueblos fronterizos</t>
  </si>
  <si>
    <t>11 - Administración de las operaciones del tesoro</t>
  </si>
  <si>
    <t>12 - Catastro de bienes inmuebles a nivel nacional</t>
  </si>
  <si>
    <t>13 - Administración general de bienes nacionales</t>
  </si>
  <si>
    <t>14 - Regulación, supervisión y fomento de las compras públicas</t>
  </si>
  <si>
    <t>15 - Formulación de la Política Fiscal y Análisis de las solicitudes de Exoneraciones.</t>
  </si>
  <si>
    <t>16 - Desarrollo y fortalecimiento de las capacidades en finanzas y planificación e inversión pública.</t>
  </si>
  <si>
    <t>17 - Servicios de contabilidad gubernamental</t>
  </si>
  <si>
    <t>18 - Administración de crédito público</t>
  </si>
  <si>
    <t>20 - Gestión del sistema presupuestario dominicano</t>
  </si>
  <si>
    <t>21 - Administración de pensiones y jubilaciones</t>
  </si>
  <si>
    <t>22 - Gestión del Sistema Nacional de Planificación e Inversión Pública</t>
  </si>
  <si>
    <t>23 - Análisis económico y social</t>
  </si>
  <si>
    <t>24 - Normalización y producción de estadísticas nacionales</t>
  </si>
  <si>
    <t>03 - Actividades comunes a los programas 13, 14, 19 y 23</t>
  </si>
  <si>
    <t>11 - Servicios técnicos pedagógicos</t>
  </si>
  <si>
    <t>13 - Servicios de educación primaria para niños y niñas de 6 a 11 años</t>
  </si>
  <si>
    <t>14 - Servicios de educación secundaria para niños (as) y adolescentes de 12 a 17 años</t>
  </si>
  <si>
    <t>15 - Servicios de educación de adultos - incluye adolescentes y jóvenes mayores de 14 años</t>
  </si>
  <si>
    <t>16 - Servicios de bienestar estudiantil</t>
  </si>
  <si>
    <t>17 - Instalaciones escolares seguras, inclusivas y sostenibles</t>
  </si>
  <si>
    <t>18 - Formación y desarrollo de la carrera docente</t>
  </si>
  <si>
    <t>19 - Servicios de educación especial para niños(as), adolescentes y jóvenes de 0-20 años</t>
  </si>
  <si>
    <t>20 - Gestión y coordinación de los servicios de bienestar magisterial</t>
  </si>
  <si>
    <t>23 - Servicio educativo del grado preprimario nivel inicial</t>
  </si>
  <si>
    <t>24 - Alfabetización de estudiantes del primer ciclo del nivel primario</t>
  </si>
  <si>
    <t>46 - Salud escolar</t>
  </si>
  <si>
    <t>18 - Provisión de medicamentos, insumos sanitarios y reactivos de laboratorio</t>
  </si>
  <si>
    <t>23 - Dirección y coordinación del Sistema Nacional de Salud</t>
  </si>
  <si>
    <t>24 - Regulación sanitaria</t>
  </si>
  <si>
    <t>25 - Gestión y provisión de salud colectiva</t>
  </si>
  <si>
    <t>42 - Prevención, diagnóstico y tratamiento VIH/SIDA</t>
  </si>
  <si>
    <t>43 - Detección oportuna y atención al cáncer</t>
  </si>
  <si>
    <t>11 - Construcción, reparación y mantenimiento de instalaciones deportivas</t>
  </si>
  <si>
    <t>12 - Apoyo y supervisión al deporte federado y alto rendimiento</t>
  </si>
  <si>
    <t>13 - Formación, capacitación y asistencia técnica deportiva</t>
  </si>
  <si>
    <t>14 - Fomento del deporte escolar y universitario</t>
  </si>
  <si>
    <t>15 - Fomento de la recreación, la actividad física y el deporte de tiempo libre</t>
  </si>
  <si>
    <t>20 - Fomento y apoyo al desarrollo y regulación del béisbol</t>
  </si>
  <si>
    <t>12 - Libre ejercicio de los derechos laborales en el sector formal privado</t>
  </si>
  <si>
    <t>13 - Protección de la seguridad social de los trabajadores y trabajadoras: ambiente laboral sano y seguro</t>
  </si>
  <si>
    <t>21 - Aumento del empleo</t>
  </si>
  <si>
    <t>03 - Actividades comunes a los programas 11 y 14</t>
  </si>
  <si>
    <t>11 - Fomento de la producción agrícola</t>
  </si>
  <si>
    <t>12 - Transferencia de tecnologías agropecuarias</t>
  </si>
  <si>
    <t>13 - Sanidad animal, asistencia técnica y fomento pecuario</t>
  </si>
  <si>
    <t>14 - Inocuidad agroalimentaria y sanidad vegetal</t>
  </si>
  <si>
    <t>15 - Fomento del uso eficiente y racional del agua para la agricultura</t>
  </si>
  <si>
    <t>18 - Prevención y control de enfermedades bovinas</t>
  </si>
  <si>
    <t>19 - Fomento y desarrollo de la productividad de los sistemas de producción de leche bovina</t>
  </si>
  <si>
    <t>11 - Desarrollo de la infraestructura física de calles y avenidas</t>
  </si>
  <si>
    <t>12 - Mantenimiento, seguridad y asistencia vial</t>
  </si>
  <si>
    <t>13 - Desarrollo en la infraestructura física de carreteras</t>
  </si>
  <si>
    <t>14 - Desarrollo en la infraestructura física de caminos vecinales</t>
  </si>
  <si>
    <t>15 - Desarrollo en la infraestructura física de puentes</t>
  </si>
  <si>
    <t>16 - Reconstrucción y Rehabilitación de Obras Hidráulicas y de Drenaje</t>
  </si>
  <si>
    <t>17 - Desarrollo en la infraestructura física de edificaciones para los servicios sociales</t>
  </si>
  <si>
    <t>18 - Desarrollo en la infraestructura física de muelles y puertos</t>
  </si>
  <si>
    <t>19 - Gestión del sistema de peajes</t>
  </si>
  <si>
    <t>22 - Embellecimiento de avenidas y carreteras</t>
  </si>
  <si>
    <t>26 - Reglamentación y supervisión del transporte aéreo</t>
  </si>
  <si>
    <t>11 - Fomento y desarrollo de la productividad y competitividad del sector industrial</t>
  </si>
  <si>
    <t>16 - Fomento y desarrollo de la industria de la confección textil</t>
  </si>
  <si>
    <t>17 - Supervisión, regulación y fomento del comercio</t>
  </si>
  <si>
    <t>18 - Fomento y desarrollo de la micro, pequeña y mediana empresa</t>
  </si>
  <si>
    <t>11 - Fomento y promoción turística</t>
  </si>
  <si>
    <t>12 - Supervisión y regulación efectiva de la gestión de los destinos turísticos</t>
  </si>
  <si>
    <t>13 - Fomento y desarrollo de infraestructuras turísticas</t>
  </si>
  <si>
    <t>11 - Representación y defensa del interés público social</t>
  </si>
  <si>
    <t>13 - Gestión de los Servicios Periciales e Investigación Forense</t>
  </si>
  <si>
    <t>11 - Desarrollo de capacidades institucionales para la igualdad de género</t>
  </si>
  <si>
    <t>12 - Promoción de la igualdad de género y el empoderamiento económico de las mujeres</t>
  </si>
  <si>
    <t>13 - Prevención y atención a la violencia de género e intrafamiliar</t>
  </si>
  <si>
    <t>11 - Conservación, restauración, salvaguarda patrimonio cultura material e inmaterial</t>
  </si>
  <si>
    <t>12 - Difusión patrimonio cultural (material e inmaterial)</t>
  </si>
  <si>
    <t>13 - Fomento, difusión y desarrollo de la cultura</t>
  </si>
  <si>
    <t>11 - Desarrollo integral de la juventud</t>
  </si>
  <si>
    <t>03 - Actividades comunes a los programas del 11 al 15</t>
  </si>
  <si>
    <t>11 - Conservación de la biodiversidad</t>
  </si>
  <si>
    <t>12 - Manejo sostenible de los recursos forestales</t>
  </si>
  <si>
    <t>13 - Manejo sostenible de recursos no renovables, de los suelos y las aguas</t>
  </si>
  <si>
    <t>14 - Gestión sostenible de los recursos costeros y marinos</t>
  </si>
  <si>
    <t>15 - Prevención y control de la calidad ambiental</t>
  </si>
  <si>
    <t>17 - Transversalización del cambio climático en las políticas nacionales</t>
  </si>
  <si>
    <t>11 - Fomento y desarrollo de la educación superior</t>
  </si>
  <si>
    <t>12 - Fomento y desarrollo de la ciencia y la tecnología</t>
  </si>
  <si>
    <t>11 - Profesionalización de la función pública</t>
  </si>
  <si>
    <t>17 - Formación y capacitación de servidores de la administración pública</t>
  </si>
  <si>
    <t>18 - Programación e implementación del gobierno electrónico y atención ciudadana</t>
  </si>
  <si>
    <t>11 - Regulación, fiscalización y desarrollo de la minería metálica, no metálica y MAPE</t>
  </si>
  <si>
    <t>12 - Regulación y desarrollo energético</t>
  </si>
  <si>
    <t>13 - Regulación y desarrollo de hidrocarburos</t>
  </si>
  <si>
    <t>11 - Desarrollo de la vivienda y el hábitat</t>
  </si>
  <si>
    <t>12 - Construcción, reconstrucción y mejoramiento de edificaciones</t>
  </si>
  <si>
    <t>13 - Desarrollo Provincial</t>
  </si>
  <si>
    <t>11 - Fortalecimiento, Coordinación y Servicios del Sistema de Justicia</t>
  </si>
  <si>
    <t>11 - Administración de justicia</t>
  </si>
  <si>
    <t>11 - Gestión de los procesos electorales</t>
  </si>
  <si>
    <t>12 - Gestión del registro del estado civil</t>
  </si>
  <si>
    <t>13 - Administración de la cédula de identidad y electoral</t>
  </si>
  <si>
    <t>11 - Control externo, fiscalización y análisis de los recursos públicos</t>
  </si>
  <si>
    <t>11 - Administración constitucional</t>
  </si>
  <si>
    <t>11 - Defensa de los derechos personales y colectivos frente a los servicios públicos</t>
  </si>
  <si>
    <t>11 - Administración de justicia y derechos Electorales</t>
  </si>
  <si>
    <t>11 - Servicio nacional de defensa pública</t>
  </si>
  <si>
    <t>96 - Deuda Pública y otras operaciones financieras</t>
  </si>
  <si>
    <t>11 - Gestión y pago de servicios básicos centralizados</t>
  </si>
  <si>
    <t>97 - Subsidios del Estado</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</si>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</sst>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_);\(#,##0.0\)"/>
    <numFmt numFmtId="165" formatCode="0.0%"/>
    <numFmt numFmtId="166" formatCode="_(* #,##0.0_);_(* \(#,##0.0\);_(* &quot;-&quot;??_);_(@_)"/>
    <numFmt numFmtId="167" formatCode="#,##0.0"/>
    <numFmt numFmtId="168" formatCode="0.000"/>
    <numFmt numFmtId="169" formatCode="#,##0.0,,"/>
    <numFmt numFmtId="170" formatCode="#,##0.00000000000000000_);\(#,##0.00000000000000000\)"/>
    <numFmt numFmtId="171" formatCode="_(* #,##0.0000000_);_(* \(#,##0.0000000\);_(* &quot;-&quot;??_);_(@_)"/>
    <numFmt numFmtId="172" formatCode="#,##0.0;[Red]#,##0.0"/>
    <numFmt numFmtId="173" formatCode="_(* #,##0_);_(* \(#,##0\);_(* &quot;-&quot;??_);_(@_)"/>
    <numFmt numFmtId="174" formatCode="_-* #,##0.0\ _€_-;\-* #,##0.0\ _€_-;_-* &quot;-&quot;??\ _€_-;_-@_-"/>
  </numFmts>
  <fonts count="70">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Aptos"/>
      <family val="2"/>
    </font>
    <font>
      <sz val="11"/>
      <color theme="1"/>
      <name val="Aptos (Cuerpo)"/>
    </font>
    <font>
      <b/>
      <sz val="11"/>
      <name val="Aptos (Cuerpo)"/>
    </font>
    <font>
      <sz val="11"/>
      <name val="Aptos (Cuerpo)"/>
    </font>
    <font>
      <b/>
      <sz val="11"/>
      <color theme="0"/>
      <name val="Aptos (Cuerpo)"/>
    </font>
    <font>
      <sz val="11"/>
      <color theme="1"/>
      <name val="Arial"/>
      <family val="2"/>
    </font>
    <font>
      <sz val="11"/>
      <color theme="0"/>
      <name val="Aptos (Cuerpo)"/>
    </font>
    <font>
      <b/>
      <sz val="11"/>
      <color rgb="FFFF0000"/>
      <name val="Aptos"/>
      <family val="2"/>
    </font>
    <font>
      <sz val="11"/>
      <color rgb="FF202020"/>
      <name val="Aptos"/>
      <family val="2"/>
    </font>
    <font>
      <b/>
      <sz val="11"/>
      <color theme="1"/>
      <name val="Calibri"/>
      <family val="2"/>
      <scheme val="minor"/>
    </font>
    <font>
      <sz val="10"/>
      <color theme="1"/>
      <name val="Arial"/>
      <family val="2"/>
    </font>
    <font>
      <b/>
      <sz val="14"/>
      <name val="Times New Roman"/>
      <family val="1"/>
    </font>
    <font>
      <sz val="12"/>
      <name val="Times New Roman"/>
      <family val="1"/>
    </font>
    <font>
      <sz val="11"/>
      <color theme="1"/>
      <name val="Times New Roman"/>
      <family val="1"/>
    </font>
    <font>
      <b/>
      <sz val="11"/>
      <color theme="1"/>
      <name val="Times New Roman"/>
      <family val="1"/>
    </font>
    <font>
      <b/>
      <sz val="8"/>
      <color theme="1"/>
      <name val="Times New Roman"/>
      <family val="1"/>
    </font>
    <font>
      <b/>
      <sz val="11"/>
      <color theme="0"/>
      <name val="Times New Roman"/>
      <family val="1"/>
    </font>
    <font>
      <b/>
      <vertAlign val="superscript"/>
      <sz val="11"/>
      <color theme="0"/>
      <name val="Times New Roman"/>
      <family val="1"/>
    </font>
    <font>
      <b/>
      <sz val="12"/>
      <color theme="1"/>
      <name val="Times New Roman"/>
      <family val="1"/>
    </font>
    <font>
      <sz val="12"/>
      <color theme="1"/>
      <name val="Times New Roman"/>
      <family val="1"/>
    </font>
    <font>
      <b/>
      <sz val="12"/>
      <color theme="0"/>
      <name val="Times New Roman"/>
      <family val="1"/>
    </font>
    <font>
      <b/>
      <sz val="11"/>
      <name val="Arial"/>
      <family val="2"/>
    </font>
    <font>
      <b/>
      <sz val="10"/>
      <color theme="0"/>
      <name val="Arial"/>
      <family val="2"/>
    </font>
    <font>
      <b/>
      <sz val="10"/>
      <color indexed="8"/>
      <name val="Arial"/>
      <family val="2"/>
    </font>
    <font>
      <b/>
      <sz val="10"/>
      <name val="Arial"/>
      <family val="2"/>
    </font>
    <font>
      <sz val="10"/>
      <color indexed="8"/>
      <name val="Arial"/>
      <family val="2"/>
    </font>
    <font>
      <sz val="11"/>
      <name val="Arial"/>
      <family val="2"/>
    </font>
    <font>
      <b/>
      <u/>
      <sz val="10"/>
      <color indexed="8"/>
      <name val="Arial"/>
      <family val="2"/>
    </font>
    <font>
      <u/>
      <sz val="10"/>
      <color indexed="8"/>
      <name val="Arial"/>
      <family val="2"/>
    </font>
    <font>
      <sz val="9"/>
      <color theme="1"/>
      <name val="Arial"/>
      <family val="2"/>
    </font>
    <font>
      <b/>
      <sz val="11"/>
      <color indexed="8"/>
      <name val="Times New Roman"/>
      <family val="1"/>
    </font>
    <font>
      <sz val="11"/>
      <color indexed="8"/>
      <name val="Times New Roman"/>
      <family val="1"/>
    </font>
    <font>
      <sz val="10"/>
      <name val="Times New Roman"/>
      <family val="1"/>
    </font>
    <font>
      <sz val="9"/>
      <name val="Times New Roman"/>
      <family val="1"/>
    </font>
    <font>
      <sz val="9"/>
      <color indexed="8"/>
      <name val="Times New Roman"/>
      <family val="1"/>
    </font>
    <font>
      <sz val="11"/>
      <color theme="0"/>
      <name val="Times New Roman"/>
      <family val="1"/>
    </font>
    <font>
      <sz val="9"/>
      <color indexed="8"/>
      <name val="Arial"/>
      <family val="2"/>
    </font>
    <font>
      <sz val="10"/>
      <color theme="0"/>
      <name val="Arial"/>
      <family val="2"/>
    </font>
    <font>
      <b/>
      <sz val="12"/>
      <name val="Times New Roman"/>
      <family val="1"/>
    </font>
    <font>
      <b/>
      <vertAlign val="superscript"/>
      <sz val="12"/>
      <color theme="0"/>
      <name val="Times New Roman"/>
      <family val="1"/>
    </font>
    <font>
      <sz val="12"/>
      <color indexed="8"/>
      <name val="Times New Roman"/>
      <family val="1"/>
    </font>
    <font>
      <b/>
      <sz val="11"/>
      <color theme="0"/>
      <name val="Arial"/>
      <family val="2"/>
    </font>
    <font>
      <b/>
      <sz val="11"/>
      <color rgb="FFFF0000"/>
      <name val="Arial"/>
      <family val="2"/>
    </font>
    <font>
      <sz val="11"/>
      <color theme="0"/>
      <name val="Arial"/>
      <family val="2"/>
    </font>
    <font>
      <sz val="11"/>
      <color rgb="FF202020"/>
      <name val="Arial"/>
      <family val="2"/>
    </font>
    <font>
      <b/>
      <sz val="11"/>
      <color theme="2"/>
      <name val="Times New Roman"/>
      <family val="1"/>
    </font>
    <font>
      <b/>
      <vertAlign val="superscript"/>
      <sz val="11"/>
      <color theme="2"/>
      <name val="Times New Roman"/>
      <family val="1"/>
    </font>
    <font>
      <b/>
      <u/>
      <sz val="11"/>
      <color indexed="8"/>
      <name val="Times New Roman"/>
      <family val="1"/>
    </font>
    <font>
      <u/>
      <sz val="11"/>
      <color indexed="8"/>
      <name val="Times New Roman"/>
      <family val="1"/>
    </font>
    <font>
      <sz val="9"/>
      <color theme="1"/>
      <name val="Times New Roman"/>
      <family val="1"/>
    </font>
    <font>
      <sz val="14"/>
      <name val="Times New Roman"/>
      <family val="1"/>
    </font>
    <font>
      <b/>
      <sz val="16"/>
      <name val="Times New Roman"/>
      <family val="1"/>
    </font>
    <font>
      <sz val="16"/>
      <name val="Times New Roman"/>
      <family val="1"/>
    </font>
    <font>
      <b/>
      <sz val="12"/>
      <color indexed="8"/>
      <name val="Times New Roman"/>
      <family val="1"/>
    </font>
    <font>
      <b/>
      <sz val="9"/>
      <color rgb="FFFFFFFF"/>
      <name val="Calibri"/>
      <family val="2"/>
    </font>
    <font>
      <sz val="9"/>
      <color rgb="FF000000"/>
      <name val="Calibri"/>
      <family val="2"/>
    </font>
    <font>
      <sz val="8"/>
      <color rgb="FF000000"/>
      <name val="Calibri"/>
      <family val="2"/>
    </font>
    <font>
      <sz val="9"/>
      <name val="Calibri"/>
      <family val="2"/>
    </font>
    <font>
      <b/>
      <sz val="11"/>
      <name val="Times New Roman"/>
      <family val="1"/>
    </font>
    <font>
      <sz val="11"/>
      <name val="Times New Roman"/>
      <family val="1"/>
    </font>
    <font>
      <sz val="9"/>
      <color rgb="FF000000"/>
      <name val="Times New Roman"/>
      <family val="1"/>
    </font>
    <font>
      <b/>
      <sz val="9"/>
      <color rgb="FF000000"/>
      <name val="Times New Roman"/>
      <family val="1"/>
    </font>
  </fonts>
  <fills count="11">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002060"/>
        <bgColor indexed="9"/>
      </patternFill>
    </fill>
    <fill>
      <patternFill patternType="solid">
        <fgColor theme="8" tint="0.79998168889431442"/>
        <bgColor indexed="64"/>
      </patternFill>
    </fill>
    <fill>
      <patternFill patternType="solid">
        <fgColor theme="3" tint="-0.249977111117893"/>
        <bgColor indexed="64"/>
      </patternFill>
    </fill>
    <fill>
      <patternFill patternType="solid">
        <fgColor theme="3" tint="-0.249977111117893"/>
        <bgColor theme="4" tint="0.79998168889431442"/>
      </patternFill>
    </fill>
    <fill>
      <patternFill patternType="solid">
        <fgColor rgb="FF1D3B6C"/>
        <bgColor indexed="64"/>
      </patternFill>
    </fill>
    <fill>
      <patternFill patternType="solid">
        <fgColor theme="6" tint="0.79998168889431442"/>
        <bgColor indexed="64"/>
      </patternFill>
    </fill>
    <fill>
      <patternFill patternType="solid">
        <fgColor theme="3" tint="0.79998168889431442"/>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auto="1"/>
      </left>
      <right/>
      <top/>
      <bottom style="thin">
        <color auto="1"/>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top/>
      <bottom style="thin">
        <color theme="4" tint="0.39997558519241921"/>
      </bottom>
      <diagonal/>
    </border>
    <border>
      <left/>
      <right/>
      <top style="thin">
        <color theme="4" tint="0.39997558519241921"/>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4" tint="0.39997558519241921"/>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s>
  <cellStyleXfs count="26">
    <xf numFmtId="0" fontId="0"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6" fillId="0" borderId="0"/>
    <xf numFmtId="43" fontId="6"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7" fillId="0" borderId="0"/>
    <xf numFmtId="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347">
    <xf numFmtId="0" fontId="0" fillId="0" borderId="0" xfId="0"/>
    <xf numFmtId="0" fontId="8" fillId="0" borderId="0" xfId="9" applyFont="1"/>
    <xf numFmtId="4" fontId="8" fillId="0" borderId="0" xfId="9" applyNumberFormat="1" applyFont="1"/>
    <xf numFmtId="2" fontId="8" fillId="0" borderId="0" xfId="9" applyNumberFormat="1" applyFont="1"/>
    <xf numFmtId="168" fontId="8" fillId="0" borderId="0" xfId="9" applyNumberFormat="1" applyFont="1"/>
    <xf numFmtId="0" fontId="9" fillId="0" borderId="0" xfId="9" applyFont="1"/>
    <xf numFmtId="0" fontId="15" fillId="0" borderId="0" xfId="9" applyFont="1" applyAlignment="1">
      <alignment horizontal="center"/>
    </xf>
    <xf numFmtId="0" fontId="9" fillId="2" borderId="4" xfId="9" applyFont="1" applyFill="1" applyBorder="1"/>
    <xf numFmtId="167" fontId="11" fillId="0" borderId="4" xfId="10" applyNumberFormat="1" applyFont="1" applyFill="1" applyBorder="1"/>
    <xf numFmtId="4" fontId="11" fillId="0" borderId="4" xfId="9" applyNumberFormat="1" applyFont="1" applyBorder="1" applyAlignment="1">
      <alignment horizontal="right"/>
    </xf>
    <xf numFmtId="167" fontId="11" fillId="0" borderId="4" xfId="9" applyNumberFormat="1" applyFont="1" applyBorder="1"/>
    <xf numFmtId="4" fontId="11" fillId="0" borderId="4" xfId="10" applyNumberFormat="1" applyFont="1" applyFill="1" applyBorder="1"/>
    <xf numFmtId="167" fontId="11" fillId="0" borderId="4" xfId="10" applyNumberFormat="1" applyFont="1" applyFill="1" applyBorder="1" applyAlignment="1"/>
    <xf numFmtId="0" fontId="11" fillId="0" borderId="4" xfId="9" applyFont="1" applyBorder="1"/>
    <xf numFmtId="0" fontId="11" fillId="2" borderId="4" xfId="9" applyFont="1" applyFill="1" applyBorder="1"/>
    <xf numFmtId="2" fontId="11" fillId="0" borderId="4" xfId="9" quotePrefix="1" applyNumberFormat="1" applyFont="1" applyBorder="1" applyAlignment="1">
      <alignment horizontal="right"/>
    </xf>
    <xf numFmtId="2" fontId="11" fillId="0" borderId="4" xfId="9" applyNumberFormat="1" applyFont="1" applyBorder="1" applyAlignment="1">
      <alignment horizontal="right"/>
    </xf>
    <xf numFmtId="2" fontId="11" fillId="0" borderId="4" xfId="9" applyNumberFormat="1" applyFont="1" applyBorder="1"/>
    <xf numFmtId="0" fontId="11" fillId="2" borderId="6" xfId="9" applyFont="1" applyFill="1" applyBorder="1" applyAlignment="1">
      <alignment horizontal="left" indent="1"/>
    </xf>
    <xf numFmtId="4" fontId="11" fillId="0" borderId="6" xfId="10" applyNumberFormat="1" applyFont="1" applyFill="1" applyBorder="1"/>
    <xf numFmtId="0" fontId="16" fillId="0" borderId="0" xfId="9" applyFont="1"/>
    <xf numFmtId="0" fontId="10" fillId="0" borderId="0" xfId="9" applyFont="1"/>
    <xf numFmtId="0" fontId="9" fillId="2" borderId="1" xfId="9" applyFont="1" applyFill="1" applyBorder="1"/>
    <xf numFmtId="167" fontId="11" fillId="0" borderId="1" xfId="9" applyNumberFormat="1" applyFont="1" applyBorder="1" applyAlignment="1">
      <alignment horizontal="right"/>
    </xf>
    <xf numFmtId="167" fontId="11" fillId="0" borderId="11" xfId="9" applyNumberFormat="1" applyFont="1" applyBorder="1"/>
    <xf numFmtId="0" fontId="9" fillId="0" borderId="4" xfId="9" applyFont="1" applyBorder="1"/>
    <xf numFmtId="0" fontId="9" fillId="2" borderId="6" xfId="9" applyFont="1" applyFill="1" applyBorder="1"/>
    <xf numFmtId="167" fontId="11" fillId="0" borderId="6" xfId="9" applyNumberFormat="1" applyFont="1" applyBorder="1"/>
    <xf numFmtId="0" fontId="11" fillId="0" borderId="0" xfId="9" applyFont="1"/>
    <xf numFmtId="0" fontId="22" fillId="5" borderId="0" xfId="4" applyFont="1" applyFill="1" applyAlignment="1">
      <alignment horizontal="left" vertical="center" wrapText="1"/>
    </xf>
    <xf numFmtId="0" fontId="21" fillId="0" borderId="0" xfId="4" applyFont="1" applyAlignment="1">
      <alignment horizontal="left" vertical="center" wrapText="1"/>
    </xf>
    <xf numFmtId="0" fontId="7" fillId="0" borderId="0" xfId="4"/>
    <xf numFmtId="164" fontId="31" fillId="0" borderId="4" xfId="8" applyNumberFormat="1" applyFont="1" applyBorder="1"/>
    <xf numFmtId="164" fontId="7" fillId="0" borderId="0" xfId="4" applyNumberFormat="1"/>
    <xf numFmtId="170" fontId="7" fillId="0" borderId="0" xfId="4" applyNumberFormat="1"/>
    <xf numFmtId="165" fontId="31" fillId="0" borderId="11" xfId="8" applyNumberFormat="1" applyFont="1" applyBorder="1"/>
    <xf numFmtId="165" fontId="33" fillId="0" borderId="11" xfId="8" applyNumberFormat="1" applyFont="1" applyBorder="1"/>
    <xf numFmtId="164" fontId="33" fillId="0" borderId="0" xfId="4" applyNumberFormat="1" applyFont="1" applyAlignment="1">
      <alignment horizontal="right"/>
    </xf>
    <xf numFmtId="165" fontId="31" fillId="0" borderId="11" xfId="16" applyNumberFormat="1" applyFont="1" applyBorder="1"/>
    <xf numFmtId="165" fontId="35" fillId="0" borderId="11" xfId="8" applyNumberFormat="1" applyFont="1" applyBorder="1" applyAlignment="1">
      <alignment vertical="center"/>
    </xf>
    <xf numFmtId="165" fontId="36" fillId="0" borderId="11" xfId="8" applyNumberFormat="1" applyFont="1" applyBorder="1"/>
    <xf numFmtId="165" fontId="33" fillId="0" borderId="4" xfId="4" applyNumberFormat="1" applyFont="1" applyBorder="1" applyAlignment="1">
      <alignment vertical="center"/>
    </xf>
    <xf numFmtId="165" fontId="30" fillId="3" borderId="22" xfId="8" applyNumberFormat="1" applyFont="1" applyFill="1" applyBorder="1" applyAlignment="1">
      <alignment vertical="center"/>
    </xf>
    <xf numFmtId="165" fontId="30" fillId="3" borderId="22" xfId="4" applyNumberFormat="1" applyFont="1" applyFill="1" applyBorder="1" applyAlignment="1">
      <alignment vertical="center"/>
    </xf>
    <xf numFmtId="164" fontId="33" fillId="0" borderId="0" xfId="4" applyNumberFormat="1" applyFont="1" applyAlignment="1">
      <alignment vertical="center"/>
    </xf>
    <xf numFmtId="0" fontId="37" fillId="0" borderId="0" xfId="4" applyFont="1"/>
    <xf numFmtId="164" fontId="18" fillId="0" borderId="0" xfId="4" applyNumberFormat="1" applyFont="1"/>
    <xf numFmtId="0" fontId="18" fillId="0" borderId="0" xfId="4" applyFont="1"/>
    <xf numFmtId="0" fontId="18" fillId="0" borderId="0" xfId="4" applyFont="1" applyAlignment="1">
      <alignment horizontal="left" indent="1"/>
    </xf>
    <xf numFmtId="0" fontId="32" fillId="0" borderId="0" xfId="3" applyFont="1"/>
    <xf numFmtId="0" fontId="32" fillId="0" borderId="0" xfId="3" applyFont="1" applyAlignment="1">
      <alignment vertical="center" wrapText="1"/>
    </xf>
    <xf numFmtId="165" fontId="31" fillId="0" borderId="4" xfId="8" applyNumberFormat="1" applyFont="1" applyBorder="1"/>
    <xf numFmtId="165" fontId="31" fillId="0" borderId="0" xfId="8" applyNumberFormat="1" applyFont="1"/>
    <xf numFmtId="165" fontId="33" fillId="0" borderId="0" xfId="8" applyNumberFormat="1" applyFont="1"/>
    <xf numFmtId="165" fontId="31" fillId="0" borderId="0" xfId="16" applyNumberFormat="1" applyFont="1"/>
    <xf numFmtId="165" fontId="35" fillId="0" borderId="0" xfId="8" applyNumberFormat="1" applyFont="1"/>
    <xf numFmtId="165" fontId="36" fillId="0" borderId="0" xfId="8" applyNumberFormat="1" applyFont="1"/>
    <xf numFmtId="165" fontId="33" fillId="0" borderId="0" xfId="4" applyNumberFormat="1" applyFont="1" applyAlignment="1">
      <alignment vertical="center"/>
    </xf>
    <xf numFmtId="10" fontId="31" fillId="0" borderId="11" xfId="8" applyNumberFormat="1" applyFont="1" applyBorder="1"/>
    <xf numFmtId="165" fontId="31" fillId="0" borderId="0" xfId="4" applyNumberFormat="1" applyFont="1"/>
    <xf numFmtId="164" fontId="41" fillId="0" borderId="0" xfId="4" applyNumberFormat="1" applyFont="1"/>
    <xf numFmtId="0" fontId="42" fillId="0" borderId="0" xfId="4" applyFont="1"/>
    <xf numFmtId="0" fontId="24" fillId="6" borderId="20" xfId="4" applyFont="1" applyFill="1" applyBorder="1" applyAlignment="1">
      <alignment horizontal="left" vertical="center" wrapText="1"/>
    </xf>
    <xf numFmtId="0" fontId="30" fillId="3" borderId="1" xfId="3" applyFont="1" applyFill="1" applyBorder="1" applyAlignment="1">
      <alignment horizontal="center" vertical="center" wrapText="1"/>
    </xf>
    <xf numFmtId="0" fontId="44" fillId="0" borderId="0" xfId="4" applyFont="1"/>
    <xf numFmtId="49" fontId="33" fillId="0" borderId="0" xfId="5" applyNumberFormat="1" applyFont="1" applyAlignment="1">
      <alignment vertical="center"/>
    </xf>
    <xf numFmtId="0" fontId="7" fillId="0" borderId="0" xfId="5"/>
    <xf numFmtId="49" fontId="33" fillId="0" borderId="0" xfId="5" applyNumberFormat="1" applyFont="1" applyAlignment="1">
      <alignment vertical="center" wrapText="1"/>
    </xf>
    <xf numFmtId="39" fontId="45" fillId="0" borderId="0" xfId="5" applyNumberFormat="1" applyFont="1"/>
    <xf numFmtId="0" fontId="28" fillId="8" borderId="6" xfId="3" applyFont="1" applyFill="1" applyBorder="1" applyAlignment="1">
      <alignment horizontal="center" vertical="center" wrapText="1"/>
    </xf>
    <xf numFmtId="0" fontId="48" fillId="0" borderId="5" xfId="5" applyFont="1" applyBorder="1"/>
    <xf numFmtId="172" fontId="48" fillId="0" borderId="4" xfId="5" applyNumberFormat="1" applyFont="1" applyBorder="1"/>
    <xf numFmtId="167" fontId="20" fillId="0" borderId="4" xfId="3" applyNumberFormat="1" applyFont="1" applyBorder="1" applyAlignment="1">
      <alignment vertical="center"/>
    </xf>
    <xf numFmtId="165" fontId="20" fillId="0" borderId="4" xfId="17" applyNumberFormat="1" applyFont="1" applyBorder="1"/>
    <xf numFmtId="165" fontId="7" fillId="0" borderId="0" xfId="17" applyNumberFormat="1" applyFont="1"/>
    <xf numFmtId="39" fontId="7" fillId="0" borderId="0" xfId="5" applyNumberFormat="1"/>
    <xf numFmtId="0" fontId="48" fillId="0" borderId="8" xfId="5" applyFont="1" applyBorder="1"/>
    <xf numFmtId="165" fontId="20" fillId="0" borderId="6" xfId="17" applyNumberFormat="1" applyFont="1" applyBorder="1"/>
    <xf numFmtId="0" fontId="28" fillId="8" borderId="2" xfId="5" applyFont="1" applyFill="1" applyBorder="1" applyAlignment="1">
      <alignment horizontal="left" vertical="center"/>
    </xf>
    <xf numFmtId="172" fontId="28" fillId="8" borderId="3" xfId="5" applyNumberFormat="1" applyFont="1" applyFill="1" applyBorder="1" applyAlignment="1">
      <alignment horizontal="right" vertical="center"/>
    </xf>
    <xf numFmtId="167" fontId="28" fillId="8" borderId="3" xfId="3" applyNumberFormat="1" applyFont="1" applyFill="1" applyBorder="1" applyAlignment="1">
      <alignment vertical="center"/>
    </xf>
    <xf numFmtId="165" fontId="28" fillId="8" borderId="3" xfId="17" applyNumberFormat="1" applyFont="1" applyFill="1" applyBorder="1"/>
    <xf numFmtId="0" fontId="20" fillId="0" borderId="2" xfId="5" applyFont="1" applyBorder="1" applyAlignment="1">
      <alignment horizontal="left" vertical="center" wrapText="1"/>
    </xf>
    <xf numFmtId="172" fontId="20" fillId="0" borderId="3" xfId="5" applyNumberFormat="1" applyFont="1" applyBorder="1" applyAlignment="1">
      <alignment horizontal="right" vertical="center"/>
    </xf>
    <xf numFmtId="165" fontId="28" fillId="8" borderId="22" xfId="17" applyNumberFormat="1" applyFont="1" applyFill="1" applyBorder="1"/>
    <xf numFmtId="0" fontId="7" fillId="0" borderId="0" xfId="3" applyAlignment="1">
      <alignment vertical="center"/>
    </xf>
    <xf numFmtId="164" fontId="7" fillId="0" borderId="0" xfId="5" applyNumberFormat="1"/>
    <xf numFmtId="167" fontId="7" fillId="0" borderId="0" xfId="5" applyNumberFormat="1"/>
    <xf numFmtId="43" fontId="7" fillId="0" borderId="0" xfId="18" applyFont="1"/>
    <xf numFmtId="169" fontId="7" fillId="0" borderId="0" xfId="18" applyNumberFormat="1" applyFont="1"/>
    <xf numFmtId="0" fontId="34" fillId="0" borderId="0" xfId="0" applyFont="1"/>
    <xf numFmtId="165" fontId="34" fillId="0" borderId="0" xfId="2" applyNumberFormat="1" applyFont="1"/>
    <xf numFmtId="174" fontId="34" fillId="0" borderId="0" xfId="0" applyNumberFormat="1" applyFont="1"/>
    <xf numFmtId="0" fontId="13" fillId="0" borderId="0" xfId="20" applyFont="1"/>
    <xf numFmtId="0" fontId="13" fillId="2" borderId="4" xfId="20" applyFont="1" applyFill="1" applyBorder="1"/>
    <xf numFmtId="167" fontId="34" fillId="0" borderId="4" xfId="21" applyNumberFormat="1" applyFont="1" applyFill="1" applyBorder="1"/>
    <xf numFmtId="4" fontId="34" fillId="0" borderId="4" xfId="20" applyNumberFormat="1" applyFont="1" applyBorder="1" applyAlignment="1">
      <alignment horizontal="right"/>
    </xf>
    <xf numFmtId="167" fontId="34" fillId="0" borderId="4" xfId="20" applyNumberFormat="1" applyFont="1" applyBorder="1"/>
    <xf numFmtId="4" fontId="13" fillId="0" borderId="0" xfId="20" applyNumberFormat="1" applyFont="1"/>
    <xf numFmtId="4" fontId="34" fillId="0" borderId="4" xfId="21" applyNumberFormat="1" applyFont="1" applyFill="1" applyBorder="1"/>
    <xf numFmtId="167" fontId="34" fillId="0" borderId="4" xfId="21" applyNumberFormat="1" applyFont="1" applyFill="1" applyBorder="1" applyAlignment="1"/>
    <xf numFmtId="0" fontId="34" fillId="0" borderId="4" xfId="20" applyFont="1" applyBorder="1"/>
    <xf numFmtId="0" fontId="34" fillId="2" borderId="4" xfId="20" applyFont="1" applyFill="1" applyBorder="1"/>
    <xf numFmtId="2" fontId="34" fillId="0" borderId="4" xfId="20" quotePrefix="1" applyNumberFormat="1" applyFont="1" applyBorder="1" applyAlignment="1">
      <alignment horizontal="right"/>
    </xf>
    <xf numFmtId="2" fontId="34" fillId="0" borderId="4" xfId="20" applyNumberFormat="1" applyFont="1" applyBorder="1" applyAlignment="1">
      <alignment horizontal="right"/>
    </xf>
    <xf numFmtId="2" fontId="34" fillId="0" borderId="4" xfId="20" applyNumberFormat="1" applyFont="1" applyBorder="1"/>
    <xf numFmtId="2" fontId="13" fillId="0" borderId="0" xfId="20" applyNumberFormat="1" applyFont="1"/>
    <xf numFmtId="0" fontId="34" fillId="2" borderId="6" xfId="20" applyFont="1" applyFill="1" applyBorder="1" applyAlignment="1">
      <alignment horizontal="left" indent="1"/>
    </xf>
    <xf numFmtId="4" fontId="34" fillId="0" borderId="6" xfId="21" applyNumberFormat="1" applyFont="1" applyFill="1" applyBorder="1"/>
    <xf numFmtId="168" fontId="13" fillId="0" borderId="0" xfId="20" applyNumberFormat="1" applyFont="1"/>
    <xf numFmtId="0" fontId="52" fillId="0" borderId="0" xfId="20" applyFont="1"/>
    <xf numFmtId="0" fontId="29" fillId="0" borderId="0" xfId="20" applyFont="1"/>
    <xf numFmtId="0" fontId="13" fillId="2" borderId="1" xfId="20" applyFont="1" applyFill="1" applyBorder="1"/>
    <xf numFmtId="167" fontId="34" fillId="0" borderId="1" xfId="20" applyNumberFormat="1" applyFont="1" applyBorder="1" applyAlignment="1">
      <alignment horizontal="right"/>
    </xf>
    <xf numFmtId="167" fontId="34" fillId="0" borderId="11" xfId="20" applyNumberFormat="1" applyFont="1" applyBorder="1"/>
    <xf numFmtId="0" fontId="13" fillId="0" borderId="4" xfId="20" applyFont="1" applyBorder="1"/>
    <xf numFmtId="4" fontId="34" fillId="0" borderId="11" xfId="20" applyNumberFormat="1" applyFont="1" applyBorder="1"/>
    <xf numFmtId="0" fontId="13" fillId="2" borderId="6" xfId="20" applyFont="1" applyFill="1" applyBorder="1"/>
    <xf numFmtId="4" fontId="34" fillId="0" borderId="6" xfId="20" applyNumberFormat="1" applyFont="1" applyBorder="1"/>
    <xf numFmtId="0" fontId="34" fillId="0" borderId="0" xfId="20" applyFont="1"/>
    <xf numFmtId="166" fontId="7" fillId="0" borderId="0" xfId="18" applyNumberFormat="1" applyFont="1"/>
    <xf numFmtId="0" fontId="24" fillId="8" borderId="1" xfId="4" applyFont="1" applyFill="1" applyBorder="1" applyAlignment="1">
      <alignment horizontal="center" vertical="center"/>
    </xf>
    <xf numFmtId="0" fontId="24" fillId="8" borderId="1" xfId="4" applyFont="1" applyFill="1" applyBorder="1" applyAlignment="1">
      <alignment horizontal="center" vertical="center" wrapText="1"/>
    </xf>
    <xf numFmtId="0" fontId="53" fillId="8" borderId="1" xfId="4" applyFont="1" applyFill="1" applyBorder="1" applyAlignment="1">
      <alignment horizontal="center" vertical="center" wrapText="1"/>
    </xf>
    <xf numFmtId="0" fontId="24" fillId="8" borderId="10" xfId="4" applyFont="1" applyFill="1" applyBorder="1" applyAlignment="1">
      <alignment horizontal="center" vertical="center" wrapText="1"/>
    </xf>
    <xf numFmtId="0" fontId="38" fillId="0" borderId="4" xfId="4" applyFont="1" applyBorder="1" applyAlignment="1">
      <alignment horizontal="left" vertical="center"/>
    </xf>
    <xf numFmtId="164" fontId="38" fillId="0" borderId="4" xfId="8" applyNumberFormat="1" applyFont="1" applyBorder="1"/>
    <xf numFmtId="39" fontId="7" fillId="0" borderId="0" xfId="4" applyNumberFormat="1"/>
    <xf numFmtId="0" fontId="38" fillId="0" borderId="4" xfId="16" applyFont="1" applyBorder="1"/>
    <xf numFmtId="164" fontId="38" fillId="0" borderId="11" xfId="8" applyNumberFormat="1" applyFont="1" applyBorder="1"/>
    <xf numFmtId="49" fontId="38" fillId="0" borderId="4" xfId="8" applyNumberFormat="1" applyFont="1" applyBorder="1" applyAlignment="1">
      <alignment horizontal="left"/>
    </xf>
    <xf numFmtId="49" fontId="39" fillId="0" borderId="4" xfId="8" applyNumberFormat="1" applyFont="1" applyBorder="1" applyAlignment="1">
      <alignment horizontal="left" indent="1"/>
    </xf>
    <xf numFmtId="164" fontId="39" fillId="0" borderId="11" xfId="8" applyNumberFormat="1" applyFont="1" applyBorder="1"/>
    <xf numFmtId="43" fontId="33" fillId="0" borderId="0" xfId="18" applyFont="1" applyAlignment="1">
      <alignment horizontal="right"/>
    </xf>
    <xf numFmtId="164" fontId="38" fillId="0" borderId="11" xfId="16" applyNumberFormat="1" applyFont="1" applyBorder="1"/>
    <xf numFmtId="49" fontId="38" fillId="0" borderId="4" xfId="16" applyNumberFormat="1" applyFont="1" applyBorder="1" applyAlignment="1">
      <alignment horizontal="left" indent="1"/>
    </xf>
    <xf numFmtId="49" fontId="39" fillId="0" borderId="4" xfId="16" applyNumberFormat="1" applyFont="1" applyBorder="1" applyAlignment="1">
      <alignment horizontal="left" indent="2"/>
    </xf>
    <xf numFmtId="49" fontId="39" fillId="0" borderId="4" xfId="4" applyNumberFormat="1" applyFont="1" applyBorder="1" applyAlignment="1">
      <alignment horizontal="left" indent="2"/>
    </xf>
    <xf numFmtId="49" fontId="38" fillId="0" borderId="4" xfId="8" applyNumberFormat="1" applyFont="1" applyBorder="1" applyAlignment="1">
      <alignment horizontal="left" indent="2"/>
    </xf>
    <xf numFmtId="49" fontId="39" fillId="0" borderId="4" xfId="8" applyNumberFormat="1" applyFont="1" applyBorder="1" applyAlignment="1">
      <alignment horizontal="left" indent="3"/>
    </xf>
    <xf numFmtId="0" fontId="38" fillId="0" borderId="4" xfId="16" applyFont="1" applyBorder="1" applyAlignment="1">
      <alignment horizontal="left" indent="2"/>
    </xf>
    <xf numFmtId="49" fontId="38" fillId="0" borderId="4" xfId="8" applyNumberFormat="1" applyFont="1" applyBorder="1" applyAlignment="1">
      <alignment horizontal="left" indent="3"/>
    </xf>
    <xf numFmtId="49" fontId="39" fillId="0" borderId="4" xfId="8" applyNumberFormat="1" applyFont="1" applyBorder="1" applyAlignment="1">
      <alignment horizontal="left" indent="4"/>
    </xf>
    <xf numFmtId="49" fontId="39" fillId="0" borderId="4" xfId="8" applyNumberFormat="1" applyFont="1" applyBorder="1" applyAlignment="1">
      <alignment horizontal="left" wrapText="1" indent="4"/>
    </xf>
    <xf numFmtId="49" fontId="38" fillId="0" borderId="4" xfId="8" applyNumberFormat="1" applyFont="1" applyBorder="1" applyAlignment="1">
      <alignment horizontal="left" wrapText="1"/>
    </xf>
    <xf numFmtId="164" fontId="55" fillId="0" borderId="11" xfId="8" applyNumberFormat="1" applyFont="1" applyBorder="1" applyAlignment="1">
      <alignment vertical="center"/>
    </xf>
    <xf numFmtId="49" fontId="56" fillId="0" borderId="4" xfId="8" applyNumberFormat="1" applyFont="1" applyBorder="1" applyAlignment="1">
      <alignment horizontal="left" indent="2"/>
    </xf>
    <xf numFmtId="164" fontId="56" fillId="0" borderId="11" xfId="8" applyNumberFormat="1" applyFont="1" applyBorder="1"/>
    <xf numFmtId="43" fontId="33" fillId="0" borderId="11" xfId="18" applyFont="1" applyFill="1" applyBorder="1" applyProtection="1"/>
    <xf numFmtId="49" fontId="39" fillId="0" borderId="4" xfId="8" applyNumberFormat="1" applyFont="1" applyBorder="1" applyAlignment="1">
      <alignment horizontal="left" indent="2"/>
    </xf>
    <xf numFmtId="49" fontId="39" fillId="0" borderId="5" xfId="8" applyNumberFormat="1" applyFont="1" applyBorder="1" applyAlignment="1">
      <alignment horizontal="left" indent="2"/>
    </xf>
    <xf numFmtId="164" fontId="39" fillId="0" borderId="4" xfId="8" applyNumberFormat="1" applyFont="1" applyBorder="1"/>
    <xf numFmtId="49" fontId="38" fillId="0" borderId="5" xfId="8" applyNumberFormat="1" applyFont="1" applyBorder="1"/>
    <xf numFmtId="49" fontId="38" fillId="0" borderId="5" xfId="8" applyNumberFormat="1" applyFont="1" applyBorder="1" applyAlignment="1">
      <alignment horizontal="left" indent="1"/>
    </xf>
    <xf numFmtId="49" fontId="39" fillId="0" borderId="4" xfId="16" applyNumberFormat="1" applyFont="1" applyBorder="1" applyAlignment="1">
      <alignment horizontal="left" indent="3"/>
    </xf>
    <xf numFmtId="164" fontId="39" fillId="0" borderId="4" xfId="4" applyNumberFormat="1" applyFont="1" applyBorder="1" applyAlignment="1">
      <alignment vertical="center"/>
    </xf>
    <xf numFmtId="49" fontId="38" fillId="0" borderId="4" xfId="8" applyNumberFormat="1" applyFont="1" applyBorder="1" applyAlignment="1">
      <alignment horizontal="left" indent="1"/>
    </xf>
    <xf numFmtId="43" fontId="31" fillId="0" borderId="11" xfId="18" applyFont="1" applyBorder="1"/>
    <xf numFmtId="43" fontId="33" fillId="0" borderId="11" xfId="18" applyFont="1" applyBorder="1"/>
    <xf numFmtId="49" fontId="38" fillId="0" borderId="4" xfId="8" applyNumberFormat="1" applyFont="1" applyBorder="1"/>
    <xf numFmtId="49" fontId="39" fillId="0" borderId="4" xfId="8" applyNumberFormat="1" applyFont="1" applyBorder="1" applyAlignment="1">
      <alignment horizontal="left"/>
    </xf>
    <xf numFmtId="171" fontId="7" fillId="0" borderId="0" xfId="18" applyNumberFormat="1" applyFont="1" applyBorder="1"/>
    <xf numFmtId="49" fontId="24" fillId="8" borderId="3" xfId="8" applyNumberFormat="1" applyFont="1" applyFill="1" applyBorder="1" applyAlignment="1">
      <alignment horizontal="left" vertical="center"/>
    </xf>
    <xf numFmtId="164" fontId="24" fillId="8" borderId="22" xfId="8" applyNumberFormat="1" applyFont="1" applyFill="1" applyBorder="1" applyAlignment="1">
      <alignment vertical="center"/>
    </xf>
    <xf numFmtId="164" fontId="38" fillId="0" borderId="11" xfId="8" applyNumberFormat="1" applyFont="1" applyBorder="1" applyAlignment="1">
      <alignment vertical="center"/>
    </xf>
    <xf numFmtId="49" fontId="24" fillId="8" borderId="3" xfId="4" applyNumberFormat="1" applyFont="1" applyFill="1" applyBorder="1" applyAlignment="1">
      <alignment horizontal="left" vertical="center"/>
    </xf>
    <xf numFmtId="164" fontId="24" fillId="8" borderId="22" xfId="4" applyNumberFormat="1" applyFont="1" applyFill="1" applyBorder="1" applyAlignment="1">
      <alignment vertical="center"/>
    </xf>
    <xf numFmtId="0" fontId="57" fillId="0" borderId="0" xfId="4" applyFont="1"/>
    <xf numFmtId="165" fontId="38" fillId="0" borderId="4" xfId="8" applyNumberFormat="1" applyFont="1" applyBorder="1"/>
    <xf numFmtId="165" fontId="38" fillId="0" borderId="11" xfId="8" applyNumberFormat="1" applyFont="1" applyBorder="1"/>
    <xf numFmtId="165" fontId="39" fillId="0" borderId="11" xfId="8" applyNumberFormat="1" applyFont="1" applyBorder="1"/>
    <xf numFmtId="165" fontId="38" fillId="0" borderId="11" xfId="16" applyNumberFormat="1" applyFont="1" applyBorder="1"/>
    <xf numFmtId="165" fontId="55" fillId="0" borderId="11" xfId="8" applyNumberFormat="1" applyFont="1" applyBorder="1" applyAlignment="1">
      <alignment vertical="center"/>
    </xf>
    <xf numFmtId="165" fontId="56" fillId="0" borderId="11" xfId="8" applyNumberFormat="1" applyFont="1" applyBorder="1"/>
    <xf numFmtId="43" fontId="36" fillId="0" borderId="0" xfId="18" applyFont="1" applyFill="1" applyBorder="1" applyProtection="1"/>
    <xf numFmtId="49" fontId="38" fillId="0" borderId="5" xfId="8" applyNumberFormat="1" applyFont="1" applyBorder="1" applyAlignment="1">
      <alignment horizontal="left"/>
    </xf>
    <xf numFmtId="165" fontId="39" fillId="0" borderId="4" xfId="8" applyNumberFormat="1" applyFont="1" applyBorder="1"/>
    <xf numFmtId="49" fontId="38" fillId="0" borderId="5" xfId="8" applyNumberFormat="1" applyFont="1" applyBorder="1" applyAlignment="1">
      <alignment horizontal="left" indent="2"/>
    </xf>
    <xf numFmtId="49" fontId="39" fillId="0" borderId="5" xfId="8" applyNumberFormat="1" applyFont="1" applyBorder="1" applyAlignment="1">
      <alignment horizontal="left" indent="3"/>
    </xf>
    <xf numFmtId="49" fontId="39" fillId="0" borderId="5" xfId="16" applyNumberFormat="1" applyFont="1" applyBorder="1" applyAlignment="1">
      <alignment horizontal="left" indent="3"/>
    </xf>
    <xf numFmtId="165" fontId="39" fillId="0" borderId="4" xfId="4" applyNumberFormat="1" applyFont="1" applyBorder="1" applyAlignment="1">
      <alignment vertical="center"/>
    </xf>
    <xf numFmtId="43" fontId="33" fillId="0" borderId="0" xfId="18" applyFont="1" applyFill="1" applyBorder="1" applyProtection="1"/>
    <xf numFmtId="43" fontId="31" fillId="0" borderId="0" xfId="18" applyFont="1" applyFill="1" applyBorder="1" applyProtection="1"/>
    <xf numFmtId="165" fontId="24" fillId="8" borderId="22" xfId="8" applyNumberFormat="1" applyFont="1" applyFill="1" applyBorder="1" applyAlignment="1">
      <alignment vertical="center"/>
    </xf>
    <xf numFmtId="10" fontId="38" fillId="0" borderId="11" xfId="8" applyNumberFormat="1" applyFont="1" applyBorder="1"/>
    <xf numFmtId="165" fontId="24" fillId="8" borderId="22" xfId="4" applyNumberFormat="1" applyFont="1" applyFill="1" applyBorder="1" applyAlignment="1">
      <alignment vertical="center"/>
    </xf>
    <xf numFmtId="0" fontId="29" fillId="9" borderId="0" xfId="4" applyFont="1" applyFill="1" applyAlignment="1">
      <alignment horizontal="right"/>
    </xf>
    <xf numFmtId="173" fontId="29" fillId="9" borderId="0" xfId="19" applyNumberFormat="1" applyFont="1" applyFill="1"/>
    <xf numFmtId="0" fontId="32" fillId="9" borderId="0" xfId="4" applyFont="1" applyFill="1"/>
    <xf numFmtId="164" fontId="32" fillId="9" borderId="0" xfId="4" applyNumberFormat="1" applyFont="1" applyFill="1"/>
    <xf numFmtId="0" fontId="28" fillId="8" borderId="1" xfId="5" applyFont="1" applyFill="1" applyBorder="1" applyAlignment="1">
      <alignment horizontal="center" vertical="center"/>
    </xf>
    <xf numFmtId="0" fontId="28" fillId="8" borderId="1" xfId="4" applyFont="1" applyFill="1" applyBorder="1" applyAlignment="1">
      <alignment horizontal="center" vertical="center" wrapText="1"/>
    </xf>
    <xf numFmtId="0" fontId="28" fillId="8" borderId="10" xfId="4" applyFont="1" applyFill="1" applyBorder="1" applyAlignment="1">
      <alignment horizontal="center" vertical="center" wrapText="1"/>
    </xf>
    <xf numFmtId="0" fontId="28" fillId="8" borderId="2" xfId="3" applyFont="1" applyFill="1" applyBorder="1" applyAlignment="1">
      <alignment horizontal="center" vertical="center" wrapText="1"/>
    </xf>
    <xf numFmtId="0" fontId="28" fillId="8" borderId="22" xfId="3" applyFont="1" applyFill="1" applyBorder="1" applyAlignment="1">
      <alignment horizontal="center" vertical="center" wrapText="1"/>
    </xf>
    <xf numFmtId="0" fontId="28" fillId="8" borderId="6" xfId="5" applyFont="1" applyFill="1" applyBorder="1" applyAlignment="1">
      <alignment horizontal="center" vertical="center"/>
    </xf>
    <xf numFmtId="0" fontId="28" fillId="8" borderId="6" xfId="4" applyFont="1" applyFill="1" applyBorder="1" applyAlignment="1">
      <alignment horizontal="center" vertical="center" wrapText="1"/>
    </xf>
    <xf numFmtId="0" fontId="28" fillId="8" borderId="12" xfId="4" applyFont="1" applyFill="1" applyBorder="1" applyAlignment="1">
      <alignment horizontal="center" vertical="center" wrapText="1"/>
    </xf>
    <xf numFmtId="165" fontId="20" fillId="0" borderId="4" xfId="17" applyNumberFormat="1" applyFont="1" applyBorder="1" applyAlignment="1">
      <alignment vertical="center"/>
    </xf>
    <xf numFmtId="0" fontId="28" fillId="8" borderId="2" xfId="5" applyFont="1" applyFill="1" applyBorder="1" applyAlignment="1">
      <alignment horizontal="left" vertical="center" wrapText="1"/>
    </xf>
    <xf numFmtId="165" fontId="28" fillId="8" borderId="22" xfId="17" applyNumberFormat="1" applyFont="1" applyFill="1" applyBorder="1" applyAlignment="1">
      <alignment vertical="center"/>
    </xf>
    <xf numFmtId="0" fontId="61" fillId="0" borderId="2" xfId="5" applyFont="1" applyBorder="1" applyAlignment="1">
      <alignment horizontal="left" vertical="center"/>
    </xf>
    <xf numFmtId="172" fontId="61" fillId="0" borderId="3" xfId="5" applyNumberFormat="1" applyFont="1" applyBorder="1" applyAlignment="1">
      <alignment horizontal="right" vertical="center"/>
    </xf>
    <xf numFmtId="167" fontId="46" fillId="0" borderId="3" xfId="3" applyNumberFormat="1" applyFont="1" applyBorder="1" applyAlignment="1">
      <alignment vertical="center"/>
    </xf>
    <xf numFmtId="165" fontId="46" fillId="0" borderId="22" xfId="17" applyNumberFormat="1" applyFont="1" applyBorder="1"/>
    <xf numFmtId="165" fontId="7" fillId="0" borderId="0" xfId="23" applyNumberFormat="1" applyFont="1"/>
    <xf numFmtId="43" fontId="7" fillId="0" borderId="0" xfId="5" applyNumberFormat="1"/>
    <xf numFmtId="0" fontId="62" fillId="3" borderId="35" xfId="0" applyFont="1" applyFill="1" applyBorder="1" applyAlignment="1">
      <alignment horizontal="center" vertical="center" wrapText="1"/>
    </xf>
    <xf numFmtId="0" fontId="62" fillId="3" borderId="34" xfId="0" applyFont="1" applyFill="1" applyBorder="1" applyAlignment="1">
      <alignment horizontal="center" vertical="center" wrapText="1"/>
    </xf>
    <xf numFmtId="0" fontId="63" fillId="0" borderId="34" xfId="0" applyFont="1" applyBorder="1" applyAlignment="1">
      <alignment horizontal="center" vertical="center"/>
    </xf>
    <xf numFmtId="0" fontId="63" fillId="0" borderId="33" xfId="0" applyFont="1" applyBorder="1" applyAlignment="1">
      <alignment horizontal="center" vertical="center" wrapText="1"/>
    </xf>
    <xf numFmtId="0" fontId="63" fillId="0" borderId="34" xfId="0" applyFont="1" applyBorder="1" applyAlignment="1">
      <alignment horizontal="center" vertical="center" wrapText="1"/>
    </xf>
    <xf numFmtId="169" fontId="63" fillId="0" borderId="34" xfId="0" applyNumberFormat="1" applyFont="1" applyBorder="1" applyAlignment="1">
      <alignment horizontal="center" vertical="center"/>
    </xf>
    <xf numFmtId="169" fontId="64" fillId="0" borderId="34" xfId="0" applyNumberFormat="1" applyFont="1" applyBorder="1" applyAlignment="1">
      <alignment horizontal="center" vertical="center"/>
    </xf>
    <xf numFmtId="169" fontId="65" fillId="0" borderId="34" xfId="0" applyNumberFormat="1" applyFont="1" applyBorder="1" applyAlignment="1">
      <alignment horizontal="center" vertical="center"/>
    </xf>
    <xf numFmtId="0" fontId="66" fillId="0" borderId="0" xfId="0" applyFont="1" applyAlignment="1">
      <alignment horizontal="center"/>
    </xf>
    <xf numFmtId="0" fontId="21" fillId="0" borderId="0" xfId="24" applyFont="1"/>
    <xf numFmtId="0" fontId="43" fillId="0" borderId="0" xfId="24" applyFont="1"/>
    <xf numFmtId="0" fontId="43" fillId="6" borderId="0" xfId="24" applyFont="1" applyFill="1"/>
    <xf numFmtId="169" fontId="43" fillId="6" borderId="0" xfId="24" applyNumberFormat="1" applyFont="1" applyFill="1"/>
    <xf numFmtId="0" fontId="24" fillId="6" borderId="18" xfId="24" applyFont="1" applyFill="1" applyBorder="1" applyAlignment="1">
      <alignment horizontal="center" vertical="center"/>
    </xf>
    <xf numFmtId="0" fontId="22" fillId="5" borderId="19" xfId="24" applyFont="1" applyFill="1" applyBorder="1" applyAlignment="1">
      <alignment horizontal="left"/>
    </xf>
    <xf numFmtId="169" fontId="22" fillId="5" borderId="19" xfId="24" applyNumberFormat="1" applyFont="1" applyFill="1" applyBorder="1"/>
    <xf numFmtId="169" fontId="66" fillId="5" borderId="19" xfId="24" applyNumberFormat="1" applyFont="1" applyFill="1" applyBorder="1"/>
    <xf numFmtId="165" fontId="22" fillId="5" borderId="19" xfId="25" applyNumberFormat="1" applyFont="1" applyFill="1" applyBorder="1"/>
    <xf numFmtId="165" fontId="66" fillId="5" borderId="19" xfId="25" applyNumberFormat="1" applyFont="1" applyFill="1" applyBorder="1"/>
    <xf numFmtId="0" fontId="22" fillId="0" borderId="0" xfId="24" applyFont="1" applyAlignment="1">
      <alignment horizontal="left" indent="1"/>
    </xf>
    <xf numFmtId="169" fontId="22" fillId="0" borderId="0" xfId="24" applyNumberFormat="1" applyFont="1"/>
    <xf numFmtId="169" fontId="66" fillId="0" borderId="0" xfId="24" applyNumberFormat="1" applyFont="1"/>
    <xf numFmtId="165" fontId="22" fillId="0" borderId="0" xfId="25" applyNumberFormat="1" applyFont="1"/>
    <xf numFmtId="165" fontId="66" fillId="0" borderId="0" xfId="25" applyNumberFormat="1" applyFont="1"/>
    <xf numFmtId="0" fontId="21" fillId="0" borderId="0" xfId="24" applyFont="1" applyAlignment="1">
      <alignment horizontal="left" indent="2"/>
    </xf>
    <xf numFmtId="169" fontId="21" fillId="0" borderId="0" xfId="24" applyNumberFormat="1" applyFont="1"/>
    <xf numFmtId="169" fontId="67" fillId="0" borderId="0" xfId="24" applyNumberFormat="1" applyFont="1"/>
    <xf numFmtId="165" fontId="21" fillId="0" borderId="0" xfId="25" applyNumberFormat="1" applyFont="1"/>
    <xf numFmtId="165" fontId="67" fillId="0" borderId="0" xfId="25" applyNumberFormat="1" applyFont="1"/>
    <xf numFmtId="0" fontId="22" fillId="5" borderId="15" xfId="24" applyFont="1" applyFill="1" applyBorder="1" applyAlignment="1">
      <alignment horizontal="left"/>
    </xf>
    <xf numFmtId="169" fontId="22" fillId="5" borderId="15" xfId="24" applyNumberFormat="1" applyFont="1" applyFill="1" applyBorder="1"/>
    <xf numFmtId="169" fontId="66" fillId="5" borderId="15" xfId="24" applyNumberFormat="1" applyFont="1" applyFill="1" applyBorder="1"/>
    <xf numFmtId="165" fontId="22" fillId="5" borderId="15" xfId="25" applyNumberFormat="1" applyFont="1" applyFill="1" applyBorder="1"/>
    <xf numFmtId="165" fontId="66" fillId="5" borderId="15" xfId="25" applyNumberFormat="1" applyFont="1" applyFill="1" applyBorder="1"/>
    <xf numFmtId="0" fontId="24" fillId="6" borderId="0" xfId="24" applyFont="1" applyFill="1" applyAlignment="1">
      <alignment horizontal="left" indent="1"/>
    </xf>
    <xf numFmtId="169" fontId="24" fillId="7" borderId="16" xfId="24" applyNumberFormat="1" applyFont="1" applyFill="1" applyBorder="1"/>
    <xf numFmtId="165" fontId="24" fillId="6" borderId="0" xfId="25" applyNumberFormat="1" applyFont="1" applyFill="1"/>
    <xf numFmtId="0" fontId="23" fillId="0" borderId="0" xfId="24" applyFont="1"/>
    <xf numFmtId="0" fontId="23" fillId="0" borderId="0" xfId="24" applyFont="1" applyAlignment="1">
      <alignment horizontal="left"/>
    </xf>
    <xf numFmtId="0" fontId="22" fillId="0" borderId="0" xfId="24" applyFont="1"/>
    <xf numFmtId="165" fontId="40" fillId="0" borderId="0" xfId="25" applyNumberFormat="1" applyFont="1"/>
    <xf numFmtId="0" fontId="21" fillId="0" borderId="0" xfId="24" applyFont="1" applyAlignment="1">
      <alignment horizontal="left" indent="1"/>
    </xf>
    <xf numFmtId="0" fontId="1" fillId="0" borderId="0" xfId="24"/>
    <xf numFmtId="169" fontId="26" fillId="5" borderId="0" xfId="24" applyNumberFormat="1" applyFont="1" applyFill="1" applyAlignment="1">
      <alignment vertical="center"/>
    </xf>
    <xf numFmtId="169" fontId="46" fillId="5" borderId="0" xfId="24" applyNumberFormat="1" applyFont="1" applyFill="1" applyAlignment="1">
      <alignment vertical="center"/>
    </xf>
    <xf numFmtId="165" fontId="26" fillId="5" borderId="0" xfId="25" applyNumberFormat="1" applyFont="1" applyFill="1" applyAlignment="1">
      <alignment vertical="center"/>
    </xf>
    <xf numFmtId="165" fontId="46" fillId="5" borderId="0" xfId="25" applyNumberFormat="1" applyFont="1" applyFill="1" applyAlignment="1">
      <alignment vertical="center"/>
    </xf>
    <xf numFmtId="169" fontId="27" fillId="0" borderId="0" xfId="24" applyNumberFormat="1" applyFont="1" applyAlignment="1">
      <alignment vertical="center"/>
    </xf>
    <xf numFmtId="169" fontId="20" fillId="0" borderId="0" xfId="24" applyNumberFormat="1" applyFont="1" applyAlignment="1">
      <alignment vertical="center"/>
    </xf>
    <xf numFmtId="165" fontId="27" fillId="0" borderId="0" xfId="25" applyNumberFormat="1" applyFont="1" applyAlignment="1">
      <alignment vertical="center"/>
    </xf>
    <xf numFmtId="165" fontId="20" fillId="0" borderId="0" xfId="25" applyNumberFormat="1" applyFont="1" applyAlignment="1">
      <alignment vertical="center"/>
    </xf>
    <xf numFmtId="166" fontId="1" fillId="0" borderId="0" xfId="24" applyNumberFormat="1"/>
    <xf numFmtId="165" fontId="0" fillId="0" borderId="0" xfId="25" applyNumberFormat="1" applyFont="1" applyFill="1"/>
    <xf numFmtId="165" fontId="0" fillId="0" borderId="0" xfId="25" applyNumberFormat="1" applyFont="1"/>
    <xf numFmtId="0" fontId="21" fillId="0" borderId="0" xfId="24" applyFont="1" applyAlignment="1">
      <alignment horizontal="left" vertical="center" wrapText="1"/>
    </xf>
    <xf numFmtId="169" fontId="28" fillId="6" borderId="21" xfId="24" applyNumberFormat="1" applyFont="1" applyFill="1" applyBorder="1" applyAlignment="1">
      <alignment horizontal="center" vertical="center"/>
    </xf>
    <xf numFmtId="165" fontId="28" fillId="6" borderId="21" xfId="25" applyNumberFormat="1" applyFont="1" applyFill="1" applyBorder="1" applyAlignment="1">
      <alignment horizontal="center" vertical="center"/>
    </xf>
    <xf numFmtId="0" fontId="17" fillId="0" borderId="0" xfId="24" applyFont="1"/>
    <xf numFmtId="0" fontId="66" fillId="0" borderId="0" xfId="0" applyFont="1"/>
    <xf numFmtId="0" fontId="24" fillId="3" borderId="4" xfId="0" applyFont="1" applyFill="1" applyBorder="1" applyAlignment="1">
      <alignment horizontal="center"/>
    </xf>
    <xf numFmtId="0" fontId="24" fillId="3" borderId="11" xfId="0" applyFont="1" applyFill="1" applyBorder="1" applyAlignment="1">
      <alignment horizontal="center"/>
    </xf>
    <xf numFmtId="0" fontId="67" fillId="0" borderId="4" xfId="0" applyFont="1" applyBorder="1" applyAlignment="1">
      <alignment horizontal="left" indent="1"/>
    </xf>
    <xf numFmtId="166" fontId="67" fillId="0" borderId="4" xfId="1" applyNumberFormat="1" applyFont="1" applyBorder="1" applyAlignment="1">
      <alignment horizontal="center" vertical="center"/>
    </xf>
    <xf numFmtId="166" fontId="67" fillId="0" borderId="4" xfId="1" applyNumberFormat="1" applyFont="1" applyBorder="1" applyAlignment="1">
      <alignment horizontal="center"/>
    </xf>
    <xf numFmtId="165" fontId="67" fillId="0" borderId="11" xfId="2" applyNumberFormat="1" applyFont="1" applyBorder="1" applyAlignment="1">
      <alignment horizontal="right"/>
    </xf>
    <xf numFmtId="166" fontId="24" fillId="3" borderId="4" xfId="1" applyNumberFormat="1" applyFont="1" applyFill="1" applyBorder="1" applyAlignment="1">
      <alignment horizontal="center"/>
    </xf>
    <xf numFmtId="165" fontId="24" fillId="3" borderId="11" xfId="2" applyNumberFormat="1" applyFont="1" applyFill="1" applyBorder="1" applyAlignment="1">
      <alignment horizontal="right"/>
    </xf>
    <xf numFmtId="0" fontId="67" fillId="0" borderId="4" xfId="0" applyFont="1" applyBorder="1" applyAlignment="1">
      <alignment horizontal="left" vertical="center" wrapText="1" indent="1"/>
    </xf>
    <xf numFmtId="165" fontId="67" fillId="0" borderId="11" xfId="2" applyNumberFormat="1" applyFont="1" applyBorder="1" applyAlignment="1">
      <alignment horizontal="right" vertical="center"/>
    </xf>
    <xf numFmtId="0" fontId="24" fillId="3" borderId="6" xfId="0" applyFont="1" applyFill="1" applyBorder="1" applyAlignment="1">
      <alignment horizontal="center" wrapText="1"/>
    </xf>
    <xf numFmtId="166" fontId="24" fillId="3" borderId="6" xfId="1" applyNumberFormat="1" applyFont="1" applyFill="1" applyBorder="1" applyAlignment="1">
      <alignment horizontal="center" vertical="center"/>
    </xf>
    <xf numFmtId="165" fontId="24" fillId="3" borderId="12" xfId="2" applyNumberFormat="1" applyFont="1" applyFill="1" applyBorder="1" applyAlignment="1">
      <alignment horizontal="right" vertical="center"/>
    </xf>
    <xf numFmtId="165" fontId="24" fillId="3" borderId="6" xfId="2" applyNumberFormat="1" applyFont="1" applyFill="1" applyBorder="1" applyAlignment="1">
      <alignment horizontal="right" vertical="center"/>
    </xf>
    <xf numFmtId="0" fontId="57" fillId="0" borderId="0" xfId="0" applyFont="1"/>
    <xf numFmtId="0" fontId="67" fillId="0" borderId="0" xfId="0" applyFont="1"/>
    <xf numFmtId="0" fontId="57" fillId="0" borderId="0" xfId="0" quotePrefix="1" applyFont="1"/>
    <xf numFmtId="0" fontId="68" fillId="0" borderId="37" xfId="0" applyFont="1" applyBorder="1" applyAlignment="1">
      <alignment vertical="center" wrapText="1"/>
    </xf>
    <xf numFmtId="0" fontId="69" fillId="0" borderId="37" xfId="0" applyFont="1" applyBorder="1" applyAlignment="1">
      <alignment vertical="center" wrapText="1"/>
    </xf>
    <xf numFmtId="0" fontId="66" fillId="0" borderId="14" xfId="0" applyFont="1" applyBorder="1" applyAlignment="1">
      <alignment horizontal="center"/>
    </xf>
    <xf numFmtId="0" fontId="66" fillId="0" borderId="0" xfId="0" applyFont="1" applyAlignment="1">
      <alignment horizontal="center"/>
    </xf>
    <xf numFmtId="0" fontId="62" fillId="3" borderId="30" xfId="0" applyFont="1" applyFill="1" applyBorder="1" applyAlignment="1">
      <alignment horizontal="center" vertical="center" wrapText="1"/>
    </xf>
    <xf numFmtId="0" fontId="62" fillId="3" borderId="31" xfId="0" applyFont="1" applyFill="1" applyBorder="1" applyAlignment="1">
      <alignment horizontal="center" vertical="center" wrapText="1"/>
    </xf>
    <xf numFmtId="0" fontId="62" fillId="3" borderId="32" xfId="0" applyFont="1" applyFill="1" applyBorder="1" applyAlignment="1">
      <alignment horizontal="center" vertical="center" wrapText="1"/>
    </xf>
    <xf numFmtId="0" fontId="62" fillId="3" borderId="36" xfId="0" applyFont="1" applyFill="1" applyBorder="1" applyAlignment="1">
      <alignment horizontal="center" vertical="center" wrapText="1"/>
    </xf>
    <xf numFmtId="0" fontId="62" fillId="3" borderId="33" xfId="0" applyFont="1" applyFill="1" applyBorder="1" applyAlignment="1">
      <alignment horizontal="center" vertical="center" wrapText="1"/>
    </xf>
    <xf numFmtId="0" fontId="66" fillId="0" borderId="0" xfId="0" applyFont="1" applyAlignment="1">
      <alignment horizontal="center" wrapText="1"/>
    </xf>
    <xf numFmtId="0" fontId="66" fillId="0" borderId="9" xfId="0" applyFont="1" applyBorder="1" applyAlignment="1">
      <alignment horizontal="center" wrapText="1"/>
    </xf>
    <xf numFmtId="0" fontId="24" fillId="3" borderId="1"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1" xfId="3" applyFont="1" applyFill="1" applyBorder="1" applyAlignment="1">
      <alignment horizontal="center" vertical="center" wrapText="1"/>
    </xf>
    <xf numFmtId="0" fontId="24" fillId="3" borderId="4" xfId="3" applyFont="1" applyFill="1" applyBorder="1" applyAlignment="1">
      <alignment horizontal="center" vertical="center" wrapText="1"/>
    </xf>
    <xf numFmtId="0" fontId="24" fillId="3" borderId="6" xfId="3"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50" fillId="0" borderId="0" xfId="20" applyFont="1" applyAlignment="1">
      <alignment horizontal="center"/>
    </xf>
    <xf numFmtId="0" fontId="51" fillId="3" borderId="1" xfId="20" applyFont="1" applyFill="1" applyBorder="1" applyAlignment="1">
      <alignment horizontal="center"/>
    </xf>
    <xf numFmtId="0" fontId="51" fillId="3" borderId="13" xfId="20" applyFont="1" applyFill="1" applyBorder="1" applyAlignment="1">
      <alignment horizontal="center"/>
    </xf>
    <xf numFmtId="0" fontId="49" fillId="4" borderId="1" xfId="20" applyFont="1" applyFill="1" applyBorder="1" applyAlignment="1">
      <alignment horizontal="center" vertical="center" wrapText="1"/>
    </xf>
    <xf numFmtId="0" fontId="49" fillId="4" borderId="13" xfId="20" applyFont="1" applyFill="1" applyBorder="1" applyAlignment="1">
      <alignment horizontal="center" vertical="center"/>
    </xf>
    <xf numFmtId="0" fontId="29" fillId="0" borderId="0" xfId="20" applyFont="1" applyAlignment="1">
      <alignment horizontal="center" vertical="center" wrapText="1"/>
    </xf>
    <xf numFmtId="0" fontId="29" fillId="0" borderId="9" xfId="20" applyFont="1" applyBorder="1" applyAlignment="1">
      <alignment horizontal="center" vertical="center" wrapText="1"/>
    </xf>
    <xf numFmtId="0" fontId="37" fillId="0" borderId="29" xfId="20" applyFont="1" applyBorder="1" applyAlignment="1">
      <alignment horizontal="justify" vertical="top" wrapText="1"/>
    </xf>
    <xf numFmtId="0" fontId="46" fillId="0" borderId="0" xfId="5" applyFont="1" applyAlignment="1">
      <alignment horizontal="center" vertical="center"/>
    </xf>
    <xf numFmtId="0" fontId="20" fillId="0" borderId="0" xfId="5" applyFont="1" applyAlignment="1">
      <alignment horizontal="center" vertical="center"/>
    </xf>
    <xf numFmtId="0" fontId="58" fillId="0" borderId="0" xfId="3" applyFont="1" applyAlignment="1">
      <alignment horizontal="center"/>
    </xf>
    <xf numFmtId="0" fontId="59" fillId="0" borderId="0" xfId="3" applyFont="1" applyAlignment="1">
      <alignment horizontal="center" vertical="center"/>
    </xf>
    <xf numFmtId="0" fontId="60" fillId="0" borderId="0" xfId="3" applyFont="1" applyAlignment="1">
      <alignment horizontal="center"/>
    </xf>
    <xf numFmtId="0" fontId="30" fillId="3" borderId="2" xfId="3" applyFont="1" applyFill="1" applyBorder="1" applyAlignment="1">
      <alignment horizontal="center" vertical="center" wrapText="1"/>
    </xf>
    <xf numFmtId="0" fontId="30" fillId="3" borderId="22" xfId="3" applyFont="1" applyFill="1" applyBorder="1" applyAlignment="1">
      <alignment horizontal="center" vertical="center" wrapText="1"/>
    </xf>
    <xf numFmtId="0" fontId="24" fillId="6" borderId="25" xfId="24" applyFont="1" applyFill="1" applyBorder="1" applyAlignment="1">
      <alignment horizontal="center" wrapText="1"/>
    </xf>
    <xf numFmtId="0" fontId="24" fillId="6" borderId="26" xfId="24" applyFont="1" applyFill="1" applyBorder="1" applyAlignment="1">
      <alignment horizontal="center" wrapText="1"/>
    </xf>
    <xf numFmtId="0" fontId="24" fillId="6" borderId="27" xfId="24" applyFont="1" applyFill="1" applyBorder="1" applyAlignment="1">
      <alignment horizontal="center" wrapText="1"/>
    </xf>
    <xf numFmtId="0" fontId="24" fillId="6" borderId="23" xfId="24" applyFont="1" applyFill="1" applyBorder="1" applyAlignment="1">
      <alignment horizontal="center" vertical="center"/>
    </xf>
    <xf numFmtId="0" fontId="24" fillId="6" borderId="24" xfId="24" applyFont="1" applyFill="1" applyBorder="1" applyAlignment="1">
      <alignment horizontal="center" vertical="center"/>
    </xf>
    <xf numFmtId="0" fontId="24" fillId="6" borderId="23" xfId="24" applyFont="1" applyFill="1" applyBorder="1" applyAlignment="1">
      <alignment horizontal="center" vertical="center" wrapText="1"/>
    </xf>
    <xf numFmtId="0" fontId="24" fillId="6" borderId="24" xfId="24" applyFont="1" applyFill="1" applyBorder="1" applyAlignment="1">
      <alignment horizontal="center" vertical="center" wrapText="1"/>
    </xf>
    <xf numFmtId="0" fontId="24" fillId="6" borderId="28" xfId="24" applyFont="1" applyFill="1" applyBorder="1" applyAlignment="1">
      <alignment horizontal="center" vertical="center" wrapText="1"/>
    </xf>
    <xf numFmtId="0" fontId="19" fillId="0" borderId="0" xfId="24" applyFont="1" applyAlignment="1">
      <alignment horizontal="center" vertical="center"/>
    </xf>
    <xf numFmtId="0" fontId="20" fillId="0" borderId="17" xfId="24" applyFont="1" applyBorder="1" applyAlignment="1">
      <alignment horizontal="center" vertical="center"/>
    </xf>
    <xf numFmtId="0" fontId="23" fillId="0" borderId="0" xfId="24" applyFont="1" applyAlignment="1">
      <alignment horizontal="left"/>
    </xf>
    <xf numFmtId="0" fontId="24" fillId="6" borderId="18" xfId="24" applyFont="1" applyFill="1" applyBorder="1" applyAlignment="1">
      <alignment horizontal="center" vertical="center" wrapText="1"/>
    </xf>
    <xf numFmtId="0" fontId="15" fillId="0" borderId="0" xfId="9" applyFont="1" applyAlignment="1">
      <alignment horizontal="center"/>
    </xf>
    <xf numFmtId="0" fontId="14" fillId="3" borderId="1" xfId="9" applyFont="1" applyFill="1" applyBorder="1" applyAlignment="1">
      <alignment horizontal="center"/>
    </xf>
    <xf numFmtId="0" fontId="14" fillId="3" borderId="13" xfId="9" applyFont="1" applyFill="1" applyBorder="1" applyAlignment="1">
      <alignment horizontal="center"/>
    </xf>
    <xf numFmtId="0" fontId="12" fillId="4" borderId="1" xfId="9" applyFont="1" applyFill="1" applyBorder="1" applyAlignment="1">
      <alignment horizontal="center" vertical="center" wrapText="1"/>
    </xf>
    <xf numFmtId="0" fontId="12" fillId="4" borderId="13" xfId="9" applyFont="1" applyFill="1" applyBorder="1" applyAlignment="1">
      <alignment horizontal="center" vertical="center"/>
    </xf>
    <xf numFmtId="0" fontId="10" fillId="0" borderId="0" xfId="9" applyFont="1" applyAlignment="1">
      <alignment horizontal="center"/>
    </xf>
    <xf numFmtId="165" fontId="46" fillId="0" borderId="0" xfId="25" applyNumberFormat="1" applyFont="1" applyFill="1" applyAlignment="1">
      <alignment vertical="center"/>
    </xf>
    <xf numFmtId="165" fontId="20" fillId="0" borderId="0" xfId="25" applyNumberFormat="1" applyFont="1" applyFill="1" applyAlignment="1">
      <alignment vertical="center"/>
    </xf>
    <xf numFmtId="0" fontId="26" fillId="10" borderId="15" xfId="0" applyFont="1" applyFill="1" applyBorder="1" applyAlignment="1">
      <alignment horizontal="left"/>
    </xf>
    <xf numFmtId="169" fontId="46" fillId="10" borderId="15" xfId="0" applyNumberFormat="1" applyFont="1" applyFill="1" applyBorder="1"/>
    <xf numFmtId="0" fontId="20" fillId="0" borderId="0" xfId="0" applyFont="1" applyAlignment="1">
      <alignment horizontal="left" indent="1"/>
    </xf>
    <xf numFmtId="169" fontId="20" fillId="0" borderId="0" xfId="0" applyNumberFormat="1" applyFont="1"/>
    <xf numFmtId="165" fontId="46" fillId="10" borderId="0" xfId="25" applyNumberFormat="1" applyFont="1" applyFill="1" applyAlignment="1">
      <alignment vertical="center"/>
    </xf>
    <xf numFmtId="165" fontId="26" fillId="0" borderId="0" xfId="2" applyNumberFormat="1" applyFont="1"/>
    <xf numFmtId="165" fontId="27" fillId="0" borderId="0" xfId="2" applyNumberFormat="1" applyFont="1"/>
    <xf numFmtId="165" fontId="26" fillId="10" borderId="0" xfId="2" applyNumberFormat="1" applyFont="1" applyFill="1"/>
  </cellXfs>
  <cellStyles count="26">
    <cellStyle name="Comma 2" xfId="15" xr:uid="{091CABDD-237A-4048-A4C5-45AEF1B766C8}"/>
    <cellStyle name="Comma 3" xfId="18" xr:uid="{E907C35A-F7AA-435E-959F-22892B1F86D5}"/>
    <cellStyle name="Millares" xfId="1" builtinId="3"/>
    <cellStyle name="Millares 2" xfId="7" xr:uid="{15D70684-AE3D-4904-97E5-277DAF36AF39}"/>
    <cellStyle name="Millares 2 2" xfId="12" xr:uid="{4DC34889-7431-4E28-AACD-C44F482F08F4}"/>
    <cellStyle name="Millares 2 2 2" xfId="19" xr:uid="{BC365943-A39B-4EE0-9AFF-A97C7485E833}"/>
    <cellStyle name="Millares 3" xfId="10" xr:uid="{2365735D-0DA6-4944-87A9-5C522271AD70}"/>
    <cellStyle name="Millares 3 2" xfId="21" xr:uid="{22A51F6B-D90C-47E5-9766-40277E22FA82}"/>
    <cellStyle name="Normal" xfId="0" builtinId="0"/>
    <cellStyle name="Normal 10 3" xfId="4" xr:uid="{F6DF1FF3-56CB-4A01-BD97-9E3E77074CED}"/>
    <cellStyle name="Normal 2" xfId="6" xr:uid="{077DA5BA-5422-457F-B610-BFA4697B3C08}"/>
    <cellStyle name="Normal 2 2" xfId="11" xr:uid="{124BD459-9D35-42E5-99E5-3A7EF3964F51}"/>
    <cellStyle name="Normal 2 2 2" xfId="8" xr:uid="{E4176139-19BE-441A-B872-560AD968D3EB}"/>
    <cellStyle name="Normal 2 2 3" xfId="22" xr:uid="{0009E95F-9627-499D-BC8E-40C4C2358A5D}"/>
    <cellStyle name="Normal 3" xfId="9" xr:uid="{2284548A-EDAC-4CB0-8BD4-F25E411C4114}"/>
    <cellStyle name="Normal 3 2" xfId="5" xr:uid="{79C4BA58-22AC-4656-84E7-A88D521D091E}"/>
    <cellStyle name="Normal 3 3" xfId="20" xr:uid="{AB21638E-0714-4B5E-BEC5-F28CC216D30A}"/>
    <cellStyle name="Normal 4" xfId="3" xr:uid="{70959A1A-2D7F-4687-952B-45E3CE2493DA}"/>
    <cellStyle name="Normal 5" xfId="13" xr:uid="{B9CC00D2-9907-4E0B-8141-2D03FCFF7B60}"/>
    <cellStyle name="Normal 5 2" xfId="24" xr:uid="{5B010BE8-BFC6-4586-8BFC-C5758304B84C}"/>
    <cellStyle name="Normal_COMPARACION 2002-2001" xfId="16" xr:uid="{0537CBED-BCC7-4FD1-BE47-6A8014AC2FAE}"/>
    <cellStyle name="Percent 2" xfId="14" xr:uid="{A2D1D5D2-F97F-4D5C-B703-681F61E61C50}"/>
    <cellStyle name="Percent 2 2" xfId="25" xr:uid="{FC51904A-4054-455A-B55F-5B1C8EC2A1D9}"/>
    <cellStyle name="Percent 3" xfId="23" xr:uid="{55879C06-E584-4375-9912-06BE7E2E799F}"/>
    <cellStyle name="Porcentaje" xfId="2" builtinId="5"/>
    <cellStyle name="Porcentaje 2" xfId="17" xr:uid="{1ADA70ED-9EAA-471E-B4AF-90BAB075AB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41.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0</xdr:rowOff>
    </xdr:from>
    <xdr:to>
      <xdr:col>1</xdr:col>
      <xdr:colOff>945597</xdr:colOff>
      <xdr:row>6</xdr:row>
      <xdr:rowOff>171450</xdr:rowOff>
    </xdr:to>
    <xdr:pic>
      <xdr:nvPicPr>
        <xdr:cNvPr id="2" name="Imagen 1">
          <a:extLst>
            <a:ext uri="{FF2B5EF4-FFF2-40B4-BE49-F238E27FC236}">
              <a16:creationId xmlns:a16="http://schemas.microsoft.com/office/drawing/2014/main" id="{6FBCA9D2-622A-49CA-A88C-E6B6733164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7675" y="0"/>
          <a:ext cx="1269447" cy="1209675"/>
        </a:xfrm>
        <a:prstGeom prst="rect">
          <a:avLst/>
        </a:prstGeom>
      </xdr:spPr>
    </xdr:pic>
    <xdr:clientData/>
  </xdr:twoCellAnchor>
  <xdr:twoCellAnchor editAs="oneCell">
    <xdr:from>
      <xdr:col>5</xdr:col>
      <xdr:colOff>190498</xdr:colOff>
      <xdr:row>0</xdr:row>
      <xdr:rowOff>95250</xdr:rowOff>
    </xdr:from>
    <xdr:to>
      <xdr:col>6</xdr:col>
      <xdr:colOff>76199</xdr:colOff>
      <xdr:row>4</xdr:row>
      <xdr:rowOff>104776</xdr:rowOff>
    </xdr:to>
    <xdr:pic>
      <xdr:nvPicPr>
        <xdr:cNvPr id="3" name="Imagen 2">
          <a:extLst>
            <a:ext uri="{FF2B5EF4-FFF2-40B4-BE49-F238E27FC236}">
              <a16:creationId xmlns:a16="http://schemas.microsoft.com/office/drawing/2014/main" id="{E338BAC6-4606-4094-A4E3-C1AAD53E1EE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5934073" y="95250"/>
          <a:ext cx="971551" cy="733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500674</xdr:colOff>
      <xdr:row>0</xdr:row>
      <xdr:rowOff>0</xdr:rowOff>
    </xdr:from>
    <xdr:to>
      <xdr:col>2</xdr:col>
      <xdr:colOff>549520</xdr:colOff>
      <xdr:row>4</xdr:row>
      <xdr:rowOff>34745</xdr:rowOff>
    </xdr:to>
    <xdr:pic>
      <xdr:nvPicPr>
        <xdr:cNvPr id="2" name="Imagen 1">
          <a:extLst>
            <a:ext uri="{FF2B5EF4-FFF2-40B4-BE49-F238E27FC236}">
              <a16:creationId xmlns:a16="http://schemas.microsoft.com/office/drawing/2014/main" id="{07417E5C-F869-488C-8C7F-D7739D256A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674" y="0"/>
          <a:ext cx="818173" cy="779649"/>
        </a:xfrm>
        <a:prstGeom prst="rect">
          <a:avLst/>
        </a:prstGeom>
      </xdr:spPr>
    </xdr:pic>
    <xdr:clientData/>
  </xdr:twoCellAnchor>
  <xdr:twoCellAnchor editAs="oneCell">
    <xdr:from>
      <xdr:col>4</xdr:col>
      <xdr:colOff>601784</xdr:colOff>
      <xdr:row>0</xdr:row>
      <xdr:rowOff>24423</xdr:rowOff>
    </xdr:from>
    <xdr:to>
      <xdr:col>6</xdr:col>
      <xdr:colOff>116811</xdr:colOff>
      <xdr:row>3</xdr:row>
      <xdr:rowOff>12212</xdr:rowOff>
    </xdr:to>
    <xdr:pic>
      <xdr:nvPicPr>
        <xdr:cNvPr id="3" name="Imagen 2">
          <a:extLst>
            <a:ext uri="{FF2B5EF4-FFF2-40B4-BE49-F238E27FC236}">
              <a16:creationId xmlns:a16="http://schemas.microsoft.com/office/drawing/2014/main" id="{566F5E8A-3E13-45B0-9D7C-89152DC64A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4839188" y="24423"/>
          <a:ext cx="711758" cy="5373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179916</xdr:colOff>
      <xdr:row>0</xdr:row>
      <xdr:rowOff>0</xdr:rowOff>
    </xdr:from>
    <xdr:to>
      <xdr:col>1</xdr:col>
      <xdr:colOff>1449363</xdr:colOff>
      <xdr:row>6</xdr:row>
      <xdr:rowOff>109008</xdr:rowOff>
    </xdr:to>
    <xdr:pic>
      <xdr:nvPicPr>
        <xdr:cNvPr id="2" name="Imagen 1">
          <a:extLst>
            <a:ext uri="{FF2B5EF4-FFF2-40B4-BE49-F238E27FC236}">
              <a16:creationId xmlns:a16="http://schemas.microsoft.com/office/drawing/2014/main" id="{556299DE-D31A-4D7E-B74A-1F4F5DB8FD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3749" y="0"/>
          <a:ext cx="1269447" cy="1209675"/>
        </a:xfrm>
        <a:prstGeom prst="rect">
          <a:avLst/>
        </a:prstGeom>
      </xdr:spPr>
    </xdr:pic>
    <xdr:clientData/>
  </xdr:twoCellAnchor>
  <xdr:twoCellAnchor editAs="oneCell">
    <xdr:from>
      <xdr:col>8</xdr:col>
      <xdr:colOff>633939</xdr:colOff>
      <xdr:row>0</xdr:row>
      <xdr:rowOff>93134</xdr:rowOff>
    </xdr:from>
    <xdr:to>
      <xdr:col>9</xdr:col>
      <xdr:colOff>398990</xdr:colOff>
      <xdr:row>4</xdr:row>
      <xdr:rowOff>128060</xdr:rowOff>
    </xdr:to>
    <xdr:pic>
      <xdr:nvPicPr>
        <xdr:cNvPr id="3" name="Imagen 2">
          <a:extLst>
            <a:ext uri="{FF2B5EF4-FFF2-40B4-BE49-F238E27FC236}">
              <a16:creationId xmlns:a16="http://schemas.microsoft.com/office/drawing/2014/main" id="{F5F3E36B-53C6-4BE4-833D-32129729FA0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9322856" y="93134"/>
          <a:ext cx="971551" cy="7334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1000125</xdr:colOff>
      <xdr:row>0</xdr:row>
      <xdr:rowOff>0</xdr:rowOff>
    </xdr:from>
    <xdr:to>
      <xdr:col>1</xdr:col>
      <xdr:colOff>2269572</xdr:colOff>
      <xdr:row>5</xdr:row>
      <xdr:rowOff>233362</xdr:rowOff>
    </xdr:to>
    <xdr:pic>
      <xdr:nvPicPr>
        <xdr:cNvPr id="2" name="Imagen 1">
          <a:extLst>
            <a:ext uri="{FF2B5EF4-FFF2-40B4-BE49-F238E27FC236}">
              <a16:creationId xmlns:a16="http://schemas.microsoft.com/office/drawing/2014/main" id="{CBC90C96-7200-4555-8366-0E8111D0D3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5375" y="0"/>
          <a:ext cx="1269447" cy="1209675"/>
        </a:xfrm>
        <a:prstGeom prst="rect">
          <a:avLst/>
        </a:prstGeom>
      </xdr:spPr>
    </xdr:pic>
    <xdr:clientData/>
  </xdr:twoCellAnchor>
  <xdr:twoCellAnchor editAs="oneCell">
    <xdr:from>
      <xdr:col>6</xdr:col>
      <xdr:colOff>75669</xdr:colOff>
      <xdr:row>0</xdr:row>
      <xdr:rowOff>140759</xdr:rowOff>
    </xdr:from>
    <xdr:to>
      <xdr:col>6</xdr:col>
      <xdr:colOff>1047220</xdr:colOff>
      <xdr:row>4</xdr:row>
      <xdr:rowOff>159810</xdr:rowOff>
    </xdr:to>
    <xdr:pic>
      <xdr:nvPicPr>
        <xdr:cNvPr id="3" name="Imagen 2">
          <a:extLst>
            <a:ext uri="{FF2B5EF4-FFF2-40B4-BE49-F238E27FC236}">
              <a16:creationId xmlns:a16="http://schemas.microsoft.com/office/drawing/2014/main" id="{D1D01927-33CB-4532-A872-F082BFF9173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10576982" y="140759"/>
          <a:ext cx="971551" cy="7334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161926</xdr:colOff>
      <xdr:row>0</xdr:row>
      <xdr:rowOff>0</xdr:rowOff>
    </xdr:from>
    <xdr:to>
      <xdr:col>2</xdr:col>
      <xdr:colOff>1431373</xdr:colOff>
      <xdr:row>6</xdr:row>
      <xdr:rowOff>66675</xdr:rowOff>
    </xdr:to>
    <xdr:pic>
      <xdr:nvPicPr>
        <xdr:cNvPr id="2" name="Imagen 1">
          <a:extLst>
            <a:ext uri="{FF2B5EF4-FFF2-40B4-BE49-F238E27FC236}">
              <a16:creationId xmlns:a16="http://schemas.microsoft.com/office/drawing/2014/main" id="{49716D03-4502-4B54-B95B-9A24ECEFE0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1126" y="0"/>
          <a:ext cx="1269447" cy="1209675"/>
        </a:xfrm>
        <a:prstGeom prst="rect">
          <a:avLst/>
        </a:prstGeom>
      </xdr:spPr>
    </xdr:pic>
    <xdr:clientData/>
  </xdr:twoCellAnchor>
  <xdr:twoCellAnchor editAs="oneCell">
    <xdr:from>
      <xdr:col>11</xdr:col>
      <xdr:colOff>352424</xdr:colOff>
      <xdr:row>1</xdr:row>
      <xdr:rowOff>19050</xdr:rowOff>
    </xdr:from>
    <xdr:to>
      <xdr:col>12</xdr:col>
      <xdr:colOff>657225</xdr:colOff>
      <xdr:row>4</xdr:row>
      <xdr:rowOff>180976</xdr:rowOff>
    </xdr:to>
    <xdr:pic>
      <xdr:nvPicPr>
        <xdr:cNvPr id="3" name="Imagen 2">
          <a:extLst>
            <a:ext uri="{FF2B5EF4-FFF2-40B4-BE49-F238E27FC236}">
              <a16:creationId xmlns:a16="http://schemas.microsoft.com/office/drawing/2014/main" id="{9F44E37C-D120-4061-A69C-B0B6640515D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12439649" y="209550"/>
          <a:ext cx="971551" cy="7334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219075</xdr:colOff>
      <xdr:row>0</xdr:row>
      <xdr:rowOff>0</xdr:rowOff>
    </xdr:from>
    <xdr:to>
      <xdr:col>3</xdr:col>
      <xdr:colOff>1488522</xdr:colOff>
      <xdr:row>6</xdr:row>
      <xdr:rowOff>66675</xdr:rowOff>
    </xdr:to>
    <xdr:pic>
      <xdr:nvPicPr>
        <xdr:cNvPr id="2" name="Imagen 1">
          <a:extLst>
            <a:ext uri="{FF2B5EF4-FFF2-40B4-BE49-F238E27FC236}">
              <a16:creationId xmlns:a16="http://schemas.microsoft.com/office/drawing/2014/main" id="{8D1E4E03-17DF-493B-9D3A-885ACF9479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7875" y="0"/>
          <a:ext cx="1269447" cy="1209675"/>
        </a:xfrm>
        <a:prstGeom prst="rect">
          <a:avLst/>
        </a:prstGeom>
      </xdr:spPr>
    </xdr:pic>
    <xdr:clientData/>
  </xdr:twoCellAnchor>
  <xdr:twoCellAnchor editAs="oneCell">
    <xdr:from>
      <xdr:col>12</xdr:col>
      <xdr:colOff>333373</xdr:colOff>
      <xdr:row>1</xdr:row>
      <xdr:rowOff>19050</xdr:rowOff>
    </xdr:from>
    <xdr:to>
      <xdr:col>13</xdr:col>
      <xdr:colOff>561974</xdr:colOff>
      <xdr:row>4</xdr:row>
      <xdr:rowOff>180976</xdr:rowOff>
    </xdr:to>
    <xdr:pic>
      <xdr:nvPicPr>
        <xdr:cNvPr id="3" name="Imagen 2">
          <a:extLst>
            <a:ext uri="{FF2B5EF4-FFF2-40B4-BE49-F238E27FC236}">
              <a16:creationId xmlns:a16="http://schemas.microsoft.com/office/drawing/2014/main" id="{FDE5E1A5-EB2D-4CEC-A96C-6A17221F2A2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13239748" y="209550"/>
          <a:ext cx="971551" cy="7334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561975</xdr:colOff>
      <xdr:row>0</xdr:row>
      <xdr:rowOff>0</xdr:rowOff>
    </xdr:from>
    <xdr:to>
      <xdr:col>3</xdr:col>
      <xdr:colOff>1221822</xdr:colOff>
      <xdr:row>6</xdr:row>
      <xdr:rowOff>66675</xdr:rowOff>
    </xdr:to>
    <xdr:pic>
      <xdr:nvPicPr>
        <xdr:cNvPr id="2" name="Imagen 1">
          <a:extLst>
            <a:ext uri="{FF2B5EF4-FFF2-40B4-BE49-F238E27FC236}">
              <a16:creationId xmlns:a16="http://schemas.microsoft.com/office/drawing/2014/main" id="{FF334EE8-67D1-4F7C-9B49-FEA243E4E7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1175" y="0"/>
          <a:ext cx="1269447" cy="1209675"/>
        </a:xfrm>
        <a:prstGeom prst="rect">
          <a:avLst/>
        </a:prstGeom>
      </xdr:spPr>
    </xdr:pic>
    <xdr:clientData/>
  </xdr:twoCellAnchor>
  <xdr:twoCellAnchor editAs="oneCell">
    <xdr:from>
      <xdr:col>12</xdr:col>
      <xdr:colOff>581023</xdr:colOff>
      <xdr:row>1</xdr:row>
      <xdr:rowOff>19050</xdr:rowOff>
    </xdr:from>
    <xdr:to>
      <xdr:col>14</xdr:col>
      <xdr:colOff>285749</xdr:colOff>
      <xdr:row>4</xdr:row>
      <xdr:rowOff>180976</xdr:rowOff>
    </xdr:to>
    <xdr:pic>
      <xdr:nvPicPr>
        <xdr:cNvPr id="3" name="Imagen 2">
          <a:extLst>
            <a:ext uri="{FF2B5EF4-FFF2-40B4-BE49-F238E27FC236}">
              <a16:creationId xmlns:a16="http://schemas.microsoft.com/office/drawing/2014/main" id="{E3594C8C-67A1-4F58-A76B-9E5BE2FA95E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12973048" y="209550"/>
          <a:ext cx="971551" cy="7334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409575</xdr:colOff>
      <xdr:row>0</xdr:row>
      <xdr:rowOff>0</xdr:rowOff>
    </xdr:from>
    <xdr:to>
      <xdr:col>2</xdr:col>
      <xdr:colOff>1143000</xdr:colOff>
      <xdr:row>3</xdr:row>
      <xdr:rowOff>155967</xdr:rowOff>
    </xdr:to>
    <xdr:pic>
      <xdr:nvPicPr>
        <xdr:cNvPr id="2" name="Imagen 1">
          <a:extLst>
            <a:ext uri="{FF2B5EF4-FFF2-40B4-BE49-F238E27FC236}">
              <a16:creationId xmlns:a16="http://schemas.microsoft.com/office/drawing/2014/main" id="{C6F0142E-CA02-400A-9E3B-7E0DE7B9B3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8775" y="0"/>
          <a:ext cx="733425" cy="698892"/>
        </a:xfrm>
        <a:prstGeom prst="rect">
          <a:avLst/>
        </a:prstGeom>
      </xdr:spPr>
    </xdr:pic>
    <xdr:clientData/>
  </xdr:twoCellAnchor>
  <xdr:twoCellAnchor editAs="oneCell">
    <xdr:from>
      <xdr:col>10</xdr:col>
      <xdr:colOff>247648</xdr:colOff>
      <xdr:row>0</xdr:row>
      <xdr:rowOff>0</xdr:rowOff>
    </xdr:from>
    <xdr:to>
      <xdr:col>12</xdr:col>
      <xdr:colOff>400049</xdr:colOff>
      <xdr:row>4</xdr:row>
      <xdr:rowOff>28576</xdr:rowOff>
    </xdr:to>
    <xdr:pic>
      <xdr:nvPicPr>
        <xdr:cNvPr id="3" name="Imagen 2">
          <a:extLst>
            <a:ext uri="{FF2B5EF4-FFF2-40B4-BE49-F238E27FC236}">
              <a16:creationId xmlns:a16="http://schemas.microsoft.com/office/drawing/2014/main" id="{13540452-2BCF-4768-9C9F-9FF711155B6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10801348" y="0"/>
          <a:ext cx="971551" cy="73342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561975</xdr:colOff>
      <xdr:row>0</xdr:row>
      <xdr:rowOff>0</xdr:rowOff>
    </xdr:from>
    <xdr:to>
      <xdr:col>3</xdr:col>
      <xdr:colOff>1221822</xdr:colOff>
      <xdr:row>6</xdr:row>
      <xdr:rowOff>66675</xdr:rowOff>
    </xdr:to>
    <xdr:pic>
      <xdr:nvPicPr>
        <xdr:cNvPr id="2" name="Imagen 1">
          <a:extLst>
            <a:ext uri="{FF2B5EF4-FFF2-40B4-BE49-F238E27FC236}">
              <a16:creationId xmlns:a16="http://schemas.microsoft.com/office/drawing/2014/main" id="{BA741EB6-0EAF-4494-A095-5760D0D7AE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1175" y="0"/>
          <a:ext cx="1269447" cy="1209675"/>
        </a:xfrm>
        <a:prstGeom prst="rect">
          <a:avLst/>
        </a:prstGeom>
      </xdr:spPr>
    </xdr:pic>
    <xdr:clientData/>
  </xdr:twoCellAnchor>
  <xdr:twoCellAnchor editAs="oneCell">
    <xdr:from>
      <xdr:col>10</xdr:col>
      <xdr:colOff>581023</xdr:colOff>
      <xdr:row>1</xdr:row>
      <xdr:rowOff>19050</xdr:rowOff>
    </xdr:from>
    <xdr:to>
      <xdr:col>11</xdr:col>
      <xdr:colOff>638174</xdr:colOff>
      <xdr:row>4</xdr:row>
      <xdr:rowOff>180976</xdr:rowOff>
    </xdr:to>
    <xdr:pic>
      <xdr:nvPicPr>
        <xdr:cNvPr id="3" name="Imagen 2">
          <a:extLst>
            <a:ext uri="{FF2B5EF4-FFF2-40B4-BE49-F238E27FC236}">
              <a16:creationId xmlns:a16="http://schemas.microsoft.com/office/drawing/2014/main" id="{55EDFC31-4A97-4219-A959-46602E20FE9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887" t="18367" r="20452" b="29252"/>
        <a:stretch>
          <a:fillRect/>
        </a:stretch>
      </xdr:blipFill>
      <xdr:spPr>
        <a:xfrm>
          <a:off x="12973048" y="209550"/>
          <a:ext cx="971551" cy="73342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40</xdr:row>
      <xdr:rowOff>12702</xdr:rowOff>
    </xdr:from>
    <xdr:to>
      <xdr:col>3</xdr:col>
      <xdr:colOff>21167</xdr:colOff>
      <xdr:row>46</xdr:row>
      <xdr:rowOff>179918</xdr:rowOff>
    </xdr:to>
    <xdr:sp macro="" textlink="">
      <xdr:nvSpPr>
        <xdr:cNvPr id="2" name="TextBox 1">
          <a:extLst>
            <a:ext uri="{FF2B5EF4-FFF2-40B4-BE49-F238E27FC236}">
              <a16:creationId xmlns:a16="http://schemas.microsoft.com/office/drawing/2014/main" id="{8F265D15-91F9-456D-B185-B755B3C7B181}"/>
            </a:ext>
          </a:extLst>
        </xdr:cNvPr>
        <xdr:cNvSpPr txBox="1"/>
      </xdr:nvSpPr>
      <xdr:spPr>
        <a:xfrm>
          <a:off x="0" y="6931662"/>
          <a:ext cx="8441267" cy="12644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s-ES" sz="1000">
              <a:latin typeface="Arial" pitchFamily="34" charset="0"/>
              <a:cs typeface="Arial" pitchFamily="34" charset="0"/>
            </a:rPr>
            <a:t>Notas:  </a:t>
          </a:r>
        </a:p>
        <a:p>
          <a:r>
            <a:rPr lang="es-ES" sz="1000">
              <a:latin typeface="Arial" pitchFamily="34" charset="0"/>
              <a:cs typeface="Arial" pitchFamily="34" charset="0"/>
            </a:rPr>
            <a:t>1. </a:t>
          </a:r>
          <a:r>
            <a:rPr lang="es-ES" sz="1000">
              <a:solidFill>
                <a:schemeClr val="dk1"/>
              </a:solidFill>
              <a:effectLst/>
              <a:latin typeface="Arial" panose="020B0604020202020204" pitchFamily="34" charset="0"/>
              <a:ea typeface="+mn-ea"/>
              <a:cs typeface="Arial" panose="020B0604020202020204" pitchFamily="34" charset="0"/>
            </a:rPr>
            <a:t>Proyecciones consensuadas entre el Ministerio de Economía, Planificación y Desarrollo, el Banco Central y el Ministerio de Hacienda.</a:t>
          </a:r>
          <a:endParaRPr lang="es-ES" sz="1000">
            <a:latin typeface="Arial" pitchFamily="34" charset="0"/>
            <a:cs typeface="Arial" pitchFamily="34" charset="0"/>
          </a:endParaRPr>
        </a:p>
        <a:p>
          <a:r>
            <a:rPr lang="es-ES" sz="1000">
              <a:latin typeface="Arial" pitchFamily="34" charset="0"/>
              <a:cs typeface="Arial" pitchFamily="34" charset="0"/>
            </a:rPr>
            <a:t>2. De 2025 en adelante se proyecta la inflación meta con la consecución de la meta establecida por el Banco Central.</a:t>
          </a:r>
        </a:p>
        <a:p>
          <a:r>
            <a:rPr lang="es-ES" sz="1000">
              <a:latin typeface="Arial" pitchFamily="34" charset="0"/>
              <a:cs typeface="Arial" pitchFamily="34" charset="0"/>
            </a:rPr>
            <a:t>3. La meta de inflación se relaciona con el objetivo de inflación establecido por la Junta Monetaria del Banco Central; en cambio las proyecciones de inflación corresponden a los resultados esperados, dada la evolución de los precios domésticos, los precios internacionales del petróleo y otros determinantes.</a:t>
          </a:r>
        </a:p>
        <a:p>
          <a:r>
            <a:rPr lang="es-ES" sz="1000">
              <a:solidFill>
                <a:schemeClr val="dk1"/>
              </a:solidFill>
              <a:latin typeface="Arial" pitchFamily="34" charset="0"/>
              <a:ea typeface="+mn-ea"/>
              <a:cs typeface="Arial" pitchFamily="34" charset="0"/>
            </a:rPr>
            <a:t>4. </a:t>
          </a:r>
          <a:r>
            <a:rPr lang="es-ES" sz="1000">
              <a:solidFill>
                <a:schemeClr val="dk1"/>
              </a:solidFill>
              <a:effectLst/>
              <a:latin typeface="Arial" panose="020B0604020202020204" pitchFamily="34" charset="0"/>
              <a:ea typeface="+mn-ea"/>
              <a:cs typeface="Arial" panose="020B0604020202020204" pitchFamily="34" charset="0"/>
            </a:rPr>
            <a:t>La tasa de cambio se refiere a</a:t>
          </a:r>
          <a:r>
            <a:rPr lang="es-ES" sz="1000" baseline="0">
              <a:solidFill>
                <a:schemeClr val="dk1"/>
              </a:solidFill>
              <a:effectLst/>
              <a:latin typeface="Arial" panose="020B0604020202020204" pitchFamily="34" charset="0"/>
              <a:ea typeface="+mn-ea"/>
              <a:cs typeface="Arial" panose="020B0604020202020204" pitchFamily="34" charset="0"/>
            </a:rPr>
            <a:t> la tasa de cambio de venta </a:t>
          </a:r>
          <a:r>
            <a:rPr lang="es-ES" sz="1000">
              <a:solidFill>
                <a:schemeClr val="dk1"/>
              </a:solidFill>
              <a:effectLst/>
              <a:latin typeface="Arial" panose="020B0604020202020204" pitchFamily="34" charset="0"/>
              <a:ea typeface="+mn-ea"/>
              <a:cs typeface="Arial" panose="020B0604020202020204" pitchFamily="34" charset="0"/>
            </a:rPr>
            <a:t>del dólar de Entidades Financieras, promedio anual.</a:t>
          </a:r>
          <a:r>
            <a:rPr lang="es-ES" sz="1000" baseline="0">
              <a:solidFill>
                <a:schemeClr val="dk1"/>
              </a:solidFill>
              <a:effectLst/>
              <a:latin typeface="Arial" panose="020B0604020202020204" pitchFamily="34" charset="0"/>
              <a:ea typeface="+mn-ea"/>
              <a:cs typeface="Arial" panose="020B0604020202020204" pitchFamily="34" charset="0"/>
            </a:rPr>
            <a:t> </a:t>
          </a:r>
          <a:endParaRPr lang="es-ES" sz="1000">
            <a:solidFill>
              <a:schemeClr val="dk1"/>
            </a:solidFill>
            <a:latin typeface="Arial" pitchFamily="34" charset="0"/>
            <a:ea typeface="+mn-ea"/>
            <a:cs typeface="Arial" pitchFamily="34" charset="0"/>
          </a:endParaRPr>
        </a:p>
        <a:p>
          <a:r>
            <a:rPr lang="es-ES" sz="1000">
              <a:solidFill>
                <a:schemeClr val="dk1"/>
              </a:solidFill>
              <a:latin typeface="Arial" pitchFamily="34" charset="0"/>
              <a:ea typeface="+mn-ea"/>
              <a:cs typeface="Arial" pitchFamily="34" charset="0"/>
            </a:rPr>
            <a:t>5. Fuentes supuestos exógenos: Consensus Forecasts</a:t>
          </a:r>
          <a:r>
            <a:rPr lang="es-ES" sz="1000" baseline="30000">
              <a:solidFill>
                <a:schemeClr val="dk1"/>
              </a:solidFill>
              <a:latin typeface="Arial" pitchFamily="34" charset="0"/>
              <a:ea typeface="+mn-ea"/>
              <a:cs typeface="Arial" pitchFamily="34" charset="0"/>
            </a:rPr>
            <a:t>TM</a:t>
          </a:r>
          <a:r>
            <a:rPr lang="es-ES" sz="1000">
              <a:solidFill>
                <a:schemeClr val="dk1"/>
              </a:solidFill>
              <a:latin typeface="Arial" pitchFamily="34" charset="0"/>
              <a:ea typeface="+mn-ea"/>
              <a:cs typeface="Arial" pitchFamily="34" charset="0"/>
            </a:rPr>
            <a:t>, FMI</a:t>
          </a:r>
          <a:r>
            <a:rPr lang="es-ES" sz="1000" baseline="0">
              <a:solidFill>
                <a:schemeClr val="dk1"/>
              </a:solidFill>
              <a:latin typeface="Arial" pitchFamily="34" charset="0"/>
              <a:ea typeface="+mn-ea"/>
              <a:cs typeface="Arial" pitchFamily="34" charset="0"/>
            </a:rPr>
            <a:t>,</a:t>
          </a:r>
          <a:r>
            <a:rPr lang="es-ES" sz="1000">
              <a:solidFill>
                <a:schemeClr val="dk1"/>
              </a:solidFill>
              <a:latin typeface="Arial" pitchFamily="34" charset="0"/>
              <a:ea typeface="+mn-ea"/>
              <a:cs typeface="Arial" pitchFamily="34" charset="0"/>
            </a:rPr>
            <a:t> LME, CMX, CME, EIA y Bloomberg.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Documents%20and%20Settings\1996100\Desktop\My%20Documents\Archivos%20de%20Excel\Archivo%20Monetario%204%20de%20ener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FPSFWN03P\STA\respaldo%20Henry%20Rodriguez\Resto%20del%20Sistema%20Bancario\Implementacion%20del%20MEMF\Oferta%20Monetaria\analisis%20pafi%20junio%202007%20y%20gr&#225;ficos%20comparado%20con%20el%20MEM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GeoBop0900_BseLine.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EDSSARMRED9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hacienda365-my.sharepoint.com/Sector%20Files/DR%20Fiscal%20File%20Update%2006-26-200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Al_pf\mis%20document\documentos%20de%20trabajo\ARCHIVOS%20DE%20TRABAJO%20DE%20%20EXCEL\SEMANALES\TASAINT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PDR\TEMP\DSAtblEmily02-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hacienda365-my.sharepoint.com/Users/fbaez/AppData/Local/Microsoft/Windows/INetCache/Content.Outlook/HTMLJ493/Marco%20Macro%20Commoditties%20-%20Fixed.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FPSFWN03P\STA\ARCHIVOS%20VARIOS%20IPC\BOLETIN\BOLETIN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hacienda365-my.sharepoint.com/Users/fperez/Desktop/2022/PRESUPUESTO%202023/SEPTIEMBRE/Copia%20de%20Proyeccion%20Ingresos%20CUT%202023%20-%202026%20Envio%20a%20Presupuesto%20AL%2012%20Agosto%202022.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as cuantitativas"/>
      <sheetName val="Seguimientos"/>
      <sheetName val="money"/>
      <sheetName val="créditocons"/>
      <sheetName val="QF_BCRD"/>
      <sheetName val="QF_losses FMI"/>
      <sheetName val="cuadro baseQf)"/>
      <sheetName val="cuadro baseQf) (2)"/>
      <sheetName val="cable 1"/>
      <sheetName val="Escenario Base"/>
      <sheetName val="Q-F Base"/>
      <sheetName val="Escenario Alternativo"/>
      <sheetName val="Q-F Alternativo"/>
      <sheetName val="Seasonal Factors"/>
      <sheetName val="Supuestos Macro (3)"/>
      <sheetName val="Cable 2"/>
      <sheetName val="Sheet1"/>
      <sheetName val="Supuestos 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CUADROS FISC"/>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FMON"/>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_18"/>
      <sheetName val="[MFLOW96.XLS]_WIN_TEMP_MFLOW9_3"/>
      <sheetName val="[MFLOW96.XLS]_WIN_TEMP_MFLOW9_2"/>
      <sheetName val="[MFLOW96.XLS]_WIN_TEMP_MFLOW9_4"/>
      <sheetName val="[MFLOW96.XLS]_WIN_TEMP_MFLOW9_5"/>
      <sheetName val="[MFLOW96.XLS]_WIN_TEMP_MFLOW9_6"/>
      <sheetName val="[MFLOW96.XLS]_WIN_TEMP_MFLOW9_7"/>
      <sheetName val="[MFLOW96.XLS]_WIN_TEMP_MFLOW9_9"/>
      <sheetName val="[MFLOW96.XLS]_WIN_TEMP_MFLOW9_8"/>
      <sheetName val="[MFLOW96.XLS]_WIN_TEMP_MFLOW_10"/>
      <sheetName val="[MFLOW96.XLS]_WIN_TEMP_MFLOW_11"/>
      <sheetName val="[MFLOW96.XLS]_WIN_TEMP_MFLOW_14"/>
      <sheetName val="[MFLOW96.XLS]_WIN_TEMP_MFLOW_13"/>
      <sheetName val="[MFLOW96.XLS]_WIN_TEMP_MFLOW_12"/>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ĨĨ_x0018__x0018_COM"/>
      <sheetName val="ANT_BS1"/>
      <sheetName val="Progr-Proj-Switch"/>
      <sheetName val="EDSSARMRED97"/>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A78">
            <v>78</v>
          </cell>
          <cell r="B78" t="str">
            <v>Exports of goods and services</v>
          </cell>
          <cell r="S78">
            <v>5315.9</v>
          </cell>
        </row>
        <row r="79">
          <cell r="A79">
            <v>79</v>
          </cell>
          <cell r="B79" t="str">
            <v xml:space="preserve">   Goods</v>
          </cell>
          <cell r="S79">
            <v>3452.5</v>
          </cell>
        </row>
        <row r="80">
          <cell r="A80">
            <v>80</v>
          </cell>
          <cell r="B80" t="str">
            <v>Domestic</v>
          </cell>
          <cell r="S80">
            <v>736.39999999999986</v>
          </cell>
        </row>
        <row r="81">
          <cell r="A81">
            <v>81</v>
          </cell>
          <cell r="B81" t="str">
            <v>Free trade zones</v>
          </cell>
          <cell r="S81">
            <v>2716.1000000000004</v>
          </cell>
        </row>
        <row r="82">
          <cell r="A82">
            <v>82</v>
          </cell>
          <cell r="B82" t="str">
            <v xml:space="preserve">   Services</v>
          </cell>
          <cell r="S82">
            <v>1863.4</v>
          </cell>
        </row>
        <row r="83">
          <cell r="A83">
            <v>83</v>
          </cell>
          <cell r="B83" t="str">
            <v xml:space="preserve">      Tourism receipts</v>
          </cell>
          <cell r="S83">
            <v>1428.8</v>
          </cell>
        </row>
        <row r="84">
          <cell r="A84">
            <v>84</v>
          </cell>
          <cell r="B84" t="str">
            <v>Total exports of goods</v>
          </cell>
          <cell r="S84">
            <v>0</v>
          </cell>
        </row>
        <row r="85">
          <cell r="A85">
            <v>85</v>
          </cell>
          <cell r="B85" t="str">
            <v>Imports of goods and services</v>
          </cell>
          <cell r="S85">
            <v>5899.8</v>
          </cell>
        </row>
        <row r="86">
          <cell r="A86">
            <v>86</v>
          </cell>
          <cell r="B86" t="str">
            <v xml:space="preserve">   Goods (including free trade zones)</v>
          </cell>
          <cell r="S86">
            <v>4903.2</v>
          </cell>
        </row>
        <row r="87">
          <cell r="A87">
            <v>87</v>
          </cell>
          <cell r="B87" t="str">
            <v xml:space="preserve">      Consumer Goods</v>
          </cell>
          <cell r="S87">
            <v>1092.5999999999999</v>
          </cell>
        </row>
        <row r="88">
          <cell r="A88">
            <v>88</v>
          </cell>
          <cell r="B88" t="str">
            <v xml:space="preserve">         Durable</v>
          </cell>
          <cell r="S88">
            <v>517.9</v>
          </cell>
        </row>
        <row r="89">
          <cell r="A89">
            <v>89</v>
          </cell>
          <cell r="B89" t="str">
            <v xml:space="preserve">         Non durable</v>
          </cell>
          <cell r="S89">
            <v>574.69999999999993</v>
          </cell>
        </row>
        <row r="90">
          <cell r="A90">
            <v>90</v>
          </cell>
          <cell r="B90" t="str">
            <v xml:space="preserve">      Primary/Intermediate goods</v>
          </cell>
          <cell r="S90">
            <v>1284.8999999999999</v>
          </cell>
        </row>
        <row r="91">
          <cell r="A91">
            <v>91</v>
          </cell>
          <cell r="B91" t="str">
            <v xml:space="preserve">         of which: Petroleum products</v>
          </cell>
          <cell r="S91">
            <v>521.6</v>
          </cell>
        </row>
        <row r="92">
          <cell r="A92">
            <v>92</v>
          </cell>
          <cell r="B92" t="str">
            <v xml:space="preserve">      Capital goods</v>
          </cell>
          <cell r="S92">
            <v>614.19999999999993</v>
          </cell>
        </row>
        <row r="93">
          <cell r="A93">
            <v>93</v>
          </cell>
          <cell r="B93" t="str">
            <v xml:space="preserve">         of which: Related to privatization</v>
          </cell>
          <cell r="S93">
            <v>0</v>
          </cell>
        </row>
        <row r="94">
          <cell r="A94">
            <v>94</v>
          </cell>
          <cell r="B94" t="str">
            <v xml:space="preserve">   Services</v>
          </cell>
          <cell r="S94">
            <v>996.60000000000014</v>
          </cell>
        </row>
        <row r="95">
          <cell r="A95">
            <v>95</v>
          </cell>
          <cell r="B95" t="str">
            <v>Total imports of goods</v>
          </cell>
          <cell r="S95">
            <v>0</v>
          </cell>
        </row>
        <row r="96">
          <cell r="A96">
            <v>96</v>
          </cell>
          <cell r="B96" t="str">
            <v>Foreign direct investment (net)</v>
          </cell>
          <cell r="S96">
            <v>206.8</v>
          </cell>
        </row>
        <row r="97">
          <cell r="A97">
            <v>97</v>
          </cell>
          <cell r="B97" t="str">
            <v xml:space="preserve">   of which: Related to privatization</v>
          </cell>
          <cell r="S97">
            <v>0</v>
          </cell>
        </row>
        <row r="98">
          <cell r="A98">
            <v>98</v>
          </cell>
          <cell r="B98" t="str">
            <v>Imports net of FTZ imports</v>
          </cell>
        </row>
        <row r="99">
          <cell r="A99">
            <v>99</v>
          </cell>
          <cell r="B99" t="str">
            <v>Commercial banks (net capital flow)</v>
          </cell>
          <cell r="S99">
            <v>18</v>
          </cell>
        </row>
        <row r="100">
          <cell r="A100">
            <v>100</v>
          </cell>
        </row>
        <row r="101">
          <cell r="A101">
            <v>101</v>
          </cell>
          <cell r="B101" t="str">
            <v>Net official international reserves (increase +)</v>
          </cell>
          <cell r="S101">
            <v>-469.60264180264187</v>
          </cell>
        </row>
        <row r="102">
          <cell r="A102">
            <v>102</v>
          </cell>
          <cell r="B102" t="str">
            <v xml:space="preserve">   Gross reserves (increase +)</v>
          </cell>
          <cell r="S102">
            <v>-386.6</v>
          </cell>
        </row>
        <row r="103">
          <cell r="A103">
            <v>103</v>
          </cell>
          <cell r="B103" t="str">
            <v xml:space="preserve">   Liabilities (increase -)</v>
          </cell>
          <cell r="S103">
            <v>-83.002641802641847</v>
          </cell>
        </row>
        <row r="104">
          <cell r="A104">
            <v>104</v>
          </cell>
          <cell r="B104" t="str">
            <v xml:space="preserve">      of which: Use of Fund credits (increase -)</v>
          </cell>
          <cell r="S104">
            <v>8.1999999999999993</v>
          </cell>
        </row>
        <row r="105">
          <cell r="A105">
            <v>105</v>
          </cell>
        </row>
        <row r="106">
          <cell r="A106">
            <v>106</v>
          </cell>
          <cell r="B106" t="str">
            <v>Valuation adjustment</v>
          </cell>
          <cell r="S106">
            <v>0</v>
          </cell>
        </row>
        <row r="107">
          <cell r="A107">
            <v>107</v>
          </cell>
          <cell r="B107" t="str">
            <v>Domestic imports</v>
          </cell>
          <cell r="S107">
            <v>2991.7</v>
          </cell>
        </row>
        <row r="108">
          <cell r="A108">
            <v>108</v>
          </cell>
          <cell r="B108" t="str">
            <v>External public sector debt</v>
          </cell>
          <cell r="S108">
            <v>3946.42</v>
          </cell>
        </row>
        <row r="109">
          <cell r="A109">
            <v>109</v>
          </cell>
        </row>
        <row r="110">
          <cell r="A110">
            <v>110</v>
          </cell>
          <cell r="B110" t="str">
            <v>Interest due</v>
          </cell>
        </row>
        <row r="111">
          <cell r="A111">
            <v>111</v>
          </cell>
          <cell r="B111" t="str">
            <v xml:space="preserve">   Nonfinancial public sector</v>
          </cell>
        </row>
        <row r="112">
          <cell r="A112">
            <v>112</v>
          </cell>
          <cell r="B112" t="str">
            <v xml:space="preserve">      Government</v>
          </cell>
        </row>
        <row r="113">
          <cell r="A113">
            <v>113</v>
          </cell>
          <cell r="B113" t="str">
            <v xml:space="preserve">      Public enterprises</v>
          </cell>
        </row>
        <row r="114">
          <cell r="A114">
            <v>114</v>
          </cell>
          <cell r="B114" t="str">
            <v xml:space="preserve">   Financial public sector</v>
          </cell>
        </row>
        <row r="115">
          <cell r="A115">
            <v>115</v>
          </cell>
          <cell r="B115" t="str">
            <v xml:space="preserve">      BCRD (on nonreserve liabilities)</v>
          </cell>
        </row>
        <row r="116">
          <cell r="A116">
            <v>116</v>
          </cell>
          <cell r="B116" t="str">
            <v xml:space="preserve">      BCRD (on reserve liabilities)</v>
          </cell>
        </row>
        <row r="117">
          <cell r="A117">
            <v>117</v>
          </cell>
          <cell r="B117" t="str">
            <v xml:space="preserve">      Other (eg, Banco de Reservas)</v>
          </cell>
        </row>
        <row r="118">
          <cell r="A118">
            <v>118</v>
          </cell>
          <cell r="B118" t="str">
            <v xml:space="preserve">   Interest on arrears</v>
          </cell>
        </row>
        <row r="119">
          <cell r="A119">
            <v>119</v>
          </cell>
          <cell r="B119" t="str">
            <v xml:space="preserve">      Of which: on reserve liabilities</v>
          </cell>
        </row>
        <row r="120">
          <cell r="A120">
            <v>120</v>
          </cell>
        </row>
        <row r="121">
          <cell r="A121">
            <v>121</v>
          </cell>
          <cell r="B121" t="str">
            <v>Reprogramed or forgiven interest</v>
          </cell>
        </row>
        <row r="122">
          <cell r="A122">
            <v>122</v>
          </cell>
          <cell r="B122" t="str">
            <v>New arrears on interest due</v>
          </cell>
        </row>
        <row r="123">
          <cell r="A123">
            <v>123</v>
          </cell>
        </row>
        <row r="124">
          <cell r="A124">
            <v>124</v>
          </cell>
          <cell r="B124" t="str">
            <v>Net use of Fund credit</v>
          </cell>
        </row>
        <row r="125">
          <cell r="A125">
            <v>125</v>
          </cell>
          <cell r="B125" t="str">
            <v xml:space="preserve">   Purchase</v>
          </cell>
        </row>
        <row r="126">
          <cell r="A126">
            <v>126</v>
          </cell>
          <cell r="B126" t="str">
            <v xml:space="preserve">   Repurchase</v>
          </cell>
        </row>
        <row r="127">
          <cell r="A127">
            <v>127</v>
          </cell>
        </row>
        <row r="128">
          <cell r="A128">
            <v>128</v>
          </cell>
          <cell r="B128" t="str">
            <v>Disbursements (medium/long-term debt)</v>
          </cell>
        </row>
        <row r="129">
          <cell r="A129">
            <v>129</v>
          </cell>
          <cell r="B129" t="str">
            <v xml:space="preserve">   Nonfinancial public sector</v>
          </cell>
        </row>
        <row r="130">
          <cell r="A130">
            <v>130</v>
          </cell>
          <cell r="B130" t="str">
            <v xml:space="preserve">      Government</v>
          </cell>
        </row>
        <row r="131">
          <cell r="A131">
            <v>131</v>
          </cell>
          <cell r="B131" t="str">
            <v xml:space="preserve">      Public enterprises</v>
          </cell>
        </row>
        <row r="132">
          <cell r="A132">
            <v>132</v>
          </cell>
          <cell r="B132" t="str">
            <v xml:space="preserve">   Financial public sector</v>
          </cell>
        </row>
        <row r="133">
          <cell r="A133">
            <v>133</v>
          </cell>
          <cell r="B133" t="str">
            <v xml:space="preserve">      BCRD</v>
          </cell>
        </row>
        <row r="134">
          <cell r="A134">
            <v>134</v>
          </cell>
          <cell r="B134" t="str">
            <v xml:space="preserve">      Other (eg, Banco de Reservas)</v>
          </cell>
        </row>
        <row r="135">
          <cell r="A135">
            <v>135</v>
          </cell>
        </row>
        <row r="136">
          <cell r="A136">
            <v>136</v>
          </cell>
          <cell r="B136" t="str">
            <v>Amortization due (medium/long-term debt)</v>
          </cell>
        </row>
        <row r="137">
          <cell r="A137">
            <v>137</v>
          </cell>
          <cell r="B137" t="str">
            <v xml:space="preserve">   Nonfinancial public sector</v>
          </cell>
        </row>
        <row r="138">
          <cell r="A138">
            <v>138</v>
          </cell>
          <cell r="B138" t="str">
            <v xml:space="preserve">      Government</v>
          </cell>
        </row>
        <row r="139">
          <cell r="A139">
            <v>139</v>
          </cell>
          <cell r="B139" t="str">
            <v xml:space="preserve">      Public enterprises</v>
          </cell>
        </row>
        <row r="140">
          <cell r="A140">
            <v>140</v>
          </cell>
          <cell r="B140" t="str">
            <v xml:space="preserve">   Financial public sector</v>
          </cell>
        </row>
        <row r="141">
          <cell r="A141">
            <v>141</v>
          </cell>
          <cell r="B141" t="str">
            <v xml:space="preserve">      BCRD</v>
          </cell>
        </row>
        <row r="142">
          <cell r="A142">
            <v>142</v>
          </cell>
          <cell r="B142" t="str">
            <v xml:space="preserve">      Other (eg, Banco de Reservas)</v>
          </cell>
        </row>
        <row r="143">
          <cell r="A143">
            <v>143</v>
          </cell>
        </row>
        <row r="144">
          <cell r="A144">
            <v>144</v>
          </cell>
          <cell r="B144" t="str">
            <v>Debt rescheduled (medium/long-term debt)</v>
          </cell>
        </row>
        <row r="145">
          <cell r="A145">
            <v>145</v>
          </cell>
          <cell r="B145" t="str">
            <v>Debt forgiven (medium/long-term debt)</v>
          </cell>
        </row>
        <row r="146">
          <cell r="A146">
            <v>146</v>
          </cell>
          <cell r="B146" t="str">
            <v>New arrears (amortization on med/long-term debt)</v>
          </cell>
        </row>
        <row r="147">
          <cell r="A147">
            <v>147</v>
          </cell>
          <cell r="B147" t="str">
            <v>Reduction in outstanding arrears</v>
          </cell>
        </row>
        <row r="148">
          <cell r="A148">
            <v>148</v>
          </cell>
        </row>
        <row r="149">
          <cell r="A149">
            <v>149</v>
          </cell>
          <cell r="B149" t="str">
            <v>From fiscal sector</v>
          </cell>
        </row>
        <row r="150">
          <cell r="A150">
            <v>150</v>
          </cell>
          <cell r="B150">
            <v>36262.378366666664</v>
          </cell>
        </row>
        <row r="151">
          <cell r="A151">
            <v>151</v>
          </cell>
        </row>
        <row r="152">
          <cell r="A152">
            <v>152</v>
          </cell>
          <cell r="B152" t="str">
            <v>Public sector consumption (from 1995: GG)</v>
          </cell>
          <cell r="S152">
            <v>6692.02</v>
          </cell>
        </row>
        <row r="153">
          <cell r="A153">
            <v>153</v>
          </cell>
          <cell r="B153" t="str">
            <v xml:space="preserve">Public sector investment </v>
          </cell>
          <cell r="S153">
            <v>13490</v>
          </cell>
        </row>
        <row r="154">
          <cell r="A154">
            <v>154</v>
          </cell>
          <cell r="B154" t="str">
            <v>Public saving</v>
          </cell>
          <cell r="S154">
            <v>8600.9861474592726</v>
          </cell>
        </row>
        <row r="155">
          <cell r="A155">
            <v>155</v>
          </cell>
          <cell r="B155" t="str">
            <v>PS current account balance</v>
          </cell>
          <cell r="S155">
            <v>8934.586147459273</v>
          </cell>
        </row>
        <row r="156">
          <cell r="A156">
            <v>156</v>
          </cell>
          <cell r="B156" t="str">
            <v>Quasi-fiscal operations</v>
          </cell>
        </row>
        <row r="157">
          <cell r="A157">
            <v>157</v>
          </cell>
          <cell r="B157" t="str">
            <v>Grants</v>
          </cell>
        </row>
        <row r="158">
          <cell r="A158">
            <v>158</v>
          </cell>
        </row>
        <row r="159">
          <cell r="A159">
            <v>159</v>
          </cell>
          <cell r="B159" t="str">
            <v>Overall balance of the consolidated public sector</v>
          </cell>
        </row>
        <row r="160">
          <cell r="A160">
            <v>160</v>
          </cell>
          <cell r="B160" t="str">
            <v>Residual</v>
          </cell>
        </row>
        <row r="161">
          <cell r="A161">
            <v>161</v>
          </cell>
        </row>
        <row r="162">
          <cell r="A162">
            <v>162</v>
          </cell>
        </row>
        <row r="163">
          <cell r="A163">
            <v>163</v>
          </cell>
        </row>
        <row r="164">
          <cell r="A164">
            <v>164</v>
          </cell>
        </row>
        <row r="165">
          <cell r="A165">
            <v>165</v>
          </cell>
          <cell r="B165" t="str">
            <v>From monetary sector (stocks)</v>
          </cell>
        </row>
        <row r="166">
          <cell r="A166">
            <v>166</v>
          </cell>
          <cell r="B166">
            <v>36283.028455092594</v>
          </cell>
        </row>
        <row r="167">
          <cell r="A167">
            <v>167</v>
          </cell>
          <cell r="B167" t="str">
            <v>Net international assets/liabilities</v>
          </cell>
        </row>
        <row r="168">
          <cell r="A168">
            <v>168</v>
          </cell>
        </row>
        <row r="169">
          <cell r="A169">
            <v>169</v>
          </cell>
          <cell r="B169" t="str">
            <v>BCRD</v>
          </cell>
        </row>
        <row r="170">
          <cell r="A170">
            <v>170</v>
          </cell>
          <cell r="B170" t="str">
            <v>Official net international reserves</v>
          </cell>
        </row>
        <row r="171">
          <cell r="A171">
            <v>171</v>
          </cell>
          <cell r="B171" t="str">
            <v xml:space="preserve">   Assets</v>
          </cell>
        </row>
        <row r="172">
          <cell r="A172">
            <v>172</v>
          </cell>
          <cell r="B172" t="str">
            <v xml:space="preserve">   Liabilities</v>
          </cell>
        </row>
        <row r="173">
          <cell r="A173">
            <v>173</v>
          </cell>
        </row>
        <row r="174">
          <cell r="A174">
            <v>174</v>
          </cell>
          <cell r="B174" t="str">
            <v>Medium&amp;long-term liabilities</v>
          </cell>
        </row>
        <row r="175">
          <cell r="A175">
            <v>175</v>
          </cell>
          <cell r="B175" t="str">
            <v>Restructured commercial bank debt</v>
          </cell>
        </row>
        <row r="176">
          <cell r="A176">
            <v>176</v>
          </cell>
          <cell r="B176" t="str">
            <v xml:space="preserve">   less collateral bonds</v>
          </cell>
        </row>
        <row r="177">
          <cell r="A177">
            <v>177</v>
          </cell>
          <cell r="B177" t="str">
            <v>Other</v>
          </cell>
        </row>
        <row r="178">
          <cell r="A178">
            <v>178</v>
          </cell>
        </row>
        <row r="179">
          <cell r="A179">
            <v>179</v>
          </cell>
          <cell r="B179" t="str">
            <v>Commercial banks</v>
          </cell>
        </row>
        <row r="180">
          <cell r="A180">
            <v>180</v>
          </cell>
          <cell r="B180" t="str">
            <v>Net foreign assets</v>
          </cell>
        </row>
        <row r="181">
          <cell r="A181">
            <v>181</v>
          </cell>
          <cell r="B181" t="str">
            <v xml:space="preserve">   Assets</v>
          </cell>
        </row>
        <row r="182">
          <cell r="A182">
            <v>182</v>
          </cell>
          <cell r="B182" t="str">
            <v xml:space="preserve">   Liabilities</v>
          </cell>
        </row>
        <row r="183">
          <cell r="A183">
            <v>183</v>
          </cell>
        </row>
        <row r="184">
          <cell r="A184">
            <v>184</v>
          </cell>
          <cell r="B184" t="str">
            <v>Banco de Reservas</v>
          </cell>
        </row>
        <row r="185">
          <cell r="A185">
            <v>185</v>
          </cell>
          <cell r="B185" t="str">
            <v>Net foreign assets</v>
          </cell>
        </row>
        <row r="186">
          <cell r="A186">
            <v>186</v>
          </cell>
          <cell r="B186" t="str">
            <v xml:space="preserve">   Assets</v>
          </cell>
        </row>
        <row r="187">
          <cell r="A187">
            <v>187</v>
          </cell>
          <cell r="B187" t="str">
            <v xml:space="preserve">   Liabilities</v>
          </cell>
        </row>
        <row r="188">
          <cell r="A188">
            <v>188</v>
          </cell>
        </row>
        <row r="189">
          <cell r="A189">
            <v>189</v>
          </cell>
          <cell r="B189" t="str">
            <v>Private commercial banks</v>
          </cell>
        </row>
        <row r="190">
          <cell r="A190">
            <v>190</v>
          </cell>
          <cell r="B190" t="str">
            <v>Net foreign assets</v>
          </cell>
        </row>
        <row r="191">
          <cell r="A191">
            <v>191</v>
          </cell>
          <cell r="B191" t="str">
            <v xml:space="preserve">   Assets</v>
          </cell>
        </row>
        <row r="192">
          <cell r="A192">
            <v>192</v>
          </cell>
          <cell r="B192" t="str">
            <v xml:space="preserve">   Liabilities</v>
          </cell>
        </row>
        <row r="193">
          <cell r="A193">
            <v>193</v>
          </cell>
        </row>
        <row r="194">
          <cell r="A194">
            <v>194</v>
          </cell>
          <cell r="B194" t="str">
            <v>Net credit to the nonfinancial public sector</v>
          </cell>
        </row>
        <row r="195">
          <cell r="A195">
            <v>195</v>
          </cell>
          <cell r="B195" t="str">
            <v xml:space="preserve">   Central government (direct)</v>
          </cell>
        </row>
        <row r="196">
          <cell r="A196">
            <v>196</v>
          </cell>
          <cell r="B196" t="str">
            <v xml:space="preserve">   Rest of NFPS</v>
          </cell>
        </row>
        <row r="197">
          <cell r="A197">
            <v>197</v>
          </cell>
        </row>
        <row r="198">
          <cell r="A198">
            <v>198</v>
          </cell>
          <cell r="B198" t="str">
            <v>BCRD</v>
          </cell>
        </row>
        <row r="199">
          <cell r="A199">
            <v>199</v>
          </cell>
          <cell r="B199" t="str">
            <v>Central government (direct)</v>
          </cell>
        </row>
        <row r="200">
          <cell r="A200">
            <v>200</v>
          </cell>
          <cell r="B200" t="str">
            <v>Losses, interest less forex commision</v>
          </cell>
        </row>
        <row r="201">
          <cell r="A201">
            <v>201</v>
          </cell>
          <cell r="B201" t="str">
            <v>Rest of Public sector</v>
          </cell>
        </row>
        <row r="202">
          <cell r="A202">
            <v>202</v>
          </cell>
          <cell r="B202" t="str">
            <v>Credit to public enterprises</v>
          </cell>
        </row>
        <row r="203">
          <cell r="A203">
            <v>203</v>
          </cell>
          <cell r="B203" t="str">
            <v>Banco de Reservas</v>
          </cell>
        </row>
        <row r="204">
          <cell r="A204">
            <v>204</v>
          </cell>
          <cell r="B204" t="str">
            <v>Central government</v>
          </cell>
        </row>
        <row r="205">
          <cell r="A205">
            <v>205</v>
          </cell>
          <cell r="B205" t="str">
            <v>Municipalities &amp; other government</v>
          </cell>
        </row>
        <row r="206">
          <cell r="A206">
            <v>206</v>
          </cell>
          <cell r="B206" t="str">
            <v>Rest of NFPS</v>
          </cell>
        </row>
        <row r="207">
          <cell r="A207">
            <v>207</v>
          </cell>
          <cell r="B207" t="str">
            <v>Credit to public enterprises</v>
          </cell>
        </row>
        <row r="208">
          <cell r="A208">
            <v>208</v>
          </cell>
          <cell r="B208" t="str">
            <v>Private commercial banks</v>
          </cell>
        </row>
        <row r="209">
          <cell r="A209">
            <v>209</v>
          </cell>
          <cell r="B209" t="str">
            <v>Central government</v>
          </cell>
        </row>
        <row r="210">
          <cell r="A210">
            <v>210</v>
          </cell>
          <cell r="B210" t="str">
            <v>Municipalities &amp; other government</v>
          </cell>
        </row>
        <row r="211">
          <cell r="A211">
            <v>211</v>
          </cell>
          <cell r="B211" t="str">
            <v>Rest of NFPS</v>
          </cell>
        </row>
        <row r="212">
          <cell r="A212">
            <v>212</v>
          </cell>
          <cell r="B212" t="str">
            <v>Credit to public enterprises</v>
          </cell>
        </row>
        <row r="213">
          <cell r="A213">
            <v>213</v>
          </cell>
          <cell r="B213" t="str">
            <v>Monetary aggregates (Banking system)</v>
          </cell>
        </row>
        <row r="214">
          <cell r="A214">
            <v>214</v>
          </cell>
          <cell r="B214" t="str">
            <v>Currency in circulation</v>
          </cell>
        </row>
        <row r="215">
          <cell r="A215">
            <v>215</v>
          </cell>
          <cell r="B215" t="str">
            <v>Base money (M0)</v>
          </cell>
        </row>
        <row r="216">
          <cell r="A216">
            <v>216</v>
          </cell>
          <cell r="B216" t="str">
            <v>M1</v>
          </cell>
        </row>
        <row r="217">
          <cell r="A217">
            <v>217</v>
          </cell>
          <cell r="B217" t="str">
            <v>M2</v>
          </cell>
        </row>
        <row r="218">
          <cell r="A218">
            <v>218</v>
          </cell>
          <cell r="B218" t="str">
            <v>Liabilities to the private sector</v>
          </cell>
        </row>
        <row r="219">
          <cell r="A219">
            <v>219</v>
          </cell>
        </row>
        <row r="220">
          <cell r="A220">
            <v>220</v>
          </cell>
          <cell r="B220" t="str">
            <v>Monetary aggregates (Financial system)</v>
          </cell>
        </row>
        <row r="221">
          <cell r="A221">
            <v>221</v>
          </cell>
          <cell r="B221" t="str">
            <v>Currency in circulation</v>
          </cell>
        </row>
        <row r="222">
          <cell r="A222">
            <v>222</v>
          </cell>
          <cell r="B222" t="str">
            <v>M1</v>
          </cell>
        </row>
        <row r="223">
          <cell r="A223">
            <v>223</v>
          </cell>
          <cell r="B223" t="str">
            <v>M2</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row r="301">
          <cell r="A301">
            <v>301</v>
          </cell>
        </row>
        <row r="302">
          <cell r="A302">
            <v>302</v>
          </cell>
        </row>
        <row r="303">
          <cell r="A303">
            <v>303</v>
          </cell>
        </row>
        <row r="304">
          <cell r="A304">
            <v>304</v>
          </cell>
        </row>
        <row r="305">
          <cell r="A305">
            <v>305</v>
          </cell>
        </row>
        <row r="306">
          <cell r="A306">
            <v>306</v>
          </cell>
        </row>
        <row r="307">
          <cell r="A307">
            <v>307</v>
          </cell>
        </row>
        <row r="308">
          <cell r="A308">
            <v>308</v>
          </cell>
        </row>
        <row r="309">
          <cell r="A309">
            <v>309</v>
          </cell>
        </row>
        <row r="310">
          <cell r="A310">
            <v>310</v>
          </cell>
        </row>
        <row r="311">
          <cell r="A311">
            <v>311</v>
          </cell>
        </row>
        <row r="312">
          <cell r="A312">
            <v>312</v>
          </cell>
        </row>
        <row r="313">
          <cell r="A313">
            <v>313</v>
          </cell>
        </row>
        <row r="314">
          <cell r="A314">
            <v>314</v>
          </cell>
        </row>
        <row r="315">
          <cell r="A315">
            <v>315</v>
          </cell>
        </row>
        <row r="316">
          <cell r="A316">
            <v>316</v>
          </cell>
        </row>
        <row r="317">
          <cell r="A317">
            <v>317</v>
          </cell>
        </row>
        <row r="318">
          <cell r="A318">
            <v>318</v>
          </cell>
        </row>
        <row r="319">
          <cell r="A319">
            <v>319</v>
          </cell>
        </row>
        <row r="320">
          <cell r="A320">
            <v>320</v>
          </cell>
        </row>
        <row r="321">
          <cell r="A321">
            <v>321</v>
          </cell>
        </row>
        <row r="322">
          <cell r="A322">
            <v>322</v>
          </cell>
        </row>
        <row r="323">
          <cell r="A323">
            <v>323</v>
          </cell>
        </row>
        <row r="324">
          <cell r="A324">
            <v>324</v>
          </cell>
        </row>
        <row r="325">
          <cell r="A325">
            <v>325</v>
          </cell>
        </row>
        <row r="326">
          <cell r="A326">
            <v>326</v>
          </cell>
        </row>
        <row r="327">
          <cell r="A327">
            <v>327</v>
          </cell>
        </row>
        <row r="328">
          <cell r="A328">
            <v>328</v>
          </cell>
        </row>
        <row r="329">
          <cell r="A329">
            <v>329</v>
          </cell>
        </row>
        <row r="330">
          <cell r="A330">
            <v>330</v>
          </cell>
        </row>
        <row r="331">
          <cell r="A331">
            <v>331</v>
          </cell>
        </row>
        <row r="332">
          <cell r="A332">
            <v>332</v>
          </cell>
        </row>
        <row r="333">
          <cell r="A333">
            <v>333</v>
          </cell>
        </row>
        <row r="334">
          <cell r="A334">
            <v>334</v>
          </cell>
        </row>
        <row r="335">
          <cell r="A335">
            <v>335</v>
          </cell>
        </row>
        <row r="336">
          <cell r="A336">
            <v>336</v>
          </cell>
        </row>
        <row r="337">
          <cell r="A337">
            <v>337</v>
          </cell>
        </row>
        <row r="338">
          <cell r="A338">
            <v>338</v>
          </cell>
        </row>
        <row r="339">
          <cell r="A339">
            <v>339</v>
          </cell>
        </row>
        <row r="340">
          <cell r="A340">
            <v>340</v>
          </cell>
        </row>
        <row r="341">
          <cell r="A341">
            <v>341</v>
          </cell>
        </row>
        <row r="342">
          <cell r="A342">
            <v>342</v>
          </cell>
        </row>
        <row r="343">
          <cell r="A343">
            <v>343</v>
          </cell>
        </row>
        <row r="344">
          <cell r="A344">
            <v>344</v>
          </cell>
        </row>
        <row r="345">
          <cell r="A345">
            <v>345</v>
          </cell>
        </row>
        <row r="346">
          <cell r="A346">
            <v>346</v>
          </cell>
        </row>
        <row r="347">
          <cell r="A347">
            <v>347</v>
          </cell>
        </row>
        <row r="348">
          <cell r="A348">
            <v>348</v>
          </cell>
        </row>
        <row r="349">
          <cell r="A349">
            <v>349</v>
          </cell>
        </row>
        <row r="350">
          <cell r="A350">
            <v>350</v>
          </cell>
        </row>
        <row r="351">
          <cell r="A351">
            <v>351</v>
          </cell>
        </row>
        <row r="352">
          <cell r="A352">
            <v>352</v>
          </cell>
        </row>
        <row r="353">
          <cell r="A353">
            <v>353</v>
          </cell>
        </row>
        <row r="354">
          <cell r="A354">
            <v>354</v>
          </cell>
        </row>
        <row r="355">
          <cell r="A355">
            <v>355</v>
          </cell>
        </row>
        <row r="356">
          <cell r="A356">
            <v>356</v>
          </cell>
        </row>
        <row r="357">
          <cell r="A357">
            <v>357</v>
          </cell>
        </row>
        <row r="358">
          <cell r="A358">
            <v>358</v>
          </cell>
        </row>
        <row r="359">
          <cell r="A359">
            <v>359</v>
          </cell>
        </row>
        <row r="360">
          <cell r="A360">
            <v>360</v>
          </cell>
        </row>
        <row r="361">
          <cell r="A361">
            <v>361</v>
          </cell>
        </row>
        <row r="362">
          <cell r="A362">
            <v>362</v>
          </cell>
        </row>
        <row r="363">
          <cell r="A363">
            <v>363</v>
          </cell>
        </row>
        <row r="364">
          <cell r="A364">
            <v>364</v>
          </cell>
        </row>
        <row r="365">
          <cell r="A365">
            <v>365</v>
          </cell>
        </row>
        <row r="366">
          <cell r="A366">
            <v>366</v>
          </cell>
        </row>
        <row r="367">
          <cell r="A367">
            <v>367</v>
          </cell>
        </row>
        <row r="368">
          <cell r="A368">
            <v>368</v>
          </cell>
        </row>
        <row r="369">
          <cell r="A369">
            <v>369</v>
          </cell>
        </row>
        <row r="370">
          <cell r="A370">
            <v>370</v>
          </cell>
        </row>
        <row r="371">
          <cell r="A371">
            <v>371</v>
          </cell>
        </row>
        <row r="372">
          <cell r="A372">
            <v>372</v>
          </cell>
        </row>
        <row r="373">
          <cell r="A373">
            <v>373</v>
          </cell>
        </row>
        <row r="374">
          <cell r="A374">
            <v>374</v>
          </cell>
        </row>
        <row r="375">
          <cell r="A375">
            <v>375</v>
          </cell>
        </row>
        <row r="376">
          <cell r="A376">
            <v>376</v>
          </cell>
        </row>
        <row r="377">
          <cell r="A377">
            <v>377</v>
          </cell>
        </row>
        <row r="378">
          <cell r="A378">
            <v>378</v>
          </cell>
        </row>
        <row r="379">
          <cell r="A379">
            <v>379</v>
          </cell>
        </row>
        <row r="380">
          <cell r="A380">
            <v>380</v>
          </cell>
        </row>
        <row r="381">
          <cell r="A381">
            <v>381</v>
          </cell>
        </row>
        <row r="382">
          <cell r="A382">
            <v>382</v>
          </cell>
        </row>
        <row r="383">
          <cell r="A383">
            <v>383</v>
          </cell>
        </row>
        <row r="384">
          <cell r="A384">
            <v>384</v>
          </cell>
        </row>
        <row r="385">
          <cell r="A385">
            <v>385</v>
          </cell>
        </row>
        <row r="386">
          <cell r="A386">
            <v>386</v>
          </cell>
        </row>
        <row r="387">
          <cell r="A387">
            <v>387</v>
          </cell>
        </row>
        <row r="388">
          <cell r="A388">
            <v>388</v>
          </cell>
        </row>
        <row r="389">
          <cell r="A389">
            <v>389</v>
          </cell>
        </row>
        <row r="390">
          <cell r="A390">
            <v>390</v>
          </cell>
        </row>
        <row r="391">
          <cell r="A391">
            <v>391</v>
          </cell>
        </row>
        <row r="392">
          <cell r="A392">
            <v>392</v>
          </cell>
        </row>
        <row r="393">
          <cell r="A393">
            <v>393</v>
          </cell>
        </row>
        <row r="394">
          <cell r="A394">
            <v>394</v>
          </cell>
        </row>
        <row r="395">
          <cell r="A395">
            <v>395</v>
          </cell>
        </row>
        <row r="396">
          <cell r="A396">
            <v>396</v>
          </cell>
        </row>
        <row r="397">
          <cell r="A397">
            <v>397</v>
          </cell>
        </row>
        <row r="398">
          <cell r="A398">
            <v>398</v>
          </cell>
        </row>
        <row r="399">
          <cell r="A399">
            <v>399</v>
          </cell>
        </row>
        <row r="400">
          <cell r="A400">
            <v>400</v>
          </cell>
        </row>
        <row r="401">
          <cell r="A401">
            <v>401</v>
          </cell>
        </row>
        <row r="402">
          <cell r="A402">
            <v>402</v>
          </cell>
        </row>
        <row r="403">
          <cell r="A403">
            <v>403</v>
          </cell>
        </row>
        <row r="404">
          <cell r="A404">
            <v>404</v>
          </cell>
        </row>
        <row r="405">
          <cell r="A405">
            <v>405</v>
          </cell>
        </row>
        <row r="406">
          <cell r="A406">
            <v>406</v>
          </cell>
        </row>
        <row r="407">
          <cell r="A407">
            <v>407</v>
          </cell>
        </row>
        <row r="408">
          <cell r="A408">
            <v>408</v>
          </cell>
        </row>
        <row r="409">
          <cell r="A409">
            <v>409</v>
          </cell>
        </row>
        <row r="410">
          <cell r="A410">
            <v>410</v>
          </cell>
        </row>
        <row r="411">
          <cell r="A411">
            <v>411</v>
          </cell>
        </row>
        <row r="412">
          <cell r="A412">
            <v>412</v>
          </cell>
        </row>
        <row r="413">
          <cell r="A413">
            <v>413</v>
          </cell>
        </row>
        <row r="414">
          <cell r="A414">
            <v>414</v>
          </cell>
        </row>
        <row r="415">
          <cell r="A415">
            <v>415</v>
          </cell>
        </row>
        <row r="416">
          <cell r="A416">
            <v>416</v>
          </cell>
        </row>
        <row r="417">
          <cell r="A417">
            <v>417</v>
          </cell>
        </row>
        <row r="418">
          <cell r="A418">
            <v>418</v>
          </cell>
        </row>
        <row r="419">
          <cell r="A419">
            <v>419</v>
          </cell>
        </row>
        <row r="420">
          <cell r="A420">
            <v>420</v>
          </cell>
        </row>
        <row r="421">
          <cell r="A421">
            <v>421</v>
          </cell>
        </row>
        <row r="422">
          <cell r="A422">
            <v>422</v>
          </cell>
        </row>
        <row r="423">
          <cell r="A423">
            <v>423</v>
          </cell>
        </row>
        <row r="424">
          <cell r="A424">
            <v>424</v>
          </cell>
        </row>
        <row r="425">
          <cell r="A425">
            <v>425</v>
          </cell>
        </row>
        <row r="426">
          <cell r="A426">
            <v>426</v>
          </cell>
        </row>
        <row r="427">
          <cell r="A427">
            <v>427</v>
          </cell>
        </row>
        <row r="428">
          <cell r="A428">
            <v>428</v>
          </cell>
        </row>
        <row r="429">
          <cell r="A429">
            <v>429</v>
          </cell>
        </row>
        <row r="430">
          <cell r="A430">
            <v>430</v>
          </cell>
        </row>
        <row r="431">
          <cell r="A431">
            <v>431</v>
          </cell>
        </row>
        <row r="432">
          <cell r="A432">
            <v>432</v>
          </cell>
        </row>
        <row r="433">
          <cell r="A433">
            <v>433</v>
          </cell>
        </row>
        <row r="434">
          <cell r="A434">
            <v>434</v>
          </cell>
        </row>
        <row r="435">
          <cell r="A435">
            <v>435</v>
          </cell>
        </row>
        <row r="436">
          <cell r="A436">
            <v>436</v>
          </cell>
        </row>
        <row r="437">
          <cell r="A437">
            <v>437</v>
          </cell>
        </row>
        <row r="438">
          <cell r="A438">
            <v>438</v>
          </cell>
        </row>
        <row r="439">
          <cell r="A439">
            <v>439</v>
          </cell>
        </row>
        <row r="440">
          <cell r="A440">
            <v>440</v>
          </cell>
        </row>
        <row r="441">
          <cell r="A441">
            <v>441</v>
          </cell>
        </row>
        <row r="442">
          <cell r="A442">
            <v>442</v>
          </cell>
        </row>
        <row r="443">
          <cell r="A443">
            <v>443</v>
          </cell>
        </row>
        <row r="444">
          <cell r="A444">
            <v>444</v>
          </cell>
        </row>
        <row r="445">
          <cell r="A445">
            <v>445</v>
          </cell>
        </row>
        <row r="446">
          <cell r="A446">
            <v>446</v>
          </cell>
        </row>
        <row r="447">
          <cell r="A447">
            <v>447</v>
          </cell>
        </row>
        <row r="448">
          <cell r="A448">
            <v>448</v>
          </cell>
        </row>
        <row r="449">
          <cell r="A449">
            <v>449</v>
          </cell>
        </row>
        <row r="450">
          <cell r="A450">
            <v>450</v>
          </cell>
        </row>
        <row r="451">
          <cell r="A451">
            <v>451</v>
          </cell>
        </row>
        <row r="452">
          <cell r="A452">
            <v>452</v>
          </cell>
        </row>
        <row r="453">
          <cell r="A453">
            <v>453</v>
          </cell>
        </row>
        <row r="454">
          <cell r="A454">
            <v>454</v>
          </cell>
        </row>
        <row r="455">
          <cell r="A455">
            <v>455</v>
          </cell>
        </row>
        <row r="456">
          <cell r="A456">
            <v>456</v>
          </cell>
        </row>
        <row r="457">
          <cell r="A457">
            <v>457</v>
          </cell>
        </row>
        <row r="458">
          <cell r="A458">
            <v>458</v>
          </cell>
        </row>
        <row r="459">
          <cell r="A459">
            <v>459</v>
          </cell>
        </row>
        <row r="460">
          <cell r="A460">
            <v>460</v>
          </cell>
        </row>
        <row r="461">
          <cell r="A461">
            <v>461</v>
          </cell>
        </row>
        <row r="462">
          <cell r="A462">
            <v>462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INT2"/>
      <sheetName val="shared data"/>
    </sheetNames>
    <definedNames>
      <definedName name="[Macros Import].qbop"/>
    </definedNames>
    <sheetDataSet>
      <sheetData sheetId="0" refreshError="1"/>
      <sheetData sheetId="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asd" sheetId="0"/>
      <definedName name="OnShow" sheetId="0"/>
      <definedName name="spnf" sheetId="0"/>
      <definedName name="will" sheetId="0"/>
    </definedNames>
    <sheetDataSet>
      <sheetData sheetId="0" refreshError="1"/>
      <sheetData sheetId="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old"/>
      <sheetName val="Nickel"/>
      <sheetName val="Coal"/>
      <sheetName val="PGold"/>
      <sheetName val="PNickel"/>
      <sheetName val="PCoal"/>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resas Publicas detalle"/>
      <sheetName val="Main"/>
      <sheetName val="Links"/>
      <sheetName val="ErrCheck"/>
    </sheetNames>
    <sheetDataSet>
      <sheetData sheetId="0" refreshError="1"/>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QEDS"/>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1522-9C10-4C29-8586-1E1AC5406450}">
  <sheetPr>
    <tabColor rgb="FF00B050"/>
  </sheetPr>
  <dimension ref="B1:L29"/>
  <sheetViews>
    <sheetView showGridLines="0" workbookViewId="0">
      <selection activeCell="I20" sqref="I20"/>
    </sheetView>
  </sheetViews>
  <sheetFormatPr baseColWidth="10" defaultColWidth="11.5703125" defaultRowHeight="14.25"/>
  <cols>
    <col min="1" max="1" width="11.5703125" style="90"/>
    <col min="2" max="2" width="24.42578125" style="90" customWidth="1"/>
    <col min="3" max="3" width="17.28515625" style="90" customWidth="1"/>
    <col min="4" max="4" width="16.85546875" style="90" customWidth="1"/>
    <col min="5" max="5" width="16" style="90" customWidth="1"/>
    <col min="6" max="6" width="16.28515625" style="90" customWidth="1"/>
    <col min="7" max="16384" width="11.5703125" style="90"/>
  </cols>
  <sheetData>
    <row r="1" spans="2:12">
      <c r="B1" s="286" t="s">
        <v>341</v>
      </c>
      <c r="C1" s="286"/>
      <c r="D1" s="286"/>
      <c r="E1" s="286"/>
      <c r="F1" s="286"/>
      <c r="G1" s="265"/>
      <c r="H1" s="265"/>
      <c r="I1" s="265"/>
      <c r="J1" s="265"/>
      <c r="K1" s="265"/>
      <c r="L1" s="265"/>
    </row>
    <row r="2" spans="2:12">
      <c r="B2" s="286" t="s">
        <v>521</v>
      </c>
      <c r="C2" s="286"/>
      <c r="D2" s="286"/>
      <c r="E2" s="286"/>
      <c r="F2" s="286"/>
      <c r="G2" s="265"/>
      <c r="H2" s="265"/>
      <c r="I2" s="265"/>
      <c r="J2" s="265"/>
      <c r="K2" s="265"/>
      <c r="L2" s="265"/>
    </row>
    <row r="3" spans="2:12">
      <c r="B3" s="286" t="s">
        <v>522</v>
      </c>
      <c r="C3" s="286"/>
      <c r="D3" s="286"/>
      <c r="E3" s="286"/>
      <c r="F3" s="286"/>
      <c r="G3" s="265"/>
      <c r="H3" s="265"/>
      <c r="I3" s="265"/>
      <c r="J3" s="265"/>
      <c r="K3" s="265"/>
      <c r="L3" s="265"/>
    </row>
    <row r="5" spans="2:12" ht="10.9" customHeight="1"/>
    <row r="6" spans="2:12">
      <c r="B6" s="292" t="s">
        <v>523</v>
      </c>
      <c r="C6" s="292"/>
      <c r="D6" s="292"/>
      <c r="E6" s="292"/>
      <c r="F6" s="292"/>
    </row>
    <row r="7" spans="2:12">
      <c r="B7" s="292"/>
      <c r="C7" s="292"/>
      <c r="D7" s="292"/>
      <c r="E7" s="292"/>
      <c r="F7" s="292"/>
    </row>
    <row r="8" spans="2:12" ht="21" customHeight="1">
      <c r="B8" s="293"/>
      <c r="C8" s="293"/>
      <c r="D8" s="293"/>
      <c r="E8" s="293"/>
      <c r="F8" s="293"/>
    </row>
    <row r="9" spans="2:12">
      <c r="B9" s="294" t="s">
        <v>2</v>
      </c>
      <c r="C9" s="297" t="s">
        <v>10</v>
      </c>
      <c r="D9" s="297" t="s">
        <v>244</v>
      </c>
      <c r="E9" s="300" t="s">
        <v>258</v>
      </c>
      <c r="F9" s="301"/>
    </row>
    <row r="10" spans="2:12" ht="22.15" customHeight="1">
      <c r="B10" s="295"/>
      <c r="C10" s="298"/>
      <c r="D10" s="298"/>
      <c r="E10" s="302"/>
      <c r="F10" s="303"/>
    </row>
    <row r="11" spans="2:12">
      <c r="B11" s="296"/>
      <c r="C11" s="299"/>
      <c r="D11" s="299"/>
      <c r="E11" s="266" t="s">
        <v>5</v>
      </c>
      <c r="F11" s="267" t="s">
        <v>6</v>
      </c>
    </row>
    <row r="12" spans="2:12" ht="15">
      <c r="B12" s="268" t="s">
        <v>0</v>
      </c>
      <c r="C12" s="269">
        <v>322490.95235143503</v>
      </c>
      <c r="D12" s="270">
        <v>292527.15790761588</v>
      </c>
      <c r="E12" s="270">
        <f t="shared" ref="E12:E17" si="0">D12-C12</f>
        <v>-29963.794443819148</v>
      </c>
      <c r="F12" s="271">
        <f t="shared" ref="F12:F17" si="1">(D12-C12)/C12</f>
        <v>-9.291359718881681E-2</v>
      </c>
      <c r="H12" s="91"/>
    </row>
    <row r="13" spans="2:12" ht="15">
      <c r="B13" s="268" t="s">
        <v>1</v>
      </c>
      <c r="C13" s="269">
        <v>1055872.4169381519</v>
      </c>
      <c r="D13" s="270">
        <v>1117022.8425062904</v>
      </c>
      <c r="E13" s="270">
        <f t="shared" si="0"/>
        <v>61150.425568138482</v>
      </c>
      <c r="F13" s="271">
        <f t="shared" si="1"/>
        <v>5.7914597054693574E-2</v>
      </c>
      <c r="H13" s="91"/>
    </row>
    <row r="14" spans="2:12" ht="15">
      <c r="B14" s="268" t="s">
        <v>3</v>
      </c>
      <c r="C14" s="269">
        <v>51377.468630871721</v>
      </c>
      <c r="D14" s="270">
        <v>67519.605389248696</v>
      </c>
      <c r="E14" s="270">
        <f t="shared" si="0"/>
        <v>16142.136758376975</v>
      </c>
      <c r="F14" s="271">
        <f t="shared" si="1"/>
        <v>0.31418707827651671</v>
      </c>
      <c r="H14" s="91"/>
    </row>
    <row r="15" spans="2:12">
      <c r="B15" s="266" t="s">
        <v>35</v>
      </c>
      <c r="C15" s="272">
        <f>SUM(C12:C14)</f>
        <v>1429740.8379204588</v>
      </c>
      <c r="D15" s="272">
        <f>SUM(D12:D14)</f>
        <v>1477069.6058031549</v>
      </c>
      <c r="E15" s="272">
        <f t="shared" si="0"/>
        <v>47328.76788269612</v>
      </c>
      <c r="F15" s="273">
        <f t="shared" si="1"/>
        <v>3.3103039814918668E-2</v>
      </c>
      <c r="H15" s="91"/>
    </row>
    <row r="16" spans="2:12" ht="15">
      <c r="B16" s="274" t="s">
        <v>259</v>
      </c>
      <c r="C16" s="269">
        <v>35239.89702651526</v>
      </c>
      <c r="D16" s="269">
        <v>31854.111103410833</v>
      </c>
      <c r="E16" s="269">
        <f t="shared" si="0"/>
        <v>-3385.7859231044276</v>
      </c>
      <c r="F16" s="275">
        <f t="shared" si="1"/>
        <v>-9.60782013794447E-2</v>
      </c>
      <c r="H16" s="91"/>
    </row>
    <row r="17" spans="2:8">
      <c r="B17" s="276" t="s">
        <v>11</v>
      </c>
      <c r="C17" s="277">
        <f>C16+C15</f>
        <v>1464980.7349469741</v>
      </c>
      <c r="D17" s="277">
        <f>D16+D15</f>
        <v>1508923.7169065657</v>
      </c>
      <c r="E17" s="277">
        <f t="shared" si="0"/>
        <v>43942.98195959162</v>
      </c>
      <c r="F17" s="278">
        <f t="shared" si="1"/>
        <v>2.999560397712818E-2</v>
      </c>
      <c r="H17" s="91"/>
    </row>
    <row r="18" spans="2:8">
      <c r="B18" s="276" t="s">
        <v>34</v>
      </c>
      <c r="C18" s="279">
        <v>0.15491908453386533</v>
      </c>
      <c r="D18" s="279">
        <v>0.1572679483724275</v>
      </c>
      <c r="E18" s="279">
        <v>2.3488638385621707E-3</v>
      </c>
      <c r="F18" s="278"/>
    </row>
    <row r="19" spans="2:8" ht="15">
      <c r="B19" s="280" t="s">
        <v>36</v>
      </c>
      <c r="C19" s="281"/>
      <c r="D19" s="281"/>
      <c r="E19" s="281"/>
      <c r="F19" s="281"/>
    </row>
    <row r="20" spans="2:8" ht="15">
      <c r="B20" s="280" t="s">
        <v>33</v>
      </c>
      <c r="C20" s="281"/>
      <c r="D20" s="281"/>
      <c r="E20" s="281"/>
      <c r="F20" s="281"/>
    </row>
    <row r="21" spans="2:8" ht="15">
      <c r="B21" s="282" t="s">
        <v>260</v>
      </c>
      <c r="C21" s="281"/>
      <c r="D21" s="281"/>
      <c r="E21" s="281"/>
      <c r="F21" s="281"/>
    </row>
    <row r="22" spans="2:8" ht="15">
      <c r="B22" s="282" t="s">
        <v>261</v>
      </c>
      <c r="C22" s="281"/>
      <c r="D22" s="281"/>
      <c r="E22" s="281"/>
      <c r="F22" s="281"/>
    </row>
    <row r="27" spans="2:8" ht="15">
      <c r="B27" s="186" t="s">
        <v>37</v>
      </c>
      <c r="C27" s="187">
        <v>9456425.1999999993</v>
      </c>
      <c r="D27" s="187">
        <v>9594604.1931778193</v>
      </c>
      <c r="E27" s="92"/>
    </row>
    <row r="29" spans="2:8">
      <c r="D29" s="91"/>
    </row>
  </sheetData>
  <mergeCells count="8">
    <mergeCell ref="B3:F3"/>
    <mergeCell ref="B2:F2"/>
    <mergeCell ref="B1:F1"/>
    <mergeCell ref="B6:F8"/>
    <mergeCell ref="B9:B11"/>
    <mergeCell ref="C9:C11"/>
    <mergeCell ref="D9:D11"/>
    <mergeCell ref="E9:F10"/>
  </mergeCells>
  <pageMargins left="0.7" right="0.7" top="0.75" bottom="0.75" header="0.3" footer="0.3"/>
  <pageSetup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43D3-0376-4976-A0E9-C3397C0CF4C7}">
  <sheetPr>
    <tabColor rgb="FF00B050"/>
  </sheetPr>
  <dimension ref="C1:M50"/>
  <sheetViews>
    <sheetView showGridLines="0" zoomScale="78" zoomScaleNormal="85" workbookViewId="0">
      <selection activeCell="C8" sqref="C8:C9"/>
    </sheetView>
  </sheetViews>
  <sheetFormatPr baseColWidth="10" defaultColWidth="8.85546875" defaultRowHeight="14.25"/>
  <cols>
    <col min="1" max="1" width="8.85546875" style="93"/>
    <col min="2" max="2" width="2.7109375" style="93" customWidth="1"/>
    <col min="3" max="3" width="36.28515625" style="93" customWidth="1"/>
    <col min="4" max="4" width="15.7109375" style="93" customWidth="1"/>
    <col min="5" max="5" width="15.28515625" style="93" customWidth="1"/>
    <col min="6" max="6" width="2.7109375" style="93" customWidth="1"/>
    <col min="7" max="16384" width="8.85546875" style="93"/>
  </cols>
  <sheetData>
    <row r="1" spans="3:13">
      <c r="C1" s="286" t="s">
        <v>341</v>
      </c>
      <c r="D1" s="286"/>
      <c r="E1" s="286"/>
      <c r="F1" s="265"/>
      <c r="G1" s="265"/>
      <c r="H1" s="265"/>
      <c r="I1" s="265"/>
      <c r="J1" s="265"/>
      <c r="K1" s="265"/>
      <c r="L1" s="265"/>
      <c r="M1" s="265"/>
    </row>
    <row r="2" spans="3:13">
      <c r="C2" s="286" t="s">
        <v>521</v>
      </c>
      <c r="D2" s="286"/>
      <c r="E2" s="286"/>
      <c r="F2" s="265"/>
      <c r="G2" s="265"/>
      <c r="H2" s="265"/>
      <c r="I2" s="265"/>
      <c r="J2" s="265"/>
      <c r="K2" s="265"/>
      <c r="L2" s="265"/>
      <c r="M2" s="265"/>
    </row>
    <row r="3" spans="3:13">
      <c r="C3" s="286" t="s">
        <v>522</v>
      </c>
      <c r="D3" s="286"/>
      <c r="E3" s="286"/>
      <c r="F3" s="265"/>
      <c r="G3" s="265"/>
      <c r="H3" s="265"/>
      <c r="I3" s="265"/>
      <c r="J3" s="265"/>
      <c r="K3" s="265"/>
      <c r="L3" s="265"/>
      <c r="M3" s="265"/>
    </row>
    <row r="4" spans="3:13" ht="15">
      <c r="C4" s="304"/>
      <c r="D4" s="304"/>
      <c r="E4" s="304"/>
    </row>
    <row r="5" spans="3:13" ht="15" customHeight="1">
      <c r="C5" s="309" t="s">
        <v>268</v>
      </c>
      <c r="D5" s="309"/>
      <c r="E5" s="309"/>
    </row>
    <row r="6" spans="3:13" ht="15" customHeight="1">
      <c r="C6" s="309"/>
      <c r="D6" s="309"/>
      <c r="E6" s="309"/>
    </row>
    <row r="7" spans="3:13" ht="15" customHeight="1">
      <c r="C7" s="310"/>
      <c r="D7" s="310"/>
      <c r="E7" s="310"/>
    </row>
    <row r="8" spans="3:13">
      <c r="C8" s="305"/>
      <c r="D8" s="307" t="s">
        <v>30</v>
      </c>
      <c r="E8" s="307" t="s">
        <v>262</v>
      </c>
    </row>
    <row r="9" spans="3:13" ht="15" thickBot="1">
      <c r="C9" s="306"/>
      <c r="D9" s="308"/>
      <c r="E9" s="308"/>
    </row>
    <row r="10" spans="3:13">
      <c r="C10" s="94" t="s">
        <v>263</v>
      </c>
      <c r="D10" s="95">
        <v>140.5</v>
      </c>
      <c r="E10" s="95">
        <v>138.9</v>
      </c>
    </row>
    <row r="11" spans="3:13">
      <c r="C11" s="94" t="s">
        <v>13</v>
      </c>
      <c r="D11" s="96">
        <v>5</v>
      </c>
      <c r="E11" s="96">
        <v>4.75</v>
      </c>
    </row>
    <row r="12" spans="3:13" ht="6" customHeight="1">
      <c r="C12" s="94"/>
      <c r="D12" s="97"/>
      <c r="E12" s="97"/>
      <c r="G12" s="98"/>
    </row>
    <row r="13" spans="3:13">
      <c r="C13" s="94" t="s">
        <v>14</v>
      </c>
      <c r="D13" s="95">
        <v>9456425.1999999993</v>
      </c>
      <c r="E13" s="95">
        <v>9594604.1999999993</v>
      </c>
      <c r="G13" s="98"/>
    </row>
    <row r="14" spans="3:13">
      <c r="C14" s="94" t="s">
        <v>15</v>
      </c>
      <c r="D14" s="99">
        <v>9.1999999999999993</v>
      </c>
      <c r="E14" s="99">
        <v>9.99</v>
      </c>
      <c r="F14" s="98"/>
      <c r="G14" s="98"/>
    </row>
    <row r="15" spans="3:13" ht="5.45" customHeight="1">
      <c r="C15" s="94"/>
      <c r="D15" s="95"/>
      <c r="E15" s="95"/>
      <c r="G15" s="98"/>
    </row>
    <row r="16" spans="3:13">
      <c r="C16" s="94" t="s">
        <v>16</v>
      </c>
      <c r="D16" s="100">
        <v>138820.1</v>
      </c>
      <c r="E16" s="100">
        <v>153273.1</v>
      </c>
      <c r="G16" s="98"/>
    </row>
    <row r="17" spans="3:7">
      <c r="C17" s="94" t="s">
        <v>17</v>
      </c>
      <c r="D17" s="99">
        <v>5</v>
      </c>
      <c r="E17" s="99">
        <v>5.69</v>
      </c>
      <c r="G17" s="98"/>
    </row>
    <row r="18" spans="3:7" ht="6.6" customHeight="1">
      <c r="C18" s="94"/>
      <c r="D18" s="101"/>
      <c r="E18" s="101"/>
    </row>
    <row r="19" spans="3:7">
      <c r="C19" s="102" t="s">
        <v>28</v>
      </c>
      <c r="D19" s="103">
        <v>4</v>
      </c>
      <c r="E19" s="103">
        <v>4</v>
      </c>
    </row>
    <row r="20" spans="3:7">
      <c r="C20" s="102" t="s">
        <v>18</v>
      </c>
      <c r="D20" s="104">
        <v>4</v>
      </c>
      <c r="E20" s="104">
        <v>4.5</v>
      </c>
    </row>
    <row r="21" spans="3:7">
      <c r="C21" s="102" t="s">
        <v>19</v>
      </c>
      <c r="D21" s="103">
        <v>4</v>
      </c>
      <c r="E21" s="103">
        <v>4</v>
      </c>
    </row>
    <row r="22" spans="3:7">
      <c r="C22" s="94" t="s">
        <v>20</v>
      </c>
      <c r="D22" s="103">
        <v>4</v>
      </c>
      <c r="E22" s="103">
        <v>5</v>
      </c>
    </row>
    <row r="23" spans="3:7" ht="6" customHeight="1">
      <c r="C23" s="94"/>
      <c r="D23" s="101"/>
      <c r="E23" s="101"/>
    </row>
    <row r="24" spans="3:7">
      <c r="C24" s="102" t="s">
        <v>21</v>
      </c>
      <c r="D24" s="105">
        <v>68.12</v>
      </c>
      <c r="E24" s="105">
        <v>62.6</v>
      </c>
      <c r="G24" s="106"/>
    </row>
    <row r="25" spans="3:7">
      <c r="C25" s="107" t="s">
        <v>22</v>
      </c>
      <c r="D25" s="108">
        <v>4</v>
      </c>
      <c r="E25" s="108">
        <v>4.07</v>
      </c>
      <c r="G25" s="109"/>
    </row>
    <row r="26" spans="3:7" ht="7.9" customHeight="1">
      <c r="F26" s="110"/>
    </row>
    <row r="27" spans="3:7" ht="15">
      <c r="C27" s="111"/>
      <c r="F27" s="110"/>
    </row>
    <row r="28" spans="3:7">
      <c r="C28" s="309" t="s">
        <v>269</v>
      </c>
      <c r="D28" s="309"/>
      <c r="E28" s="309"/>
      <c r="F28" s="110"/>
    </row>
    <row r="29" spans="3:7">
      <c r="C29" s="309"/>
      <c r="D29" s="309"/>
      <c r="E29" s="309"/>
      <c r="F29" s="110"/>
    </row>
    <row r="30" spans="3:7">
      <c r="C30" s="310"/>
      <c r="D30" s="310"/>
      <c r="E30" s="310"/>
      <c r="F30" s="110"/>
    </row>
    <row r="31" spans="3:7" ht="15" customHeight="1">
      <c r="C31" s="305"/>
      <c r="D31" s="307" t="s">
        <v>30</v>
      </c>
      <c r="E31" s="307" t="s">
        <v>262</v>
      </c>
      <c r="F31" s="110"/>
    </row>
    <row r="32" spans="3:7" ht="14.45" customHeight="1" thickBot="1">
      <c r="C32" s="306"/>
      <c r="D32" s="308"/>
      <c r="E32" s="308"/>
      <c r="F32" s="110"/>
    </row>
    <row r="33" spans="3:5">
      <c r="C33" s="112" t="s">
        <v>8</v>
      </c>
      <c r="D33" s="113">
        <v>62.6</v>
      </c>
      <c r="E33" s="113">
        <v>74.900000000000006</v>
      </c>
    </row>
    <row r="34" spans="3:5">
      <c r="C34" s="101" t="s">
        <v>7</v>
      </c>
      <c r="D34" s="114">
        <v>3589.1</v>
      </c>
      <c r="E34" s="114">
        <v>4616.6000000000004</v>
      </c>
    </row>
    <row r="35" spans="3:5">
      <c r="C35" s="115" t="s">
        <v>23</v>
      </c>
      <c r="D35" s="114">
        <v>16160</v>
      </c>
      <c r="E35" s="114">
        <v>17387</v>
      </c>
    </row>
    <row r="36" spans="3:5">
      <c r="C36" s="115" t="s">
        <v>24</v>
      </c>
      <c r="D36" s="114">
        <v>125.2</v>
      </c>
      <c r="E36" s="114">
        <v>110.5</v>
      </c>
    </row>
    <row r="37" spans="3:5">
      <c r="C37" s="94" t="s">
        <v>25</v>
      </c>
      <c r="D37" s="116">
        <v>1.8</v>
      </c>
      <c r="E37" s="116">
        <v>2.2000000000000002</v>
      </c>
    </row>
    <row r="38" spans="3:5">
      <c r="C38" s="94" t="s">
        <v>9</v>
      </c>
      <c r="D38" s="116">
        <v>2.2999999999999998</v>
      </c>
      <c r="E38" s="116">
        <v>2.2999999999999998</v>
      </c>
    </row>
    <row r="39" spans="3:5">
      <c r="C39" s="117" t="s">
        <v>26</v>
      </c>
      <c r="D39" s="118">
        <v>2.37</v>
      </c>
      <c r="E39" s="118">
        <v>2.4</v>
      </c>
    </row>
    <row r="40" spans="3:5" ht="155.44999999999999" customHeight="1">
      <c r="C40" s="311" t="s">
        <v>264</v>
      </c>
      <c r="D40" s="311"/>
      <c r="E40" s="311"/>
    </row>
    <row r="41" spans="3:5">
      <c r="C41" s="119"/>
    </row>
    <row r="42" spans="3:5">
      <c r="C42" s="119"/>
    </row>
    <row r="43" spans="3:5">
      <c r="C43" s="119"/>
    </row>
    <row r="44" spans="3:5">
      <c r="C44" s="119"/>
    </row>
    <row r="45" spans="3:5">
      <c r="C45" s="119"/>
    </row>
    <row r="50" ht="21.6" customHeight="1"/>
  </sheetData>
  <mergeCells count="13">
    <mergeCell ref="C31:C32"/>
    <mergeCell ref="D31:D32"/>
    <mergeCell ref="E31:E32"/>
    <mergeCell ref="C40:E40"/>
    <mergeCell ref="C28:E30"/>
    <mergeCell ref="C3:E3"/>
    <mergeCell ref="C2:E2"/>
    <mergeCell ref="C1:E1"/>
    <mergeCell ref="C4:E4"/>
    <mergeCell ref="C8:C9"/>
    <mergeCell ref="D8:D9"/>
    <mergeCell ref="E8:E9"/>
    <mergeCell ref="C5:E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8E6BB-929D-4802-BE06-2E66FD818286}">
  <sheetPr>
    <tabColor rgb="FF00B050"/>
  </sheetPr>
  <dimension ref="B1:P25"/>
  <sheetViews>
    <sheetView showGridLines="0" zoomScale="90" zoomScaleNormal="90" zoomScalePageLayoutView="85" workbookViewId="0">
      <selection activeCell="B6" sqref="B6:J6"/>
    </sheetView>
  </sheetViews>
  <sheetFormatPr baseColWidth="10" defaultColWidth="9.140625" defaultRowHeight="12.75"/>
  <cols>
    <col min="1" max="1" width="9.140625" style="66"/>
    <col min="2" max="2" width="32.85546875" style="66" customWidth="1"/>
    <col min="3" max="3" width="13.85546875" style="66" customWidth="1"/>
    <col min="4" max="4" width="19.140625" style="66" customWidth="1"/>
    <col min="5" max="8" width="13.85546875" style="66" customWidth="1"/>
    <col min="9" max="9" width="18.140625" style="66" customWidth="1"/>
    <col min="10" max="10" width="9.5703125" style="66" customWidth="1"/>
    <col min="11" max="12" width="9.140625" style="66"/>
    <col min="13" max="13" width="11.85546875" style="66" bestFit="1" customWidth="1"/>
    <col min="14" max="14" width="14.7109375" style="66" customWidth="1"/>
    <col min="15" max="16" width="19.85546875" style="66" customWidth="1"/>
    <col min="17" max="16384" width="9.140625" style="66"/>
  </cols>
  <sheetData>
    <row r="1" spans="2:16" ht="14.25">
      <c r="B1" s="286" t="s">
        <v>341</v>
      </c>
      <c r="C1" s="286"/>
      <c r="D1" s="286"/>
      <c r="E1" s="286"/>
      <c r="F1" s="286"/>
      <c r="G1" s="286"/>
      <c r="H1" s="286"/>
      <c r="I1" s="286"/>
      <c r="J1" s="286"/>
    </row>
    <row r="2" spans="2:16" ht="14.25">
      <c r="B2" s="286" t="s">
        <v>521</v>
      </c>
      <c r="C2" s="286"/>
      <c r="D2" s="286"/>
      <c r="E2" s="286"/>
      <c r="F2" s="286"/>
      <c r="G2" s="286"/>
      <c r="H2" s="286"/>
      <c r="I2" s="286"/>
      <c r="J2" s="286"/>
    </row>
    <row r="3" spans="2:16" ht="14.25">
      <c r="B3" s="286" t="s">
        <v>522</v>
      </c>
      <c r="C3" s="286"/>
      <c r="D3" s="286"/>
      <c r="E3" s="286"/>
      <c r="F3" s="286"/>
      <c r="G3" s="286"/>
      <c r="H3" s="286"/>
      <c r="I3" s="286"/>
      <c r="J3" s="286"/>
    </row>
    <row r="5" spans="2:16" ht="15.75">
      <c r="B5" s="312" t="s">
        <v>524</v>
      </c>
      <c r="C5" s="312"/>
      <c r="D5" s="312"/>
      <c r="E5" s="312"/>
      <c r="F5" s="312"/>
      <c r="G5" s="312"/>
      <c r="H5" s="312"/>
      <c r="I5" s="312"/>
      <c r="J5" s="312"/>
    </row>
    <row r="6" spans="2:16" ht="15.75">
      <c r="B6" s="312" t="s">
        <v>251</v>
      </c>
      <c r="C6" s="312"/>
      <c r="D6" s="312"/>
      <c r="E6" s="312"/>
      <c r="F6" s="312"/>
      <c r="G6" s="312"/>
      <c r="H6" s="312"/>
      <c r="I6" s="312"/>
      <c r="J6" s="312"/>
    </row>
    <row r="7" spans="2:16" ht="15.75">
      <c r="B7" s="313" t="s">
        <v>151</v>
      </c>
      <c r="C7" s="313"/>
      <c r="D7" s="313"/>
      <c r="E7" s="313"/>
      <c r="F7" s="313"/>
      <c r="G7" s="313"/>
      <c r="H7" s="313"/>
      <c r="I7" s="313"/>
      <c r="J7" s="313"/>
    </row>
    <row r="8" spans="2:16" ht="48" customHeight="1">
      <c r="B8" s="190" t="s">
        <v>2</v>
      </c>
      <c r="C8" s="191" t="s">
        <v>252</v>
      </c>
      <c r="D8" s="191" t="s">
        <v>256</v>
      </c>
      <c r="E8" s="192" t="s">
        <v>142</v>
      </c>
      <c r="F8" s="192" t="s">
        <v>143</v>
      </c>
      <c r="G8" s="192" t="s">
        <v>144</v>
      </c>
      <c r="H8" s="192" t="s">
        <v>255</v>
      </c>
      <c r="I8" s="193" t="s">
        <v>253</v>
      </c>
      <c r="J8" s="194"/>
      <c r="O8" s="68">
        <v>289301112.24300808</v>
      </c>
      <c r="P8" s="68">
        <v>303403700.9355756</v>
      </c>
    </row>
    <row r="9" spans="2:16" ht="15.75">
      <c r="B9" s="195"/>
      <c r="C9" s="196"/>
      <c r="D9" s="196"/>
      <c r="E9" s="197"/>
      <c r="F9" s="197"/>
      <c r="G9" s="197"/>
      <c r="H9" s="197"/>
      <c r="I9" s="69" t="s">
        <v>5</v>
      </c>
      <c r="J9" s="69" t="s">
        <v>6</v>
      </c>
      <c r="O9" s="68">
        <v>70224702.406004697</v>
      </c>
      <c r="P9" s="68">
        <v>78912571.276086017</v>
      </c>
    </row>
    <row r="10" spans="2:16" ht="15.75">
      <c r="B10" s="70" t="s">
        <v>0</v>
      </c>
      <c r="C10" s="71">
        <v>264089.64866800001</v>
      </c>
      <c r="D10" s="71">
        <v>284174.00000099995</v>
      </c>
      <c r="E10" s="71">
        <v>292527.15790699999</v>
      </c>
      <c r="F10" s="71">
        <v>319642.38575000007</v>
      </c>
      <c r="G10" s="71">
        <v>351265.67244699999</v>
      </c>
      <c r="H10" s="71">
        <v>386002.19074199995</v>
      </c>
      <c r="I10" s="72">
        <v>8353.1579060000367</v>
      </c>
      <c r="J10" s="73">
        <v>2.9394518520239776E-2</v>
      </c>
      <c r="K10" s="74"/>
      <c r="O10" s="75"/>
      <c r="P10" s="68"/>
    </row>
    <row r="11" spans="2:16" ht="15.75">
      <c r="B11" s="70" t="s">
        <v>1</v>
      </c>
      <c r="C11" s="71">
        <v>913748.78451300005</v>
      </c>
      <c r="D11" s="71">
        <v>999762.41388300003</v>
      </c>
      <c r="E11" s="71">
        <v>1117022.8425059998</v>
      </c>
      <c r="F11" s="71">
        <v>1222478.7618010002</v>
      </c>
      <c r="G11" s="71">
        <v>1348045.9673869999</v>
      </c>
      <c r="H11" s="71">
        <v>1483812.06165</v>
      </c>
      <c r="I11" s="72">
        <v>117260.42862299981</v>
      </c>
      <c r="J11" s="73">
        <v>0.11728829469350566</v>
      </c>
      <c r="K11" s="74"/>
      <c r="O11" s="75"/>
      <c r="P11" s="75"/>
    </row>
    <row r="12" spans="2:16" ht="15.75">
      <c r="B12" s="76" t="s">
        <v>3</v>
      </c>
      <c r="C12" s="71">
        <v>34983.036884000001</v>
      </c>
      <c r="D12" s="71">
        <v>64397.371572019998</v>
      </c>
      <c r="E12" s="71">
        <v>67322.843300000008</v>
      </c>
      <c r="F12" s="71">
        <v>73068.979300999999</v>
      </c>
      <c r="G12" s="71">
        <v>77244.474986999994</v>
      </c>
      <c r="H12" s="71">
        <v>84386.749674999999</v>
      </c>
      <c r="I12" s="72">
        <v>2925.4717279800097</v>
      </c>
      <c r="J12" s="77">
        <v>4.5428433747614294E-2</v>
      </c>
      <c r="K12" s="74"/>
      <c r="N12" s="75"/>
      <c r="O12" s="75"/>
    </row>
    <row r="13" spans="2:16" ht="15.75">
      <c r="B13" s="78" t="s">
        <v>146</v>
      </c>
      <c r="C13" s="79">
        <v>1212821.470065</v>
      </c>
      <c r="D13" s="79">
        <v>1348333.7854560199</v>
      </c>
      <c r="E13" s="79">
        <v>1476872.843713</v>
      </c>
      <c r="F13" s="79">
        <v>1615190.1268520004</v>
      </c>
      <c r="G13" s="79">
        <v>1776556.1148209998</v>
      </c>
      <c r="H13" s="79">
        <v>1954201.0020670001</v>
      </c>
      <c r="I13" s="80">
        <v>128539.05825698003</v>
      </c>
      <c r="J13" s="81">
        <v>9.533177885437838E-2</v>
      </c>
    </row>
    <row r="14" spans="2:16" ht="31.5">
      <c r="B14" s="82" t="s">
        <v>4</v>
      </c>
      <c r="C14" s="83">
        <v>33507.121349999994</v>
      </c>
      <c r="D14" s="83">
        <v>32769.001240999998</v>
      </c>
      <c r="E14" s="83">
        <v>32050.873185</v>
      </c>
      <c r="F14" s="83">
        <v>34582.713696999999</v>
      </c>
      <c r="G14" s="83">
        <v>36525.894024999994</v>
      </c>
      <c r="H14" s="83">
        <v>38469.074357000005</v>
      </c>
      <c r="I14" s="72">
        <v>-718.12805599999774</v>
      </c>
      <c r="J14" s="198">
        <v>-2.1914859434333023E-2</v>
      </c>
    </row>
    <row r="15" spans="2:16" ht="31.5">
      <c r="B15" s="199" t="s">
        <v>147</v>
      </c>
      <c r="C15" s="79">
        <v>1246328.5914149999</v>
      </c>
      <c r="D15" s="79">
        <v>1381102.7866970198</v>
      </c>
      <c r="E15" s="79">
        <v>1508923.7168979999</v>
      </c>
      <c r="F15" s="79">
        <v>1649772.8405490003</v>
      </c>
      <c r="G15" s="79">
        <v>1813082.0088459998</v>
      </c>
      <c r="H15" s="79">
        <v>1992670.0764240001</v>
      </c>
      <c r="I15" s="79">
        <v>127820.93020098003</v>
      </c>
      <c r="J15" s="200">
        <v>9.2549903911692599E-2</v>
      </c>
    </row>
    <row r="16" spans="2:16" ht="15.75">
      <c r="B16" s="201" t="s">
        <v>148</v>
      </c>
      <c r="C16" s="202">
        <v>1236.6623689999999</v>
      </c>
      <c r="D16" s="202">
        <v>2133.6667600000001</v>
      </c>
      <c r="E16" s="202">
        <v>1650.7672729999999</v>
      </c>
      <c r="F16" s="202">
        <v>403.134636</v>
      </c>
      <c r="G16" s="202">
        <v>351.37615099999999</v>
      </c>
      <c r="H16" s="202">
        <v>92.992335999999995</v>
      </c>
      <c r="I16" s="203">
        <v>-482.89948700000014</v>
      </c>
      <c r="J16" s="204">
        <v>-0.22632376154184453</v>
      </c>
    </row>
    <row r="17" spans="2:10" ht="15.75">
      <c r="B17" s="78" t="s">
        <v>149</v>
      </c>
      <c r="C17" s="79">
        <v>1247565.2537839999</v>
      </c>
      <c r="D17" s="79">
        <v>1383236.4534570198</v>
      </c>
      <c r="E17" s="79">
        <v>1510574.4841709998</v>
      </c>
      <c r="F17" s="79">
        <v>1650175.9751850003</v>
      </c>
      <c r="G17" s="79">
        <v>1813433.3849969998</v>
      </c>
      <c r="H17" s="79">
        <v>1992763.0687600002</v>
      </c>
      <c r="I17" s="80">
        <v>127338.03071398009</v>
      </c>
      <c r="J17" s="84">
        <v>9.2058035627772483E-2</v>
      </c>
    </row>
    <row r="18" spans="2:10">
      <c r="B18" s="60" t="s">
        <v>257</v>
      </c>
      <c r="C18" s="65"/>
    </row>
    <row r="19" spans="2:10">
      <c r="B19" s="61" t="s">
        <v>254</v>
      </c>
      <c r="C19" s="67"/>
      <c r="D19" s="67"/>
      <c r="E19" s="67"/>
      <c r="F19" s="67"/>
      <c r="G19" s="67"/>
      <c r="H19" s="67"/>
      <c r="I19" s="67"/>
      <c r="J19" s="67"/>
    </row>
    <row r="20" spans="2:10">
      <c r="B20" s="64"/>
      <c r="C20" s="85"/>
      <c r="D20" s="86"/>
      <c r="E20" s="86"/>
      <c r="F20" s="86"/>
      <c r="G20" s="86"/>
      <c r="H20" s="86"/>
    </row>
    <row r="21" spans="2:10">
      <c r="C21" s="86"/>
      <c r="D21" s="86"/>
      <c r="E21" s="86"/>
      <c r="F21" s="86"/>
      <c r="G21" s="86"/>
      <c r="H21" s="205"/>
      <c r="I21" s="87"/>
      <c r="J21" s="87"/>
    </row>
    <row r="22" spans="2:10">
      <c r="C22" s="86"/>
      <c r="D22" s="86"/>
      <c r="E22" s="86"/>
      <c r="F22" s="86"/>
      <c r="G22" s="86"/>
      <c r="H22" s="86"/>
    </row>
    <row r="23" spans="2:10">
      <c r="C23" s="120"/>
      <c r="D23" s="120"/>
      <c r="E23" s="120"/>
      <c r="F23" s="120"/>
      <c r="G23" s="120"/>
      <c r="H23" s="120"/>
    </row>
    <row r="24" spans="2:10">
      <c r="C24" s="206"/>
      <c r="D24" s="206"/>
      <c r="E24" s="206"/>
      <c r="F24" s="206"/>
      <c r="G24" s="206"/>
      <c r="H24" s="206"/>
    </row>
    <row r="25" spans="2:10">
      <c r="D25" s="89"/>
      <c r="E25" s="89"/>
      <c r="F25" s="89"/>
      <c r="G25" s="89"/>
      <c r="H25" s="89"/>
    </row>
  </sheetData>
  <mergeCells count="6">
    <mergeCell ref="B1:J1"/>
    <mergeCell ref="B5:J5"/>
    <mergeCell ref="B6:J6"/>
    <mergeCell ref="B7:J7"/>
    <mergeCell ref="B3:J3"/>
    <mergeCell ref="B2:J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8D6A9-55F1-4B79-9D2C-CCCCA18C1F3B}">
  <sheetPr>
    <tabColor rgb="FF00B050"/>
  </sheetPr>
  <dimension ref="B1:Q212"/>
  <sheetViews>
    <sheetView showGridLines="0" zoomScale="80" zoomScaleNormal="80" workbookViewId="0">
      <selection activeCell="B7" sqref="B7"/>
    </sheetView>
  </sheetViews>
  <sheetFormatPr baseColWidth="10" defaultColWidth="11.42578125" defaultRowHeight="12.75"/>
  <cols>
    <col min="1" max="1" width="1.42578125" style="31" customWidth="1"/>
    <col min="2" max="2" width="92.5703125" style="31" customWidth="1"/>
    <col min="3" max="8" width="15.85546875" style="31" customWidth="1"/>
    <col min="9" max="9" width="12.42578125" style="31" hidden="1" customWidth="1"/>
    <col min="10" max="10" width="12.140625" style="31" hidden="1" customWidth="1"/>
    <col min="11" max="11" width="27.5703125" style="31" customWidth="1"/>
    <col min="12" max="13" width="20.28515625" style="31" bestFit="1" customWidth="1"/>
    <col min="14" max="14" width="20.28515625" style="120" bestFit="1" customWidth="1"/>
    <col min="15" max="15" width="30" style="31" bestFit="1" customWidth="1"/>
    <col min="16" max="17" width="20.28515625" style="31" bestFit="1" customWidth="1"/>
    <col min="18" max="241" width="11.42578125" style="31"/>
    <col min="242" max="242" width="1.42578125" style="31" customWidth="1"/>
    <col min="243" max="243" width="69.42578125" style="31" customWidth="1"/>
    <col min="244" max="250" width="11" style="31" customWidth="1"/>
    <col min="251" max="251" width="10" style="31" customWidth="1"/>
    <col min="252" max="252" width="10.42578125" style="31" customWidth="1"/>
    <col min="253" max="253" width="10.28515625" style="31" customWidth="1"/>
    <col min="254" max="259" width="10.140625" style="31" customWidth="1"/>
    <col min="260" max="260" width="9.42578125" style="31" customWidth="1"/>
    <col min="261" max="262" width="11.28515625" style="31" customWidth="1"/>
    <col min="263" max="263" width="9.42578125" style="31" customWidth="1"/>
    <col min="264" max="264" width="11.42578125" style="31" customWidth="1"/>
    <col min="265" max="265" width="8.7109375" style="31" customWidth="1"/>
    <col min="266" max="266" width="10.42578125" style="31" customWidth="1"/>
    <col min="267" max="267" width="11.7109375" style="31" customWidth="1"/>
    <col min="268" max="497" width="11.42578125" style="31"/>
    <col min="498" max="498" width="1.42578125" style="31" customWidth="1"/>
    <col min="499" max="499" width="69.42578125" style="31" customWidth="1"/>
    <col min="500" max="506" width="11" style="31" customWidth="1"/>
    <col min="507" max="507" width="10" style="31" customWidth="1"/>
    <col min="508" max="508" width="10.42578125" style="31" customWidth="1"/>
    <col min="509" max="509" width="10.28515625" style="31" customWidth="1"/>
    <col min="510" max="515" width="10.140625" style="31" customWidth="1"/>
    <col min="516" max="516" width="9.42578125" style="31" customWidth="1"/>
    <col min="517" max="518" width="11.28515625" style="31" customWidth="1"/>
    <col min="519" max="519" width="9.42578125" style="31" customWidth="1"/>
    <col min="520" max="520" width="11.42578125" style="31" customWidth="1"/>
    <col min="521" max="521" width="8.7109375" style="31" customWidth="1"/>
    <col min="522" max="522" width="10.42578125" style="31" customWidth="1"/>
    <col min="523" max="523" width="11.7109375" style="31" customWidth="1"/>
    <col min="524" max="753" width="11.42578125" style="31"/>
    <col min="754" max="754" width="1.42578125" style="31" customWidth="1"/>
    <col min="755" max="755" width="69.42578125" style="31" customWidth="1"/>
    <col min="756" max="762" width="11" style="31" customWidth="1"/>
    <col min="763" max="763" width="10" style="31" customWidth="1"/>
    <col min="764" max="764" width="10.42578125" style="31" customWidth="1"/>
    <col min="765" max="765" width="10.28515625" style="31" customWidth="1"/>
    <col min="766" max="771" width="10.140625" style="31" customWidth="1"/>
    <col min="772" max="772" width="9.42578125" style="31" customWidth="1"/>
    <col min="773" max="774" width="11.28515625" style="31" customWidth="1"/>
    <col min="775" max="775" width="9.42578125" style="31" customWidth="1"/>
    <col min="776" max="776" width="11.42578125" style="31" customWidth="1"/>
    <col min="777" max="777" width="8.7109375" style="31" customWidth="1"/>
    <col min="778" max="778" width="10.42578125" style="31" customWidth="1"/>
    <col min="779" max="779" width="11.7109375" style="31" customWidth="1"/>
    <col min="780" max="1009" width="11.42578125" style="31"/>
    <col min="1010" max="1010" width="1.42578125" style="31" customWidth="1"/>
    <col min="1011" max="1011" width="69.42578125" style="31" customWidth="1"/>
    <col min="1012" max="1018" width="11" style="31" customWidth="1"/>
    <col min="1019" max="1019" width="10" style="31" customWidth="1"/>
    <col min="1020" max="1020" width="10.42578125" style="31" customWidth="1"/>
    <col min="1021" max="1021" width="10.28515625" style="31" customWidth="1"/>
    <col min="1022" max="1027" width="10.140625" style="31" customWidth="1"/>
    <col min="1028" max="1028" width="9.42578125" style="31" customWidth="1"/>
    <col min="1029" max="1030" width="11.28515625" style="31" customWidth="1"/>
    <col min="1031" max="1031" width="9.42578125" style="31" customWidth="1"/>
    <col min="1032" max="1032" width="11.42578125" style="31" customWidth="1"/>
    <col min="1033" max="1033" width="8.7109375" style="31" customWidth="1"/>
    <col min="1034" max="1034" width="10.42578125" style="31" customWidth="1"/>
    <col min="1035" max="1035" width="11.7109375" style="31" customWidth="1"/>
    <col min="1036" max="1265" width="11.42578125" style="31"/>
    <col min="1266" max="1266" width="1.42578125" style="31" customWidth="1"/>
    <col min="1267" max="1267" width="69.42578125" style="31" customWidth="1"/>
    <col min="1268" max="1274" width="11" style="31" customWidth="1"/>
    <col min="1275" max="1275" width="10" style="31" customWidth="1"/>
    <col min="1276" max="1276" width="10.42578125" style="31" customWidth="1"/>
    <col min="1277" max="1277" width="10.28515625" style="31" customWidth="1"/>
    <col min="1278" max="1283" width="10.140625" style="31" customWidth="1"/>
    <col min="1284" max="1284" width="9.42578125" style="31" customWidth="1"/>
    <col min="1285" max="1286" width="11.28515625" style="31" customWidth="1"/>
    <col min="1287" max="1287" width="9.42578125" style="31" customWidth="1"/>
    <col min="1288" max="1288" width="11.42578125" style="31" customWidth="1"/>
    <col min="1289" max="1289" width="8.7109375" style="31" customWidth="1"/>
    <col min="1290" max="1290" width="10.42578125" style="31" customWidth="1"/>
    <col min="1291" max="1291" width="11.7109375" style="31" customWidth="1"/>
    <col min="1292" max="1521" width="11.42578125" style="31"/>
    <col min="1522" max="1522" width="1.42578125" style="31" customWidth="1"/>
    <col min="1523" max="1523" width="69.42578125" style="31" customWidth="1"/>
    <col min="1524" max="1530" width="11" style="31" customWidth="1"/>
    <col min="1531" max="1531" width="10" style="31" customWidth="1"/>
    <col min="1532" max="1532" width="10.42578125" style="31" customWidth="1"/>
    <col min="1533" max="1533" width="10.28515625" style="31" customWidth="1"/>
    <col min="1534" max="1539" width="10.140625" style="31" customWidth="1"/>
    <col min="1540" max="1540" width="9.42578125" style="31" customWidth="1"/>
    <col min="1541" max="1542" width="11.28515625" style="31" customWidth="1"/>
    <col min="1543" max="1543" width="9.42578125" style="31" customWidth="1"/>
    <col min="1544" max="1544" width="11.42578125" style="31" customWidth="1"/>
    <col min="1545" max="1545" width="8.7109375" style="31" customWidth="1"/>
    <col min="1546" max="1546" width="10.42578125" style="31" customWidth="1"/>
    <col min="1547" max="1547" width="11.7109375" style="31" customWidth="1"/>
    <col min="1548" max="1777" width="11.42578125" style="31"/>
    <col min="1778" max="1778" width="1.42578125" style="31" customWidth="1"/>
    <col min="1779" max="1779" width="69.42578125" style="31" customWidth="1"/>
    <col min="1780" max="1786" width="11" style="31" customWidth="1"/>
    <col min="1787" max="1787" width="10" style="31" customWidth="1"/>
    <col min="1788" max="1788" width="10.42578125" style="31" customWidth="1"/>
    <col min="1789" max="1789" width="10.28515625" style="31" customWidth="1"/>
    <col min="1790" max="1795" width="10.140625" style="31" customWidth="1"/>
    <col min="1796" max="1796" width="9.42578125" style="31" customWidth="1"/>
    <col min="1797" max="1798" width="11.28515625" style="31" customWidth="1"/>
    <col min="1799" max="1799" width="9.42578125" style="31" customWidth="1"/>
    <col min="1800" max="1800" width="11.42578125" style="31" customWidth="1"/>
    <col min="1801" max="1801" width="8.7109375" style="31" customWidth="1"/>
    <col min="1802" max="1802" width="10.42578125" style="31" customWidth="1"/>
    <col min="1803" max="1803" width="11.7109375" style="31" customWidth="1"/>
    <col min="1804" max="2033" width="11.42578125" style="31"/>
    <col min="2034" max="2034" width="1.42578125" style="31" customWidth="1"/>
    <col min="2035" max="2035" width="69.42578125" style="31" customWidth="1"/>
    <col min="2036" max="2042" width="11" style="31" customWidth="1"/>
    <col min="2043" max="2043" width="10" style="31" customWidth="1"/>
    <col min="2044" max="2044" width="10.42578125" style="31" customWidth="1"/>
    <col min="2045" max="2045" width="10.28515625" style="31" customWidth="1"/>
    <col min="2046" max="2051" width="10.140625" style="31" customWidth="1"/>
    <col min="2052" max="2052" width="9.42578125" style="31" customWidth="1"/>
    <col min="2053" max="2054" width="11.28515625" style="31" customWidth="1"/>
    <col min="2055" max="2055" width="9.42578125" style="31" customWidth="1"/>
    <col min="2056" max="2056" width="11.42578125" style="31" customWidth="1"/>
    <col min="2057" max="2057" width="8.7109375" style="31" customWidth="1"/>
    <col min="2058" max="2058" width="10.42578125" style="31" customWidth="1"/>
    <col min="2059" max="2059" width="11.7109375" style="31" customWidth="1"/>
    <col min="2060" max="2289" width="11.42578125" style="31"/>
    <col min="2290" max="2290" width="1.42578125" style="31" customWidth="1"/>
    <col min="2291" max="2291" width="69.42578125" style="31" customWidth="1"/>
    <col min="2292" max="2298" width="11" style="31" customWidth="1"/>
    <col min="2299" max="2299" width="10" style="31" customWidth="1"/>
    <col min="2300" max="2300" width="10.42578125" style="31" customWidth="1"/>
    <col min="2301" max="2301" width="10.28515625" style="31" customWidth="1"/>
    <col min="2302" max="2307" width="10.140625" style="31" customWidth="1"/>
    <col min="2308" max="2308" width="9.42578125" style="31" customWidth="1"/>
    <col min="2309" max="2310" width="11.28515625" style="31" customWidth="1"/>
    <col min="2311" max="2311" width="9.42578125" style="31" customWidth="1"/>
    <col min="2312" max="2312" width="11.42578125" style="31" customWidth="1"/>
    <col min="2313" max="2313" width="8.7109375" style="31" customWidth="1"/>
    <col min="2314" max="2314" width="10.42578125" style="31" customWidth="1"/>
    <col min="2315" max="2315" width="11.7109375" style="31" customWidth="1"/>
    <col min="2316" max="2545" width="11.42578125" style="31"/>
    <col min="2546" max="2546" width="1.42578125" style="31" customWidth="1"/>
    <col min="2547" max="2547" width="69.42578125" style="31" customWidth="1"/>
    <col min="2548" max="2554" width="11" style="31" customWidth="1"/>
    <col min="2555" max="2555" width="10" style="31" customWidth="1"/>
    <col min="2556" max="2556" width="10.42578125" style="31" customWidth="1"/>
    <col min="2557" max="2557" width="10.28515625" style="31" customWidth="1"/>
    <col min="2558" max="2563" width="10.140625" style="31" customWidth="1"/>
    <col min="2564" max="2564" width="9.42578125" style="31" customWidth="1"/>
    <col min="2565" max="2566" width="11.28515625" style="31" customWidth="1"/>
    <col min="2567" max="2567" width="9.42578125" style="31" customWidth="1"/>
    <col min="2568" max="2568" width="11.42578125" style="31" customWidth="1"/>
    <col min="2569" max="2569" width="8.7109375" style="31" customWidth="1"/>
    <col min="2570" max="2570" width="10.42578125" style="31" customWidth="1"/>
    <col min="2571" max="2571" width="11.7109375" style="31" customWidth="1"/>
    <col min="2572" max="2801" width="11.42578125" style="31"/>
    <col min="2802" max="2802" width="1.42578125" style="31" customWidth="1"/>
    <col min="2803" max="2803" width="69.42578125" style="31" customWidth="1"/>
    <col min="2804" max="2810" width="11" style="31" customWidth="1"/>
    <col min="2811" max="2811" width="10" style="31" customWidth="1"/>
    <col min="2812" max="2812" width="10.42578125" style="31" customWidth="1"/>
    <col min="2813" max="2813" width="10.28515625" style="31" customWidth="1"/>
    <col min="2814" max="2819" width="10.140625" style="31" customWidth="1"/>
    <col min="2820" max="2820" width="9.42578125" style="31" customWidth="1"/>
    <col min="2821" max="2822" width="11.28515625" style="31" customWidth="1"/>
    <col min="2823" max="2823" width="9.42578125" style="31" customWidth="1"/>
    <col min="2824" max="2824" width="11.42578125" style="31" customWidth="1"/>
    <col min="2825" max="2825" width="8.7109375" style="31" customWidth="1"/>
    <col min="2826" max="2826" width="10.42578125" style="31" customWidth="1"/>
    <col min="2827" max="2827" width="11.7109375" style="31" customWidth="1"/>
    <col min="2828" max="3057" width="11.42578125" style="31"/>
    <col min="3058" max="3058" width="1.42578125" style="31" customWidth="1"/>
    <col min="3059" max="3059" width="69.42578125" style="31" customWidth="1"/>
    <col min="3060" max="3066" width="11" style="31" customWidth="1"/>
    <col min="3067" max="3067" width="10" style="31" customWidth="1"/>
    <col min="3068" max="3068" width="10.42578125" style="31" customWidth="1"/>
    <col min="3069" max="3069" width="10.28515625" style="31" customWidth="1"/>
    <col min="3070" max="3075" width="10.140625" style="31" customWidth="1"/>
    <col min="3076" max="3076" width="9.42578125" style="31" customWidth="1"/>
    <col min="3077" max="3078" width="11.28515625" style="31" customWidth="1"/>
    <col min="3079" max="3079" width="9.42578125" style="31" customWidth="1"/>
    <col min="3080" max="3080" width="11.42578125" style="31" customWidth="1"/>
    <col min="3081" max="3081" width="8.7109375" style="31" customWidth="1"/>
    <col min="3082" max="3082" width="10.42578125" style="31" customWidth="1"/>
    <col min="3083" max="3083" width="11.7109375" style="31" customWidth="1"/>
    <col min="3084" max="3313" width="11.42578125" style="31"/>
    <col min="3314" max="3314" width="1.42578125" style="31" customWidth="1"/>
    <col min="3315" max="3315" width="69.42578125" style="31" customWidth="1"/>
    <col min="3316" max="3322" width="11" style="31" customWidth="1"/>
    <col min="3323" max="3323" width="10" style="31" customWidth="1"/>
    <col min="3324" max="3324" width="10.42578125" style="31" customWidth="1"/>
    <col min="3325" max="3325" width="10.28515625" style="31" customWidth="1"/>
    <col min="3326" max="3331" width="10.140625" style="31" customWidth="1"/>
    <col min="3332" max="3332" width="9.42578125" style="31" customWidth="1"/>
    <col min="3333" max="3334" width="11.28515625" style="31" customWidth="1"/>
    <col min="3335" max="3335" width="9.42578125" style="31" customWidth="1"/>
    <col min="3336" max="3336" width="11.42578125" style="31" customWidth="1"/>
    <col min="3337" max="3337" width="8.7109375" style="31" customWidth="1"/>
    <col min="3338" max="3338" width="10.42578125" style="31" customWidth="1"/>
    <col min="3339" max="3339" width="11.7109375" style="31" customWidth="1"/>
    <col min="3340" max="3569" width="11.42578125" style="31"/>
    <col min="3570" max="3570" width="1.42578125" style="31" customWidth="1"/>
    <col min="3571" max="3571" width="69.42578125" style="31" customWidth="1"/>
    <col min="3572" max="3578" width="11" style="31" customWidth="1"/>
    <col min="3579" max="3579" width="10" style="31" customWidth="1"/>
    <col min="3580" max="3580" width="10.42578125" style="31" customWidth="1"/>
    <col min="3581" max="3581" width="10.28515625" style="31" customWidth="1"/>
    <col min="3582" max="3587" width="10.140625" style="31" customWidth="1"/>
    <col min="3588" max="3588" width="9.42578125" style="31" customWidth="1"/>
    <col min="3589" max="3590" width="11.28515625" style="31" customWidth="1"/>
    <col min="3591" max="3591" width="9.42578125" style="31" customWidth="1"/>
    <col min="3592" max="3592" width="11.42578125" style="31" customWidth="1"/>
    <col min="3593" max="3593" width="8.7109375" style="31" customWidth="1"/>
    <col min="3594" max="3594" width="10.42578125" style="31" customWidth="1"/>
    <col min="3595" max="3595" width="11.7109375" style="31" customWidth="1"/>
    <col min="3596" max="3825" width="11.42578125" style="31"/>
    <col min="3826" max="3826" width="1.42578125" style="31" customWidth="1"/>
    <col min="3827" max="3827" width="69.42578125" style="31" customWidth="1"/>
    <col min="3828" max="3834" width="11" style="31" customWidth="1"/>
    <col min="3835" max="3835" width="10" style="31" customWidth="1"/>
    <col min="3836" max="3836" width="10.42578125" style="31" customWidth="1"/>
    <col min="3837" max="3837" width="10.28515625" style="31" customWidth="1"/>
    <col min="3838" max="3843" width="10.140625" style="31" customWidth="1"/>
    <col min="3844" max="3844" width="9.42578125" style="31" customWidth="1"/>
    <col min="3845" max="3846" width="11.28515625" style="31" customWidth="1"/>
    <col min="3847" max="3847" width="9.42578125" style="31" customWidth="1"/>
    <col min="3848" max="3848" width="11.42578125" style="31" customWidth="1"/>
    <col min="3849" max="3849" width="8.7109375" style="31" customWidth="1"/>
    <col min="3850" max="3850" width="10.42578125" style="31" customWidth="1"/>
    <col min="3851" max="3851" width="11.7109375" style="31" customWidth="1"/>
    <col min="3852" max="4081" width="11.42578125" style="31"/>
    <col min="4082" max="4082" width="1.42578125" style="31" customWidth="1"/>
    <col min="4083" max="4083" width="69.42578125" style="31" customWidth="1"/>
    <col min="4084" max="4090" width="11" style="31" customWidth="1"/>
    <col min="4091" max="4091" width="10" style="31" customWidth="1"/>
    <col min="4092" max="4092" width="10.42578125" style="31" customWidth="1"/>
    <col min="4093" max="4093" width="10.28515625" style="31" customWidth="1"/>
    <col min="4094" max="4099" width="10.140625" style="31" customWidth="1"/>
    <col min="4100" max="4100" width="9.42578125" style="31" customWidth="1"/>
    <col min="4101" max="4102" width="11.28515625" style="31" customWidth="1"/>
    <col min="4103" max="4103" width="9.42578125" style="31" customWidth="1"/>
    <col min="4104" max="4104" width="11.42578125" style="31" customWidth="1"/>
    <col min="4105" max="4105" width="8.7109375" style="31" customWidth="1"/>
    <col min="4106" max="4106" width="10.42578125" style="31" customWidth="1"/>
    <col min="4107" max="4107" width="11.7109375" style="31" customWidth="1"/>
    <col min="4108" max="4337" width="11.42578125" style="31"/>
    <col min="4338" max="4338" width="1.42578125" style="31" customWidth="1"/>
    <col min="4339" max="4339" width="69.42578125" style="31" customWidth="1"/>
    <col min="4340" max="4346" width="11" style="31" customWidth="1"/>
    <col min="4347" max="4347" width="10" style="31" customWidth="1"/>
    <col min="4348" max="4348" width="10.42578125" style="31" customWidth="1"/>
    <col min="4349" max="4349" width="10.28515625" style="31" customWidth="1"/>
    <col min="4350" max="4355" width="10.140625" style="31" customWidth="1"/>
    <col min="4356" max="4356" width="9.42578125" style="31" customWidth="1"/>
    <col min="4357" max="4358" width="11.28515625" style="31" customWidth="1"/>
    <col min="4359" max="4359" width="9.42578125" style="31" customWidth="1"/>
    <col min="4360" max="4360" width="11.42578125" style="31" customWidth="1"/>
    <col min="4361" max="4361" width="8.7109375" style="31" customWidth="1"/>
    <col min="4362" max="4362" width="10.42578125" style="31" customWidth="1"/>
    <col min="4363" max="4363" width="11.7109375" style="31" customWidth="1"/>
    <col min="4364" max="4593" width="11.42578125" style="31"/>
    <col min="4594" max="4594" width="1.42578125" style="31" customWidth="1"/>
    <col min="4595" max="4595" width="69.42578125" style="31" customWidth="1"/>
    <col min="4596" max="4602" width="11" style="31" customWidth="1"/>
    <col min="4603" max="4603" width="10" style="31" customWidth="1"/>
    <col min="4604" max="4604" width="10.42578125" style="31" customWidth="1"/>
    <col min="4605" max="4605" width="10.28515625" style="31" customWidth="1"/>
    <col min="4606" max="4611" width="10.140625" style="31" customWidth="1"/>
    <col min="4612" max="4612" width="9.42578125" style="31" customWidth="1"/>
    <col min="4613" max="4614" width="11.28515625" style="31" customWidth="1"/>
    <col min="4615" max="4615" width="9.42578125" style="31" customWidth="1"/>
    <col min="4616" max="4616" width="11.42578125" style="31" customWidth="1"/>
    <col min="4617" max="4617" width="8.7109375" style="31" customWidth="1"/>
    <col min="4618" max="4618" width="10.42578125" style="31" customWidth="1"/>
    <col min="4619" max="4619" width="11.7109375" style="31" customWidth="1"/>
    <col min="4620" max="4849" width="11.42578125" style="31"/>
    <col min="4850" max="4850" width="1.42578125" style="31" customWidth="1"/>
    <col min="4851" max="4851" width="69.42578125" style="31" customWidth="1"/>
    <col min="4852" max="4858" width="11" style="31" customWidth="1"/>
    <col min="4859" max="4859" width="10" style="31" customWidth="1"/>
    <col min="4860" max="4860" width="10.42578125" style="31" customWidth="1"/>
    <col min="4861" max="4861" width="10.28515625" style="31" customWidth="1"/>
    <col min="4862" max="4867" width="10.140625" style="31" customWidth="1"/>
    <col min="4868" max="4868" width="9.42578125" style="31" customWidth="1"/>
    <col min="4869" max="4870" width="11.28515625" style="31" customWidth="1"/>
    <col min="4871" max="4871" width="9.42578125" style="31" customWidth="1"/>
    <col min="4872" max="4872" width="11.42578125" style="31" customWidth="1"/>
    <col min="4873" max="4873" width="8.7109375" style="31" customWidth="1"/>
    <col min="4874" max="4874" width="10.42578125" style="31" customWidth="1"/>
    <col min="4875" max="4875" width="11.7109375" style="31" customWidth="1"/>
    <col min="4876" max="5105" width="11.42578125" style="31"/>
    <col min="5106" max="5106" width="1.42578125" style="31" customWidth="1"/>
    <col min="5107" max="5107" width="69.42578125" style="31" customWidth="1"/>
    <col min="5108" max="5114" width="11" style="31" customWidth="1"/>
    <col min="5115" max="5115" width="10" style="31" customWidth="1"/>
    <col min="5116" max="5116" width="10.42578125" style="31" customWidth="1"/>
    <col min="5117" max="5117" width="10.28515625" style="31" customWidth="1"/>
    <col min="5118" max="5123" width="10.140625" style="31" customWidth="1"/>
    <col min="5124" max="5124" width="9.42578125" style="31" customWidth="1"/>
    <col min="5125" max="5126" width="11.28515625" style="31" customWidth="1"/>
    <col min="5127" max="5127" width="9.42578125" style="31" customWidth="1"/>
    <col min="5128" max="5128" width="11.42578125" style="31" customWidth="1"/>
    <col min="5129" max="5129" width="8.7109375" style="31" customWidth="1"/>
    <col min="5130" max="5130" width="10.42578125" style="31" customWidth="1"/>
    <col min="5131" max="5131" width="11.7109375" style="31" customWidth="1"/>
    <col min="5132" max="5361" width="11.42578125" style="31"/>
    <col min="5362" max="5362" width="1.42578125" style="31" customWidth="1"/>
    <col min="5363" max="5363" width="69.42578125" style="31" customWidth="1"/>
    <col min="5364" max="5370" width="11" style="31" customWidth="1"/>
    <col min="5371" max="5371" width="10" style="31" customWidth="1"/>
    <col min="5372" max="5372" width="10.42578125" style="31" customWidth="1"/>
    <col min="5373" max="5373" width="10.28515625" style="31" customWidth="1"/>
    <col min="5374" max="5379" width="10.140625" style="31" customWidth="1"/>
    <col min="5380" max="5380" width="9.42578125" style="31" customWidth="1"/>
    <col min="5381" max="5382" width="11.28515625" style="31" customWidth="1"/>
    <col min="5383" max="5383" width="9.42578125" style="31" customWidth="1"/>
    <col min="5384" max="5384" width="11.42578125" style="31" customWidth="1"/>
    <col min="5385" max="5385" width="8.7109375" style="31" customWidth="1"/>
    <col min="5386" max="5386" width="10.42578125" style="31" customWidth="1"/>
    <col min="5387" max="5387" width="11.7109375" style="31" customWidth="1"/>
    <col min="5388" max="5617" width="11.42578125" style="31"/>
    <col min="5618" max="5618" width="1.42578125" style="31" customWidth="1"/>
    <col min="5619" max="5619" width="69.42578125" style="31" customWidth="1"/>
    <col min="5620" max="5626" width="11" style="31" customWidth="1"/>
    <col min="5627" max="5627" width="10" style="31" customWidth="1"/>
    <col min="5628" max="5628" width="10.42578125" style="31" customWidth="1"/>
    <col min="5629" max="5629" width="10.28515625" style="31" customWidth="1"/>
    <col min="5630" max="5635" width="10.140625" style="31" customWidth="1"/>
    <col min="5636" max="5636" width="9.42578125" style="31" customWidth="1"/>
    <col min="5637" max="5638" width="11.28515625" style="31" customWidth="1"/>
    <col min="5639" max="5639" width="9.42578125" style="31" customWidth="1"/>
    <col min="5640" max="5640" width="11.42578125" style="31" customWidth="1"/>
    <col min="5641" max="5641" width="8.7109375" style="31" customWidth="1"/>
    <col min="5642" max="5642" width="10.42578125" style="31" customWidth="1"/>
    <col min="5643" max="5643" width="11.7109375" style="31" customWidth="1"/>
    <col min="5644" max="5873" width="11.42578125" style="31"/>
    <col min="5874" max="5874" width="1.42578125" style="31" customWidth="1"/>
    <col min="5875" max="5875" width="69.42578125" style="31" customWidth="1"/>
    <col min="5876" max="5882" width="11" style="31" customWidth="1"/>
    <col min="5883" max="5883" width="10" style="31" customWidth="1"/>
    <col min="5884" max="5884" width="10.42578125" style="31" customWidth="1"/>
    <col min="5885" max="5885" width="10.28515625" style="31" customWidth="1"/>
    <col min="5886" max="5891" width="10.140625" style="31" customWidth="1"/>
    <col min="5892" max="5892" width="9.42578125" style="31" customWidth="1"/>
    <col min="5893" max="5894" width="11.28515625" style="31" customWidth="1"/>
    <col min="5895" max="5895" width="9.42578125" style="31" customWidth="1"/>
    <col min="5896" max="5896" width="11.42578125" style="31" customWidth="1"/>
    <col min="5897" max="5897" width="8.7109375" style="31" customWidth="1"/>
    <col min="5898" max="5898" width="10.42578125" style="31" customWidth="1"/>
    <col min="5899" max="5899" width="11.7109375" style="31" customWidth="1"/>
    <col min="5900" max="6129" width="11.42578125" style="31"/>
    <col min="6130" max="6130" width="1.42578125" style="31" customWidth="1"/>
    <col min="6131" max="6131" width="69.42578125" style="31" customWidth="1"/>
    <col min="6132" max="6138" width="11" style="31" customWidth="1"/>
    <col min="6139" max="6139" width="10" style="31" customWidth="1"/>
    <col min="6140" max="6140" width="10.42578125" style="31" customWidth="1"/>
    <col min="6141" max="6141" width="10.28515625" style="31" customWidth="1"/>
    <col min="6142" max="6147" width="10.140625" style="31" customWidth="1"/>
    <col min="6148" max="6148" width="9.42578125" style="31" customWidth="1"/>
    <col min="6149" max="6150" width="11.28515625" style="31" customWidth="1"/>
    <col min="6151" max="6151" width="9.42578125" style="31" customWidth="1"/>
    <col min="6152" max="6152" width="11.42578125" style="31" customWidth="1"/>
    <col min="6153" max="6153" width="8.7109375" style="31" customWidth="1"/>
    <col min="6154" max="6154" width="10.42578125" style="31" customWidth="1"/>
    <col min="6155" max="6155" width="11.7109375" style="31" customWidth="1"/>
    <col min="6156" max="6385" width="11.42578125" style="31"/>
    <col min="6386" max="6386" width="1.42578125" style="31" customWidth="1"/>
    <col min="6387" max="6387" width="69.42578125" style="31" customWidth="1"/>
    <col min="6388" max="6394" width="11" style="31" customWidth="1"/>
    <col min="6395" max="6395" width="10" style="31" customWidth="1"/>
    <col min="6396" max="6396" width="10.42578125" style="31" customWidth="1"/>
    <col min="6397" max="6397" width="10.28515625" style="31" customWidth="1"/>
    <col min="6398" max="6403" width="10.140625" style="31" customWidth="1"/>
    <col min="6404" max="6404" width="9.42578125" style="31" customWidth="1"/>
    <col min="6405" max="6406" width="11.28515625" style="31" customWidth="1"/>
    <col min="6407" max="6407" width="9.42578125" style="31" customWidth="1"/>
    <col min="6408" max="6408" width="11.42578125" style="31" customWidth="1"/>
    <col min="6409" max="6409" width="8.7109375" style="31" customWidth="1"/>
    <col min="6410" max="6410" width="10.42578125" style="31" customWidth="1"/>
    <col min="6411" max="6411" width="11.7109375" style="31" customWidth="1"/>
    <col min="6412" max="6641" width="11.42578125" style="31"/>
    <col min="6642" max="6642" width="1.42578125" style="31" customWidth="1"/>
    <col min="6643" max="6643" width="69.42578125" style="31" customWidth="1"/>
    <col min="6644" max="6650" width="11" style="31" customWidth="1"/>
    <col min="6651" max="6651" width="10" style="31" customWidth="1"/>
    <col min="6652" max="6652" width="10.42578125" style="31" customWidth="1"/>
    <col min="6653" max="6653" width="10.28515625" style="31" customWidth="1"/>
    <col min="6654" max="6659" width="10.140625" style="31" customWidth="1"/>
    <col min="6660" max="6660" width="9.42578125" style="31" customWidth="1"/>
    <col min="6661" max="6662" width="11.28515625" style="31" customWidth="1"/>
    <col min="6663" max="6663" width="9.42578125" style="31" customWidth="1"/>
    <col min="6664" max="6664" width="11.42578125" style="31" customWidth="1"/>
    <col min="6665" max="6665" width="8.7109375" style="31" customWidth="1"/>
    <col min="6666" max="6666" width="10.42578125" style="31" customWidth="1"/>
    <col min="6667" max="6667" width="11.7109375" style="31" customWidth="1"/>
    <col min="6668" max="6897" width="11.42578125" style="31"/>
    <col min="6898" max="6898" width="1.42578125" style="31" customWidth="1"/>
    <col min="6899" max="6899" width="69.42578125" style="31" customWidth="1"/>
    <col min="6900" max="6906" width="11" style="31" customWidth="1"/>
    <col min="6907" max="6907" width="10" style="31" customWidth="1"/>
    <col min="6908" max="6908" width="10.42578125" style="31" customWidth="1"/>
    <col min="6909" max="6909" width="10.28515625" style="31" customWidth="1"/>
    <col min="6910" max="6915" width="10.140625" style="31" customWidth="1"/>
    <col min="6916" max="6916" width="9.42578125" style="31" customWidth="1"/>
    <col min="6917" max="6918" width="11.28515625" style="31" customWidth="1"/>
    <col min="6919" max="6919" width="9.42578125" style="31" customWidth="1"/>
    <col min="6920" max="6920" width="11.42578125" style="31" customWidth="1"/>
    <col min="6921" max="6921" width="8.7109375" style="31" customWidth="1"/>
    <col min="6922" max="6922" width="10.42578125" style="31" customWidth="1"/>
    <col min="6923" max="6923" width="11.7109375" style="31" customWidth="1"/>
    <col min="6924" max="7153" width="11.42578125" style="31"/>
    <col min="7154" max="7154" width="1.42578125" style="31" customWidth="1"/>
    <col min="7155" max="7155" width="69.42578125" style="31" customWidth="1"/>
    <col min="7156" max="7162" width="11" style="31" customWidth="1"/>
    <col min="7163" max="7163" width="10" style="31" customWidth="1"/>
    <col min="7164" max="7164" width="10.42578125" style="31" customWidth="1"/>
    <col min="7165" max="7165" width="10.28515625" style="31" customWidth="1"/>
    <col min="7166" max="7171" width="10.140625" style="31" customWidth="1"/>
    <col min="7172" max="7172" width="9.42578125" style="31" customWidth="1"/>
    <col min="7173" max="7174" width="11.28515625" style="31" customWidth="1"/>
    <col min="7175" max="7175" width="9.42578125" style="31" customWidth="1"/>
    <col min="7176" max="7176" width="11.42578125" style="31" customWidth="1"/>
    <col min="7177" max="7177" width="8.7109375" style="31" customWidth="1"/>
    <col min="7178" max="7178" width="10.42578125" style="31" customWidth="1"/>
    <col min="7179" max="7179" width="11.7109375" style="31" customWidth="1"/>
    <col min="7180" max="7409" width="11.42578125" style="31"/>
    <col min="7410" max="7410" width="1.42578125" style="31" customWidth="1"/>
    <col min="7411" max="7411" width="69.42578125" style="31" customWidth="1"/>
    <col min="7412" max="7418" width="11" style="31" customWidth="1"/>
    <col min="7419" max="7419" width="10" style="31" customWidth="1"/>
    <col min="7420" max="7420" width="10.42578125" style="31" customWidth="1"/>
    <col min="7421" max="7421" width="10.28515625" style="31" customWidth="1"/>
    <col min="7422" max="7427" width="10.140625" style="31" customWidth="1"/>
    <col min="7428" max="7428" width="9.42578125" style="31" customWidth="1"/>
    <col min="7429" max="7430" width="11.28515625" style="31" customWidth="1"/>
    <col min="7431" max="7431" width="9.42578125" style="31" customWidth="1"/>
    <col min="7432" max="7432" width="11.42578125" style="31" customWidth="1"/>
    <col min="7433" max="7433" width="8.7109375" style="31" customWidth="1"/>
    <col min="7434" max="7434" width="10.42578125" style="31" customWidth="1"/>
    <col min="7435" max="7435" width="11.7109375" style="31" customWidth="1"/>
    <col min="7436" max="7665" width="11.42578125" style="31"/>
    <col min="7666" max="7666" width="1.42578125" style="31" customWidth="1"/>
    <col min="7667" max="7667" width="69.42578125" style="31" customWidth="1"/>
    <col min="7668" max="7674" width="11" style="31" customWidth="1"/>
    <col min="7675" max="7675" width="10" style="31" customWidth="1"/>
    <col min="7676" max="7676" width="10.42578125" style="31" customWidth="1"/>
    <col min="7677" max="7677" width="10.28515625" style="31" customWidth="1"/>
    <col min="7678" max="7683" width="10.140625" style="31" customWidth="1"/>
    <col min="7684" max="7684" width="9.42578125" style="31" customWidth="1"/>
    <col min="7685" max="7686" width="11.28515625" style="31" customWidth="1"/>
    <col min="7687" max="7687" width="9.42578125" style="31" customWidth="1"/>
    <col min="7688" max="7688" width="11.42578125" style="31" customWidth="1"/>
    <col min="7689" max="7689" width="8.7109375" style="31" customWidth="1"/>
    <col min="7690" max="7690" width="10.42578125" style="31" customWidth="1"/>
    <col min="7691" max="7691" width="11.7109375" style="31" customWidth="1"/>
    <col min="7692" max="7921" width="11.42578125" style="31"/>
    <col min="7922" max="7922" width="1.42578125" style="31" customWidth="1"/>
    <col min="7923" max="7923" width="69.42578125" style="31" customWidth="1"/>
    <col min="7924" max="7930" width="11" style="31" customWidth="1"/>
    <col min="7931" max="7931" width="10" style="31" customWidth="1"/>
    <col min="7932" max="7932" width="10.42578125" style="31" customWidth="1"/>
    <col min="7933" max="7933" width="10.28515625" style="31" customWidth="1"/>
    <col min="7934" max="7939" width="10.140625" style="31" customWidth="1"/>
    <col min="7940" max="7940" width="9.42578125" style="31" customWidth="1"/>
    <col min="7941" max="7942" width="11.28515625" style="31" customWidth="1"/>
    <col min="7943" max="7943" width="9.42578125" style="31" customWidth="1"/>
    <col min="7944" max="7944" width="11.42578125" style="31" customWidth="1"/>
    <col min="7945" max="7945" width="8.7109375" style="31" customWidth="1"/>
    <col min="7946" max="7946" width="10.42578125" style="31" customWidth="1"/>
    <col min="7947" max="7947" width="11.7109375" style="31" customWidth="1"/>
    <col min="7948" max="8177" width="11.42578125" style="31"/>
    <col min="8178" max="8178" width="1.42578125" style="31" customWidth="1"/>
    <col min="8179" max="8179" width="69.42578125" style="31" customWidth="1"/>
    <col min="8180" max="8186" width="11" style="31" customWidth="1"/>
    <col min="8187" max="8187" width="10" style="31" customWidth="1"/>
    <col min="8188" max="8188" width="10.42578125" style="31" customWidth="1"/>
    <col min="8189" max="8189" width="10.28515625" style="31" customWidth="1"/>
    <col min="8190" max="8195" width="10.140625" style="31" customWidth="1"/>
    <col min="8196" max="8196" width="9.42578125" style="31" customWidth="1"/>
    <col min="8197" max="8198" width="11.28515625" style="31" customWidth="1"/>
    <col min="8199" max="8199" width="9.42578125" style="31" customWidth="1"/>
    <col min="8200" max="8200" width="11.42578125" style="31" customWidth="1"/>
    <col min="8201" max="8201" width="8.7109375" style="31" customWidth="1"/>
    <col min="8202" max="8202" width="10.42578125" style="31" customWidth="1"/>
    <col min="8203" max="8203" width="11.7109375" style="31" customWidth="1"/>
    <col min="8204" max="8433" width="11.42578125" style="31"/>
    <col min="8434" max="8434" width="1.42578125" style="31" customWidth="1"/>
    <col min="8435" max="8435" width="69.42578125" style="31" customWidth="1"/>
    <col min="8436" max="8442" width="11" style="31" customWidth="1"/>
    <col min="8443" max="8443" width="10" style="31" customWidth="1"/>
    <col min="8444" max="8444" width="10.42578125" style="31" customWidth="1"/>
    <col min="8445" max="8445" width="10.28515625" style="31" customWidth="1"/>
    <col min="8446" max="8451" width="10.140625" style="31" customWidth="1"/>
    <col min="8452" max="8452" width="9.42578125" style="31" customWidth="1"/>
    <col min="8453" max="8454" width="11.28515625" style="31" customWidth="1"/>
    <col min="8455" max="8455" width="9.42578125" style="31" customWidth="1"/>
    <col min="8456" max="8456" width="11.42578125" style="31" customWidth="1"/>
    <col min="8457" max="8457" width="8.7109375" style="31" customWidth="1"/>
    <col min="8458" max="8458" width="10.42578125" style="31" customWidth="1"/>
    <col min="8459" max="8459" width="11.7109375" style="31" customWidth="1"/>
    <col min="8460" max="8689" width="11.42578125" style="31"/>
    <col min="8690" max="8690" width="1.42578125" style="31" customWidth="1"/>
    <col min="8691" max="8691" width="69.42578125" style="31" customWidth="1"/>
    <col min="8692" max="8698" width="11" style="31" customWidth="1"/>
    <col min="8699" max="8699" width="10" style="31" customWidth="1"/>
    <col min="8700" max="8700" width="10.42578125" style="31" customWidth="1"/>
    <col min="8701" max="8701" width="10.28515625" style="31" customWidth="1"/>
    <col min="8702" max="8707" width="10.140625" style="31" customWidth="1"/>
    <col min="8708" max="8708" width="9.42578125" style="31" customWidth="1"/>
    <col min="8709" max="8710" width="11.28515625" style="31" customWidth="1"/>
    <col min="8711" max="8711" width="9.42578125" style="31" customWidth="1"/>
    <col min="8712" max="8712" width="11.42578125" style="31" customWidth="1"/>
    <col min="8713" max="8713" width="8.7109375" style="31" customWidth="1"/>
    <col min="8714" max="8714" width="10.42578125" style="31" customWidth="1"/>
    <col min="8715" max="8715" width="11.7109375" style="31" customWidth="1"/>
    <col min="8716" max="8945" width="11.42578125" style="31"/>
    <col min="8946" max="8946" width="1.42578125" style="31" customWidth="1"/>
    <col min="8947" max="8947" width="69.42578125" style="31" customWidth="1"/>
    <col min="8948" max="8954" width="11" style="31" customWidth="1"/>
    <col min="8955" max="8955" width="10" style="31" customWidth="1"/>
    <col min="8956" max="8956" width="10.42578125" style="31" customWidth="1"/>
    <col min="8957" max="8957" width="10.28515625" style="31" customWidth="1"/>
    <col min="8958" max="8963" width="10.140625" style="31" customWidth="1"/>
    <col min="8964" max="8964" width="9.42578125" style="31" customWidth="1"/>
    <col min="8965" max="8966" width="11.28515625" style="31" customWidth="1"/>
    <col min="8967" max="8967" width="9.42578125" style="31" customWidth="1"/>
    <col min="8968" max="8968" width="11.42578125" style="31" customWidth="1"/>
    <col min="8969" max="8969" width="8.7109375" style="31" customWidth="1"/>
    <col min="8970" max="8970" width="10.42578125" style="31" customWidth="1"/>
    <col min="8971" max="8971" width="11.7109375" style="31" customWidth="1"/>
    <col min="8972" max="9201" width="11.42578125" style="31"/>
    <col min="9202" max="9202" width="1.42578125" style="31" customWidth="1"/>
    <col min="9203" max="9203" width="69.42578125" style="31" customWidth="1"/>
    <col min="9204" max="9210" width="11" style="31" customWidth="1"/>
    <col min="9211" max="9211" width="10" style="31" customWidth="1"/>
    <col min="9212" max="9212" width="10.42578125" style="31" customWidth="1"/>
    <col min="9213" max="9213" width="10.28515625" style="31" customWidth="1"/>
    <col min="9214" max="9219" width="10.140625" style="31" customWidth="1"/>
    <col min="9220" max="9220" width="9.42578125" style="31" customWidth="1"/>
    <col min="9221" max="9222" width="11.28515625" style="31" customWidth="1"/>
    <col min="9223" max="9223" width="9.42578125" style="31" customWidth="1"/>
    <col min="9224" max="9224" width="11.42578125" style="31" customWidth="1"/>
    <col min="9225" max="9225" width="8.7109375" style="31" customWidth="1"/>
    <col min="9226" max="9226" width="10.42578125" style="31" customWidth="1"/>
    <col min="9227" max="9227" width="11.7109375" style="31" customWidth="1"/>
    <col min="9228" max="9457" width="11.42578125" style="31"/>
    <col min="9458" max="9458" width="1.42578125" style="31" customWidth="1"/>
    <col min="9459" max="9459" width="69.42578125" style="31" customWidth="1"/>
    <col min="9460" max="9466" width="11" style="31" customWidth="1"/>
    <col min="9467" max="9467" width="10" style="31" customWidth="1"/>
    <col min="9468" max="9468" width="10.42578125" style="31" customWidth="1"/>
    <col min="9469" max="9469" width="10.28515625" style="31" customWidth="1"/>
    <col min="9470" max="9475" width="10.140625" style="31" customWidth="1"/>
    <col min="9476" max="9476" width="9.42578125" style="31" customWidth="1"/>
    <col min="9477" max="9478" width="11.28515625" style="31" customWidth="1"/>
    <col min="9479" max="9479" width="9.42578125" style="31" customWidth="1"/>
    <col min="9480" max="9480" width="11.42578125" style="31" customWidth="1"/>
    <col min="9481" max="9481" width="8.7109375" style="31" customWidth="1"/>
    <col min="9482" max="9482" width="10.42578125" style="31" customWidth="1"/>
    <col min="9483" max="9483" width="11.7109375" style="31" customWidth="1"/>
    <col min="9484" max="9713" width="11.42578125" style="31"/>
    <col min="9714" max="9714" width="1.42578125" style="31" customWidth="1"/>
    <col min="9715" max="9715" width="69.42578125" style="31" customWidth="1"/>
    <col min="9716" max="9722" width="11" style="31" customWidth="1"/>
    <col min="9723" max="9723" width="10" style="31" customWidth="1"/>
    <col min="9724" max="9724" width="10.42578125" style="31" customWidth="1"/>
    <col min="9725" max="9725" width="10.28515625" style="31" customWidth="1"/>
    <col min="9726" max="9731" width="10.140625" style="31" customWidth="1"/>
    <col min="9732" max="9732" width="9.42578125" style="31" customWidth="1"/>
    <col min="9733" max="9734" width="11.28515625" style="31" customWidth="1"/>
    <col min="9735" max="9735" width="9.42578125" style="31" customWidth="1"/>
    <col min="9736" max="9736" width="11.42578125" style="31" customWidth="1"/>
    <col min="9737" max="9737" width="8.7109375" style="31" customWidth="1"/>
    <col min="9738" max="9738" width="10.42578125" style="31" customWidth="1"/>
    <col min="9739" max="9739" width="11.7109375" style="31" customWidth="1"/>
    <col min="9740" max="9969" width="11.42578125" style="31"/>
    <col min="9970" max="9970" width="1.42578125" style="31" customWidth="1"/>
    <col min="9971" max="9971" width="69.42578125" style="31" customWidth="1"/>
    <col min="9972" max="9978" width="11" style="31" customWidth="1"/>
    <col min="9979" max="9979" width="10" style="31" customWidth="1"/>
    <col min="9980" max="9980" width="10.42578125" style="31" customWidth="1"/>
    <col min="9981" max="9981" width="10.28515625" style="31" customWidth="1"/>
    <col min="9982" max="9987" width="10.140625" style="31" customWidth="1"/>
    <col min="9988" max="9988" width="9.42578125" style="31" customWidth="1"/>
    <col min="9989" max="9990" width="11.28515625" style="31" customWidth="1"/>
    <col min="9991" max="9991" width="9.42578125" style="31" customWidth="1"/>
    <col min="9992" max="9992" width="11.42578125" style="31" customWidth="1"/>
    <col min="9993" max="9993" width="8.7109375" style="31" customWidth="1"/>
    <col min="9994" max="9994" width="10.42578125" style="31" customWidth="1"/>
    <col min="9995" max="9995" width="11.7109375" style="31" customWidth="1"/>
    <col min="9996" max="10225" width="11.42578125" style="31"/>
    <col min="10226" max="10226" width="1.42578125" style="31" customWidth="1"/>
    <col min="10227" max="10227" width="69.42578125" style="31" customWidth="1"/>
    <col min="10228" max="10234" width="11" style="31" customWidth="1"/>
    <col min="10235" max="10235" width="10" style="31" customWidth="1"/>
    <col min="10236" max="10236" width="10.42578125" style="31" customWidth="1"/>
    <col min="10237" max="10237" width="10.28515625" style="31" customWidth="1"/>
    <col min="10238" max="10243" width="10.140625" style="31" customWidth="1"/>
    <col min="10244" max="10244" width="9.42578125" style="31" customWidth="1"/>
    <col min="10245" max="10246" width="11.28515625" style="31" customWidth="1"/>
    <col min="10247" max="10247" width="9.42578125" style="31" customWidth="1"/>
    <col min="10248" max="10248" width="11.42578125" style="31" customWidth="1"/>
    <col min="10249" max="10249" width="8.7109375" style="31" customWidth="1"/>
    <col min="10250" max="10250" width="10.42578125" style="31" customWidth="1"/>
    <col min="10251" max="10251" width="11.7109375" style="31" customWidth="1"/>
    <col min="10252" max="10481" width="11.42578125" style="31"/>
    <col min="10482" max="10482" width="1.42578125" style="31" customWidth="1"/>
    <col min="10483" max="10483" width="69.42578125" style="31" customWidth="1"/>
    <col min="10484" max="10490" width="11" style="31" customWidth="1"/>
    <col min="10491" max="10491" width="10" style="31" customWidth="1"/>
    <col min="10492" max="10492" width="10.42578125" style="31" customWidth="1"/>
    <col min="10493" max="10493" width="10.28515625" style="31" customWidth="1"/>
    <col min="10494" max="10499" width="10.140625" style="31" customWidth="1"/>
    <col min="10500" max="10500" width="9.42578125" style="31" customWidth="1"/>
    <col min="10501" max="10502" width="11.28515625" style="31" customWidth="1"/>
    <col min="10503" max="10503" width="9.42578125" style="31" customWidth="1"/>
    <col min="10504" max="10504" width="11.42578125" style="31" customWidth="1"/>
    <col min="10505" max="10505" width="8.7109375" style="31" customWidth="1"/>
    <col min="10506" max="10506" width="10.42578125" style="31" customWidth="1"/>
    <col min="10507" max="10507" width="11.7109375" style="31" customWidth="1"/>
    <col min="10508" max="10737" width="11.42578125" style="31"/>
    <col min="10738" max="10738" width="1.42578125" style="31" customWidth="1"/>
    <col min="10739" max="10739" width="69.42578125" style="31" customWidth="1"/>
    <col min="10740" max="10746" width="11" style="31" customWidth="1"/>
    <col min="10747" max="10747" width="10" style="31" customWidth="1"/>
    <col min="10748" max="10748" width="10.42578125" style="31" customWidth="1"/>
    <col min="10749" max="10749" width="10.28515625" style="31" customWidth="1"/>
    <col min="10750" max="10755" width="10.140625" style="31" customWidth="1"/>
    <col min="10756" max="10756" width="9.42578125" style="31" customWidth="1"/>
    <col min="10757" max="10758" width="11.28515625" style="31" customWidth="1"/>
    <col min="10759" max="10759" width="9.42578125" style="31" customWidth="1"/>
    <col min="10760" max="10760" width="11.42578125" style="31" customWidth="1"/>
    <col min="10761" max="10761" width="8.7109375" style="31" customWidth="1"/>
    <col min="10762" max="10762" width="10.42578125" style="31" customWidth="1"/>
    <col min="10763" max="10763" width="11.7109375" style="31" customWidth="1"/>
    <col min="10764" max="10993" width="11.42578125" style="31"/>
    <col min="10994" max="10994" width="1.42578125" style="31" customWidth="1"/>
    <col min="10995" max="10995" width="69.42578125" style="31" customWidth="1"/>
    <col min="10996" max="11002" width="11" style="31" customWidth="1"/>
    <col min="11003" max="11003" width="10" style="31" customWidth="1"/>
    <col min="11004" max="11004" width="10.42578125" style="31" customWidth="1"/>
    <col min="11005" max="11005" width="10.28515625" style="31" customWidth="1"/>
    <col min="11006" max="11011" width="10.140625" style="31" customWidth="1"/>
    <col min="11012" max="11012" width="9.42578125" style="31" customWidth="1"/>
    <col min="11013" max="11014" width="11.28515625" style="31" customWidth="1"/>
    <col min="11015" max="11015" width="9.42578125" style="31" customWidth="1"/>
    <col min="11016" max="11016" width="11.42578125" style="31" customWidth="1"/>
    <col min="11017" max="11017" width="8.7109375" style="31" customWidth="1"/>
    <col min="11018" max="11018" width="10.42578125" style="31" customWidth="1"/>
    <col min="11019" max="11019" width="11.7109375" style="31" customWidth="1"/>
    <col min="11020" max="11249" width="11.42578125" style="31"/>
    <col min="11250" max="11250" width="1.42578125" style="31" customWidth="1"/>
    <col min="11251" max="11251" width="69.42578125" style="31" customWidth="1"/>
    <col min="11252" max="11258" width="11" style="31" customWidth="1"/>
    <col min="11259" max="11259" width="10" style="31" customWidth="1"/>
    <col min="11260" max="11260" width="10.42578125" style="31" customWidth="1"/>
    <col min="11261" max="11261" width="10.28515625" style="31" customWidth="1"/>
    <col min="11262" max="11267" width="10.140625" style="31" customWidth="1"/>
    <col min="11268" max="11268" width="9.42578125" style="31" customWidth="1"/>
    <col min="11269" max="11270" width="11.28515625" style="31" customWidth="1"/>
    <col min="11271" max="11271" width="9.42578125" style="31" customWidth="1"/>
    <col min="11272" max="11272" width="11.42578125" style="31" customWidth="1"/>
    <col min="11273" max="11273" width="8.7109375" style="31" customWidth="1"/>
    <col min="11274" max="11274" width="10.42578125" style="31" customWidth="1"/>
    <col min="11275" max="11275" width="11.7109375" style="31" customWidth="1"/>
    <col min="11276" max="11505" width="11.42578125" style="31"/>
    <col min="11506" max="11506" width="1.42578125" style="31" customWidth="1"/>
    <col min="11507" max="11507" width="69.42578125" style="31" customWidth="1"/>
    <col min="11508" max="11514" width="11" style="31" customWidth="1"/>
    <col min="11515" max="11515" width="10" style="31" customWidth="1"/>
    <col min="11516" max="11516" width="10.42578125" style="31" customWidth="1"/>
    <col min="11517" max="11517" width="10.28515625" style="31" customWidth="1"/>
    <col min="11518" max="11523" width="10.140625" style="31" customWidth="1"/>
    <col min="11524" max="11524" width="9.42578125" style="31" customWidth="1"/>
    <col min="11525" max="11526" width="11.28515625" style="31" customWidth="1"/>
    <col min="11527" max="11527" width="9.42578125" style="31" customWidth="1"/>
    <col min="11528" max="11528" width="11.42578125" style="31" customWidth="1"/>
    <col min="11529" max="11529" width="8.7109375" style="31" customWidth="1"/>
    <col min="11530" max="11530" width="10.42578125" style="31" customWidth="1"/>
    <col min="11531" max="11531" width="11.7109375" style="31" customWidth="1"/>
    <col min="11532" max="11761" width="11.42578125" style="31"/>
    <col min="11762" max="11762" width="1.42578125" style="31" customWidth="1"/>
    <col min="11763" max="11763" width="69.42578125" style="31" customWidth="1"/>
    <col min="11764" max="11770" width="11" style="31" customWidth="1"/>
    <col min="11771" max="11771" width="10" style="31" customWidth="1"/>
    <col min="11772" max="11772" width="10.42578125" style="31" customWidth="1"/>
    <col min="11773" max="11773" width="10.28515625" style="31" customWidth="1"/>
    <col min="11774" max="11779" width="10.140625" style="31" customWidth="1"/>
    <col min="11780" max="11780" width="9.42578125" style="31" customWidth="1"/>
    <col min="11781" max="11782" width="11.28515625" style="31" customWidth="1"/>
    <col min="11783" max="11783" width="9.42578125" style="31" customWidth="1"/>
    <col min="11784" max="11784" width="11.42578125" style="31" customWidth="1"/>
    <col min="11785" max="11785" width="8.7109375" style="31" customWidth="1"/>
    <col min="11786" max="11786" width="10.42578125" style="31" customWidth="1"/>
    <col min="11787" max="11787" width="11.7109375" style="31" customWidth="1"/>
    <col min="11788" max="12017" width="11.42578125" style="31"/>
    <col min="12018" max="12018" width="1.42578125" style="31" customWidth="1"/>
    <col min="12019" max="12019" width="69.42578125" style="31" customWidth="1"/>
    <col min="12020" max="12026" width="11" style="31" customWidth="1"/>
    <col min="12027" max="12027" width="10" style="31" customWidth="1"/>
    <col min="12028" max="12028" width="10.42578125" style="31" customWidth="1"/>
    <col min="12029" max="12029" width="10.28515625" style="31" customWidth="1"/>
    <col min="12030" max="12035" width="10.140625" style="31" customWidth="1"/>
    <col min="12036" max="12036" width="9.42578125" style="31" customWidth="1"/>
    <col min="12037" max="12038" width="11.28515625" style="31" customWidth="1"/>
    <col min="12039" max="12039" width="9.42578125" style="31" customWidth="1"/>
    <col min="12040" max="12040" width="11.42578125" style="31" customWidth="1"/>
    <col min="12041" max="12041" width="8.7109375" style="31" customWidth="1"/>
    <col min="12042" max="12042" width="10.42578125" style="31" customWidth="1"/>
    <col min="12043" max="12043" width="11.7109375" style="31" customWidth="1"/>
    <col min="12044" max="12273" width="11.42578125" style="31"/>
    <col min="12274" max="12274" width="1.42578125" style="31" customWidth="1"/>
    <col min="12275" max="12275" width="69.42578125" style="31" customWidth="1"/>
    <col min="12276" max="12282" width="11" style="31" customWidth="1"/>
    <col min="12283" max="12283" width="10" style="31" customWidth="1"/>
    <col min="12284" max="12284" width="10.42578125" style="31" customWidth="1"/>
    <col min="12285" max="12285" width="10.28515625" style="31" customWidth="1"/>
    <col min="12286" max="12291" width="10.140625" style="31" customWidth="1"/>
    <col min="12292" max="12292" width="9.42578125" style="31" customWidth="1"/>
    <col min="12293" max="12294" width="11.28515625" style="31" customWidth="1"/>
    <col min="12295" max="12295" width="9.42578125" style="31" customWidth="1"/>
    <col min="12296" max="12296" width="11.42578125" style="31" customWidth="1"/>
    <col min="12297" max="12297" width="8.7109375" style="31" customWidth="1"/>
    <col min="12298" max="12298" width="10.42578125" style="31" customWidth="1"/>
    <col min="12299" max="12299" width="11.7109375" style="31" customWidth="1"/>
    <col min="12300" max="12529" width="11.42578125" style="31"/>
    <col min="12530" max="12530" width="1.42578125" style="31" customWidth="1"/>
    <col min="12531" max="12531" width="69.42578125" style="31" customWidth="1"/>
    <col min="12532" max="12538" width="11" style="31" customWidth="1"/>
    <col min="12539" max="12539" width="10" style="31" customWidth="1"/>
    <col min="12540" max="12540" width="10.42578125" style="31" customWidth="1"/>
    <col min="12541" max="12541" width="10.28515625" style="31" customWidth="1"/>
    <col min="12542" max="12547" width="10.140625" style="31" customWidth="1"/>
    <col min="12548" max="12548" width="9.42578125" style="31" customWidth="1"/>
    <col min="12549" max="12550" width="11.28515625" style="31" customWidth="1"/>
    <col min="12551" max="12551" width="9.42578125" style="31" customWidth="1"/>
    <col min="12552" max="12552" width="11.42578125" style="31" customWidth="1"/>
    <col min="12553" max="12553" width="8.7109375" style="31" customWidth="1"/>
    <col min="12554" max="12554" width="10.42578125" style="31" customWidth="1"/>
    <col min="12555" max="12555" width="11.7109375" style="31" customWidth="1"/>
    <col min="12556" max="12785" width="11.42578125" style="31"/>
    <col min="12786" max="12786" width="1.42578125" style="31" customWidth="1"/>
    <col min="12787" max="12787" width="69.42578125" style="31" customWidth="1"/>
    <col min="12788" max="12794" width="11" style="31" customWidth="1"/>
    <col min="12795" max="12795" width="10" style="31" customWidth="1"/>
    <col min="12796" max="12796" width="10.42578125" style="31" customWidth="1"/>
    <col min="12797" max="12797" width="10.28515625" style="31" customWidth="1"/>
    <col min="12798" max="12803" width="10.140625" style="31" customWidth="1"/>
    <col min="12804" max="12804" width="9.42578125" style="31" customWidth="1"/>
    <col min="12805" max="12806" width="11.28515625" style="31" customWidth="1"/>
    <col min="12807" max="12807" width="9.42578125" style="31" customWidth="1"/>
    <col min="12808" max="12808" width="11.42578125" style="31" customWidth="1"/>
    <col min="12809" max="12809" width="8.7109375" style="31" customWidth="1"/>
    <col min="12810" max="12810" width="10.42578125" style="31" customWidth="1"/>
    <col min="12811" max="12811" width="11.7109375" style="31" customWidth="1"/>
    <col min="12812" max="13041" width="11.42578125" style="31"/>
    <col min="13042" max="13042" width="1.42578125" style="31" customWidth="1"/>
    <col min="13043" max="13043" width="69.42578125" style="31" customWidth="1"/>
    <col min="13044" max="13050" width="11" style="31" customWidth="1"/>
    <col min="13051" max="13051" width="10" style="31" customWidth="1"/>
    <col min="13052" max="13052" width="10.42578125" style="31" customWidth="1"/>
    <col min="13053" max="13053" width="10.28515625" style="31" customWidth="1"/>
    <col min="13054" max="13059" width="10.140625" style="31" customWidth="1"/>
    <col min="13060" max="13060" width="9.42578125" style="31" customWidth="1"/>
    <col min="13061" max="13062" width="11.28515625" style="31" customWidth="1"/>
    <col min="13063" max="13063" width="9.42578125" style="31" customWidth="1"/>
    <col min="13064" max="13064" width="11.42578125" style="31" customWidth="1"/>
    <col min="13065" max="13065" width="8.7109375" style="31" customWidth="1"/>
    <col min="13066" max="13066" width="10.42578125" style="31" customWidth="1"/>
    <col min="13067" max="13067" width="11.7109375" style="31" customWidth="1"/>
    <col min="13068" max="13297" width="11.42578125" style="31"/>
    <col min="13298" max="13298" width="1.42578125" style="31" customWidth="1"/>
    <col min="13299" max="13299" width="69.42578125" style="31" customWidth="1"/>
    <col min="13300" max="13306" width="11" style="31" customWidth="1"/>
    <col min="13307" max="13307" width="10" style="31" customWidth="1"/>
    <col min="13308" max="13308" width="10.42578125" style="31" customWidth="1"/>
    <col min="13309" max="13309" width="10.28515625" style="31" customWidth="1"/>
    <col min="13310" max="13315" width="10.140625" style="31" customWidth="1"/>
    <col min="13316" max="13316" width="9.42578125" style="31" customWidth="1"/>
    <col min="13317" max="13318" width="11.28515625" style="31" customWidth="1"/>
    <col min="13319" max="13319" width="9.42578125" style="31" customWidth="1"/>
    <col min="13320" max="13320" width="11.42578125" style="31" customWidth="1"/>
    <col min="13321" max="13321" width="8.7109375" style="31" customWidth="1"/>
    <col min="13322" max="13322" width="10.42578125" style="31" customWidth="1"/>
    <col min="13323" max="13323" width="11.7109375" style="31" customWidth="1"/>
    <col min="13324" max="13553" width="11.42578125" style="31"/>
    <col min="13554" max="13554" width="1.42578125" style="31" customWidth="1"/>
    <col min="13555" max="13555" width="69.42578125" style="31" customWidth="1"/>
    <col min="13556" max="13562" width="11" style="31" customWidth="1"/>
    <col min="13563" max="13563" width="10" style="31" customWidth="1"/>
    <col min="13564" max="13564" width="10.42578125" style="31" customWidth="1"/>
    <col min="13565" max="13565" width="10.28515625" style="31" customWidth="1"/>
    <col min="13566" max="13571" width="10.140625" style="31" customWidth="1"/>
    <col min="13572" max="13572" width="9.42578125" style="31" customWidth="1"/>
    <col min="13573" max="13574" width="11.28515625" style="31" customWidth="1"/>
    <col min="13575" max="13575" width="9.42578125" style="31" customWidth="1"/>
    <col min="13576" max="13576" width="11.42578125" style="31" customWidth="1"/>
    <col min="13577" max="13577" width="8.7109375" style="31" customWidth="1"/>
    <col min="13578" max="13578" width="10.42578125" style="31" customWidth="1"/>
    <col min="13579" max="13579" width="11.7109375" style="31" customWidth="1"/>
    <col min="13580" max="13809" width="11.42578125" style="31"/>
    <col min="13810" max="13810" width="1.42578125" style="31" customWidth="1"/>
    <col min="13811" max="13811" width="69.42578125" style="31" customWidth="1"/>
    <col min="13812" max="13818" width="11" style="31" customWidth="1"/>
    <col min="13819" max="13819" width="10" style="31" customWidth="1"/>
    <col min="13820" max="13820" width="10.42578125" style="31" customWidth="1"/>
    <col min="13821" max="13821" width="10.28515625" style="31" customWidth="1"/>
    <col min="13822" max="13827" width="10.140625" style="31" customWidth="1"/>
    <col min="13828" max="13828" width="9.42578125" style="31" customWidth="1"/>
    <col min="13829" max="13830" width="11.28515625" style="31" customWidth="1"/>
    <col min="13831" max="13831" width="9.42578125" style="31" customWidth="1"/>
    <col min="13832" max="13832" width="11.42578125" style="31" customWidth="1"/>
    <col min="13833" max="13833" width="8.7109375" style="31" customWidth="1"/>
    <col min="13834" max="13834" width="10.42578125" style="31" customWidth="1"/>
    <col min="13835" max="13835" width="11.7109375" style="31" customWidth="1"/>
    <col min="13836" max="14065" width="11.42578125" style="31"/>
    <col min="14066" max="14066" width="1.42578125" style="31" customWidth="1"/>
    <col min="14067" max="14067" width="69.42578125" style="31" customWidth="1"/>
    <col min="14068" max="14074" width="11" style="31" customWidth="1"/>
    <col min="14075" max="14075" width="10" style="31" customWidth="1"/>
    <col min="14076" max="14076" width="10.42578125" style="31" customWidth="1"/>
    <col min="14077" max="14077" width="10.28515625" style="31" customWidth="1"/>
    <col min="14078" max="14083" width="10.140625" style="31" customWidth="1"/>
    <col min="14084" max="14084" width="9.42578125" style="31" customWidth="1"/>
    <col min="14085" max="14086" width="11.28515625" style="31" customWidth="1"/>
    <col min="14087" max="14087" width="9.42578125" style="31" customWidth="1"/>
    <col min="14088" max="14088" width="11.42578125" style="31" customWidth="1"/>
    <col min="14089" max="14089" width="8.7109375" style="31" customWidth="1"/>
    <col min="14090" max="14090" width="10.42578125" style="31" customWidth="1"/>
    <col min="14091" max="14091" width="11.7109375" style="31" customWidth="1"/>
    <col min="14092" max="14321" width="11.42578125" style="31"/>
    <col min="14322" max="14322" width="1.42578125" style="31" customWidth="1"/>
    <col min="14323" max="14323" width="69.42578125" style="31" customWidth="1"/>
    <col min="14324" max="14330" width="11" style="31" customWidth="1"/>
    <col min="14331" max="14331" width="10" style="31" customWidth="1"/>
    <col min="14332" max="14332" width="10.42578125" style="31" customWidth="1"/>
    <col min="14333" max="14333" width="10.28515625" style="31" customWidth="1"/>
    <col min="14334" max="14339" width="10.140625" style="31" customWidth="1"/>
    <col min="14340" max="14340" width="9.42578125" style="31" customWidth="1"/>
    <col min="14341" max="14342" width="11.28515625" style="31" customWidth="1"/>
    <col min="14343" max="14343" width="9.42578125" style="31" customWidth="1"/>
    <col min="14344" max="14344" width="11.42578125" style="31" customWidth="1"/>
    <col min="14345" max="14345" width="8.7109375" style="31" customWidth="1"/>
    <col min="14346" max="14346" width="10.42578125" style="31" customWidth="1"/>
    <col min="14347" max="14347" width="11.7109375" style="31" customWidth="1"/>
    <col min="14348" max="14577" width="11.42578125" style="31"/>
    <col min="14578" max="14578" width="1.42578125" style="31" customWidth="1"/>
    <col min="14579" max="14579" width="69.42578125" style="31" customWidth="1"/>
    <col min="14580" max="14586" width="11" style="31" customWidth="1"/>
    <col min="14587" max="14587" width="10" style="31" customWidth="1"/>
    <col min="14588" max="14588" width="10.42578125" style="31" customWidth="1"/>
    <col min="14589" max="14589" width="10.28515625" style="31" customWidth="1"/>
    <col min="14590" max="14595" width="10.140625" style="31" customWidth="1"/>
    <col min="14596" max="14596" width="9.42578125" style="31" customWidth="1"/>
    <col min="14597" max="14598" width="11.28515625" style="31" customWidth="1"/>
    <col min="14599" max="14599" width="9.42578125" style="31" customWidth="1"/>
    <col min="14600" max="14600" width="11.42578125" style="31" customWidth="1"/>
    <col min="14601" max="14601" width="8.7109375" style="31" customWidth="1"/>
    <col min="14602" max="14602" width="10.42578125" style="31" customWidth="1"/>
    <col min="14603" max="14603" width="11.7109375" style="31" customWidth="1"/>
    <col min="14604" max="14833" width="11.42578125" style="31"/>
    <col min="14834" max="14834" width="1.42578125" style="31" customWidth="1"/>
    <col min="14835" max="14835" width="69.42578125" style="31" customWidth="1"/>
    <col min="14836" max="14842" width="11" style="31" customWidth="1"/>
    <col min="14843" max="14843" width="10" style="31" customWidth="1"/>
    <col min="14844" max="14844" width="10.42578125" style="31" customWidth="1"/>
    <col min="14845" max="14845" width="10.28515625" style="31" customWidth="1"/>
    <col min="14846" max="14851" width="10.140625" style="31" customWidth="1"/>
    <col min="14852" max="14852" width="9.42578125" style="31" customWidth="1"/>
    <col min="14853" max="14854" width="11.28515625" style="31" customWidth="1"/>
    <col min="14855" max="14855" width="9.42578125" style="31" customWidth="1"/>
    <col min="14856" max="14856" width="11.42578125" style="31" customWidth="1"/>
    <col min="14857" max="14857" width="8.7109375" style="31" customWidth="1"/>
    <col min="14858" max="14858" width="10.42578125" style="31" customWidth="1"/>
    <col min="14859" max="14859" width="11.7109375" style="31" customWidth="1"/>
    <col min="14860" max="15089" width="11.42578125" style="31"/>
    <col min="15090" max="15090" width="1.42578125" style="31" customWidth="1"/>
    <col min="15091" max="15091" width="69.42578125" style="31" customWidth="1"/>
    <col min="15092" max="15098" width="11" style="31" customWidth="1"/>
    <col min="15099" max="15099" width="10" style="31" customWidth="1"/>
    <col min="15100" max="15100" width="10.42578125" style="31" customWidth="1"/>
    <col min="15101" max="15101" width="10.28515625" style="31" customWidth="1"/>
    <col min="15102" max="15107" width="10.140625" style="31" customWidth="1"/>
    <col min="15108" max="15108" width="9.42578125" style="31" customWidth="1"/>
    <col min="15109" max="15110" width="11.28515625" style="31" customWidth="1"/>
    <col min="15111" max="15111" width="9.42578125" style="31" customWidth="1"/>
    <col min="15112" max="15112" width="11.42578125" style="31" customWidth="1"/>
    <col min="15113" max="15113" width="8.7109375" style="31" customWidth="1"/>
    <col min="15114" max="15114" width="10.42578125" style="31" customWidth="1"/>
    <col min="15115" max="15115" width="11.7109375" style="31" customWidth="1"/>
    <col min="15116" max="15345" width="11.42578125" style="31"/>
    <col min="15346" max="15346" width="1.42578125" style="31" customWidth="1"/>
    <col min="15347" max="15347" width="69.42578125" style="31" customWidth="1"/>
    <col min="15348" max="15354" width="11" style="31" customWidth="1"/>
    <col min="15355" max="15355" width="10" style="31" customWidth="1"/>
    <col min="15356" max="15356" width="10.42578125" style="31" customWidth="1"/>
    <col min="15357" max="15357" width="10.28515625" style="31" customWidth="1"/>
    <col min="15358" max="15363" width="10.140625" style="31" customWidth="1"/>
    <col min="15364" max="15364" width="9.42578125" style="31" customWidth="1"/>
    <col min="15365" max="15366" width="11.28515625" style="31" customWidth="1"/>
    <col min="15367" max="15367" width="9.42578125" style="31" customWidth="1"/>
    <col min="15368" max="15368" width="11.42578125" style="31" customWidth="1"/>
    <col min="15369" max="15369" width="8.7109375" style="31" customWidth="1"/>
    <col min="15370" max="15370" width="10.42578125" style="31" customWidth="1"/>
    <col min="15371" max="15371" width="11.7109375" style="31" customWidth="1"/>
    <col min="15372" max="15601" width="11.42578125" style="31"/>
    <col min="15602" max="15602" width="1.42578125" style="31" customWidth="1"/>
    <col min="15603" max="15603" width="69.42578125" style="31" customWidth="1"/>
    <col min="15604" max="15610" width="11" style="31" customWidth="1"/>
    <col min="15611" max="15611" width="10" style="31" customWidth="1"/>
    <col min="15612" max="15612" width="10.42578125" style="31" customWidth="1"/>
    <col min="15613" max="15613" width="10.28515625" style="31" customWidth="1"/>
    <col min="15614" max="15619" width="10.140625" style="31" customWidth="1"/>
    <col min="15620" max="15620" width="9.42578125" style="31" customWidth="1"/>
    <col min="15621" max="15622" width="11.28515625" style="31" customWidth="1"/>
    <col min="15623" max="15623" width="9.42578125" style="31" customWidth="1"/>
    <col min="15624" max="15624" width="11.42578125" style="31" customWidth="1"/>
    <col min="15625" max="15625" width="8.7109375" style="31" customWidth="1"/>
    <col min="15626" max="15626" width="10.42578125" style="31" customWidth="1"/>
    <col min="15627" max="15627" width="11.7109375" style="31" customWidth="1"/>
    <col min="15628" max="15857" width="11.42578125" style="31"/>
    <col min="15858" max="15858" width="1.42578125" style="31" customWidth="1"/>
    <col min="15859" max="15859" width="69.42578125" style="31" customWidth="1"/>
    <col min="15860" max="15866" width="11" style="31" customWidth="1"/>
    <col min="15867" max="15867" width="10" style="31" customWidth="1"/>
    <col min="15868" max="15868" width="10.42578125" style="31" customWidth="1"/>
    <col min="15869" max="15869" width="10.28515625" style="31" customWidth="1"/>
    <col min="15870" max="15875" width="10.140625" style="31" customWidth="1"/>
    <col min="15876" max="15876" width="9.42578125" style="31" customWidth="1"/>
    <col min="15877" max="15878" width="11.28515625" style="31" customWidth="1"/>
    <col min="15879" max="15879" width="9.42578125" style="31" customWidth="1"/>
    <col min="15880" max="15880" width="11.42578125" style="31" customWidth="1"/>
    <col min="15881" max="15881" width="8.7109375" style="31" customWidth="1"/>
    <col min="15882" max="15882" width="10.42578125" style="31" customWidth="1"/>
    <col min="15883" max="15883" width="11.7109375" style="31" customWidth="1"/>
    <col min="15884" max="16113" width="11.42578125" style="31"/>
    <col min="16114" max="16114" width="1.42578125" style="31" customWidth="1"/>
    <col min="16115" max="16115" width="69.42578125" style="31" customWidth="1"/>
    <col min="16116" max="16122" width="11" style="31" customWidth="1"/>
    <col min="16123" max="16123" width="10" style="31" customWidth="1"/>
    <col min="16124" max="16124" width="10.42578125" style="31" customWidth="1"/>
    <col min="16125" max="16125" width="10.28515625" style="31" customWidth="1"/>
    <col min="16126" max="16131" width="10.140625" style="31" customWidth="1"/>
    <col min="16132" max="16132" width="9.42578125" style="31" customWidth="1"/>
    <col min="16133" max="16134" width="11.28515625" style="31" customWidth="1"/>
    <col min="16135" max="16135" width="9.42578125" style="31" customWidth="1"/>
    <col min="16136" max="16136" width="11.42578125" style="31" customWidth="1"/>
    <col min="16137" max="16137" width="8.7109375" style="31" customWidth="1"/>
    <col min="16138" max="16138" width="10.42578125" style="31" customWidth="1"/>
    <col min="16139" max="16139" width="11.7109375" style="31" customWidth="1"/>
    <col min="16140" max="16384" width="11.42578125" style="31"/>
  </cols>
  <sheetData>
    <row r="1" spans="2:16" ht="14.25">
      <c r="B1" s="286" t="s">
        <v>341</v>
      </c>
      <c r="C1" s="286"/>
      <c r="D1" s="286"/>
      <c r="E1" s="286"/>
      <c r="F1" s="286"/>
      <c r="G1" s="286"/>
      <c r="H1" s="286"/>
      <c r="I1" s="286"/>
      <c r="J1" s="286"/>
    </row>
    <row r="2" spans="2:16" ht="14.25">
      <c r="B2" s="286" t="s">
        <v>521</v>
      </c>
      <c r="C2" s="286"/>
      <c r="D2" s="286"/>
      <c r="E2" s="286"/>
      <c r="F2" s="286"/>
      <c r="G2" s="286"/>
      <c r="H2" s="286"/>
      <c r="I2" s="286"/>
      <c r="J2" s="286"/>
    </row>
    <row r="3" spans="2:16" ht="14.25">
      <c r="B3" s="286" t="s">
        <v>522</v>
      </c>
      <c r="C3" s="286"/>
      <c r="D3" s="286"/>
      <c r="E3" s="286"/>
      <c r="F3" s="286"/>
      <c r="G3" s="286"/>
      <c r="H3" s="286"/>
      <c r="I3" s="286"/>
      <c r="J3" s="286"/>
    </row>
    <row r="4" spans="2:16" ht="14.25">
      <c r="B4" s="215"/>
      <c r="C4" s="215"/>
      <c r="D4" s="215"/>
      <c r="E4" s="215"/>
      <c r="F4" s="215"/>
      <c r="G4" s="215"/>
      <c r="H4" s="215"/>
      <c r="I4" s="215"/>
      <c r="J4" s="215"/>
    </row>
    <row r="5" spans="2:16" ht="20.25">
      <c r="B5" s="315" t="s">
        <v>270</v>
      </c>
      <c r="C5" s="315"/>
      <c r="D5" s="315"/>
      <c r="E5" s="315"/>
      <c r="F5" s="315"/>
      <c r="G5" s="315"/>
      <c r="H5" s="315"/>
      <c r="I5" s="315"/>
      <c r="J5" s="315"/>
    </row>
    <row r="6" spans="2:16" ht="20.25">
      <c r="B6" s="316" t="s">
        <v>151</v>
      </c>
      <c r="C6" s="316"/>
      <c r="D6" s="316"/>
      <c r="E6" s="316"/>
      <c r="F6" s="316"/>
      <c r="G6" s="316"/>
      <c r="H6" s="316"/>
      <c r="I6" s="316"/>
      <c r="J6" s="316"/>
    </row>
    <row r="7" spans="2:16" ht="45">
      <c r="B7" s="121" t="s">
        <v>2</v>
      </c>
      <c r="C7" s="122" t="s">
        <v>252</v>
      </c>
      <c r="D7" s="123" t="s">
        <v>265</v>
      </c>
      <c r="E7" s="124" t="s">
        <v>142</v>
      </c>
      <c r="F7" s="124" t="s">
        <v>143</v>
      </c>
      <c r="G7" s="124" t="s">
        <v>144</v>
      </c>
      <c r="H7" s="124" t="s">
        <v>255</v>
      </c>
      <c r="I7" s="317" t="s">
        <v>145</v>
      </c>
      <c r="J7" s="318"/>
    </row>
    <row r="8" spans="2:16" ht="14.25">
      <c r="B8" s="125" t="s">
        <v>152</v>
      </c>
      <c r="C8" s="126">
        <v>1245960.236327</v>
      </c>
      <c r="D8" s="126">
        <v>1380018.5069240003</v>
      </c>
      <c r="E8" s="126">
        <v>1508923.7168979999</v>
      </c>
      <c r="F8" s="126">
        <v>1649772.8405489998</v>
      </c>
      <c r="G8" s="126">
        <v>1813082.0088459998</v>
      </c>
      <c r="H8" s="126">
        <v>1992670.0764240001</v>
      </c>
      <c r="I8" s="32">
        <f t="shared" ref="I8:J8" si="0">+I9+I56+I58+I66+I85+I57</f>
        <v>1.9508804103362358</v>
      </c>
      <c r="J8" s="32">
        <f t="shared" si="0"/>
        <v>0.43445447328748987</v>
      </c>
      <c r="K8" s="33"/>
      <c r="L8" s="88"/>
      <c r="M8" s="88"/>
      <c r="O8" s="127"/>
    </row>
    <row r="9" spans="2:16" ht="14.25">
      <c r="B9" s="128" t="s">
        <v>153</v>
      </c>
      <c r="C9" s="129">
        <v>1145040.278746</v>
      </c>
      <c r="D9" s="129">
        <v>1265884.2343170003</v>
      </c>
      <c r="E9" s="129">
        <v>1388163.9141359997</v>
      </c>
      <c r="F9" s="129">
        <v>1519459.6475189999</v>
      </c>
      <c r="G9" s="129">
        <v>1674242.6840479998</v>
      </c>
      <c r="H9" s="129">
        <v>1842094.684807</v>
      </c>
      <c r="I9" s="35">
        <f t="shared" ref="I9:J47" si="1">+D9/C9-1</f>
        <v>0.10553685998133044</v>
      </c>
      <c r="J9" s="35">
        <f t="shared" si="1"/>
        <v>9.6596257781008443E-2</v>
      </c>
      <c r="K9" s="33"/>
      <c r="L9" s="88"/>
      <c r="M9" s="88"/>
      <c r="O9" s="127"/>
    </row>
    <row r="10" spans="2:16" ht="14.25">
      <c r="B10" s="130" t="s">
        <v>154</v>
      </c>
      <c r="C10" s="129">
        <v>419380.40356800001</v>
      </c>
      <c r="D10" s="129">
        <v>451291.07038400002</v>
      </c>
      <c r="E10" s="129">
        <v>504906.88311500003</v>
      </c>
      <c r="F10" s="129">
        <v>551708.23063000001</v>
      </c>
      <c r="G10" s="129">
        <v>606290.564915</v>
      </c>
      <c r="H10" s="129">
        <v>666246.39023799996</v>
      </c>
      <c r="I10" s="35">
        <f t="shared" si="1"/>
        <v>7.6090028395487286E-2</v>
      </c>
      <c r="J10" s="35">
        <f t="shared" si="1"/>
        <v>0.11880539246074329</v>
      </c>
      <c r="K10" s="33"/>
      <c r="L10" s="33"/>
      <c r="M10" s="88"/>
      <c r="O10" s="127"/>
    </row>
    <row r="11" spans="2:16" ht="15">
      <c r="B11" s="131" t="s">
        <v>155</v>
      </c>
      <c r="C11" s="132">
        <v>133747.14364299999</v>
      </c>
      <c r="D11" s="132">
        <v>153813.17159499999</v>
      </c>
      <c r="E11" s="132">
        <v>175393.611855</v>
      </c>
      <c r="F11" s="132">
        <v>191651.37671099999</v>
      </c>
      <c r="G11" s="132">
        <v>210612.08624800001</v>
      </c>
      <c r="H11" s="132">
        <v>231439.429083</v>
      </c>
      <c r="I11" s="36">
        <f t="shared" si="1"/>
        <v>0.15002958123397803</v>
      </c>
      <c r="J11" s="36">
        <f t="shared" si="1"/>
        <v>0.14030294048433434</v>
      </c>
      <c r="K11" s="33"/>
      <c r="L11" s="33"/>
      <c r="M11" s="88"/>
      <c r="O11" s="127"/>
    </row>
    <row r="12" spans="2:16" ht="15">
      <c r="B12" s="131" t="s">
        <v>156</v>
      </c>
      <c r="C12" s="132">
        <v>214161.76785599999</v>
      </c>
      <c r="D12" s="132">
        <v>222951.147253</v>
      </c>
      <c r="E12" s="132">
        <v>238743.71625600001</v>
      </c>
      <c r="F12" s="132">
        <v>260873.59407299999</v>
      </c>
      <c r="G12" s="132">
        <v>286682.68831300002</v>
      </c>
      <c r="H12" s="132">
        <v>315032.62179200002</v>
      </c>
      <c r="I12" s="36">
        <f t="shared" si="1"/>
        <v>4.1040842560236435E-2</v>
      </c>
      <c r="J12" s="36">
        <f t="shared" si="1"/>
        <v>7.0834212775227279E-2</v>
      </c>
      <c r="K12" s="33"/>
      <c r="L12" s="33"/>
      <c r="M12" s="88"/>
      <c r="O12" s="127"/>
    </row>
    <row r="13" spans="2:16" ht="15">
      <c r="B13" s="131" t="s">
        <v>157</v>
      </c>
      <c r="C13" s="132">
        <v>67934.134369000007</v>
      </c>
      <c r="D13" s="132">
        <v>71065.523331999997</v>
      </c>
      <c r="E13" s="132">
        <v>86796.523096000004</v>
      </c>
      <c r="F13" s="132">
        <v>94841.955581999995</v>
      </c>
      <c r="G13" s="132">
        <v>104224.986388</v>
      </c>
      <c r="H13" s="132">
        <v>114531.75255</v>
      </c>
      <c r="I13" s="36">
        <f t="shared" si="1"/>
        <v>4.6094485373010308E-2</v>
      </c>
      <c r="J13" s="36">
        <f t="shared" si="1"/>
        <v>0.22135909265747311</v>
      </c>
      <c r="K13" s="33"/>
      <c r="L13" s="33"/>
      <c r="M13" s="133"/>
      <c r="O13" s="127"/>
      <c r="P13" s="37"/>
    </row>
    <row r="14" spans="2:16" ht="15">
      <c r="B14" s="131" t="s">
        <v>158</v>
      </c>
      <c r="C14" s="132">
        <v>3537.3577</v>
      </c>
      <c r="D14" s="132">
        <v>3461.228204</v>
      </c>
      <c r="E14" s="132">
        <v>3973.0319079999999</v>
      </c>
      <c r="F14" s="132">
        <v>4341.3042640000003</v>
      </c>
      <c r="G14" s="132">
        <v>4770.8039660000004</v>
      </c>
      <c r="H14" s="132">
        <v>5242.5868129999999</v>
      </c>
      <c r="I14" s="36">
        <f t="shared" si="1"/>
        <v>-2.1521571312960508E-2</v>
      </c>
      <c r="J14" s="36">
        <f t="shared" si="1"/>
        <v>0.14786765674928026</v>
      </c>
      <c r="K14" s="33"/>
      <c r="L14" s="33"/>
      <c r="O14" s="34"/>
    </row>
    <row r="15" spans="2:16" ht="14.25">
      <c r="B15" s="128" t="s">
        <v>159</v>
      </c>
      <c r="C15" s="134">
        <v>61919.909858999999</v>
      </c>
      <c r="D15" s="134">
        <v>74115.671705000001</v>
      </c>
      <c r="E15" s="134">
        <v>86996.325939000002</v>
      </c>
      <c r="F15" s="134">
        <v>95060.278756</v>
      </c>
      <c r="G15" s="134">
        <v>104464.90900000001</v>
      </c>
      <c r="H15" s="134">
        <v>114795.40101299998</v>
      </c>
      <c r="I15" s="38">
        <f t="shared" si="1"/>
        <v>0.19696026486103424</v>
      </c>
      <c r="J15" s="38">
        <f t="shared" si="1"/>
        <v>0.17379123655882678</v>
      </c>
      <c r="K15" s="33"/>
      <c r="L15" s="33"/>
      <c r="O15" s="34"/>
    </row>
    <row r="16" spans="2:16" ht="14.25">
      <c r="B16" s="135" t="s">
        <v>160</v>
      </c>
      <c r="C16" s="134">
        <v>58324.679075</v>
      </c>
      <c r="D16" s="134">
        <v>70452.718248999998</v>
      </c>
      <c r="E16" s="134">
        <v>81343.175801999998</v>
      </c>
      <c r="F16" s="134">
        <v>88883.121020000006</v>
      </c>
      <c r="G16" s="134">
        <v>97676.624459000013</v>
      </c>
      <c r="H16" s="134">
        <v>107335.82579499998</v>
      </c>
      <c r="I16" s="38">
        <f t="shared" si="1"/>
        <v>0.20794009270765956</v>
      </c>
      <c r="J16" s="38">
        <f t="shared" si="1"/>
        <v>0.15457824515031504</v>
      </c>
      <c r="K16" s="33"/>
      <c r="L16" s="33"/>
      <c r="O16" s="34"/>
    </row>
    <row r="17" spans="2:15" ht="15">
      <c r="B17" s="136" t="s">
        <v>161</v>
      </c>
      <c r="C17" s="132">
        <v>6032.1032809999997</v>
      </c>
      <c r="D17" s="132">
        <v>7371.1338500000002</v>
      </c>
      <c r="E17" s="132">
        <v>8598.9519010000004</v>
      </c>
      <c r="F17" s="132">
        <v>9396.0147840000009</v>
      </c>
      <c r="G17" s="132">
        <v>10325.593847</v>
      </c>
      <c r="H17" s="132">
        <v>11346.687588000001</v>
      </c>
      <c r="I17" s="36">
        <f t="shared" si="1"/>
        <v>0.2219840255749097</v>
      </c>
      <c r="J17" s="36">
        <f t="shared" si="1"/>
        <v>0.16657112406119179</v>
      </c>
      <c r="K17" s="33"/>
      <c r="L17" s="33"/>
      <c r="O17" s="34"/>
    </row>
    <row r="18" spans="2:15" ht="15">
      <c r="B18" s="136" t="s">
        <v>162</v>
      </c>
      <c r="C18" s="132">
        <v>10823.587163</v>
      </c>
      <c r="D18" s="132">
        <v>12713.171474999999</v>
      </c>
      <c r="E18" s="132">
        <v>14313.942257999999</v>
      </c>
      <c r="F18" s="132">
        <v>15640.744898999999</v>
      </c>
      <c r="G18" s="132">
        <v>17188.135926999999</v>
      </c>
      <c r="H18" s="132">
        <v>18887.863641</v>
      </c>
      <c r="I18" s="36">
        <f t="shared" si="1"/>
        <v>0.17458022775106086</v>
      </c>
      <c r="J18" s="36">
        <f t="shared" si="1"/>
        <v>0.12591435474207668</v>
      </c>
      <c r="K18" s="33"/>
      <c r="L18" s="33"/>
      <c r="O18" s="34"/>
    </row>
    <row r="19" spans="2:15" ht="15">
      <c r="B19" s="136" t="s">
        <v>163</v>
      </c>
      <c r="C19" s="132">
        <v>16346.719778000001</v>
      </c>
      <c r="D19" s="132">
        <v>16986.039385</v>
      </c>
      <c r="E19" s="132">
        <v>18495.140281</v>
      </c>
      <c r="F19" s="132">
        <v>20209.510824000001</v>
      </c>
      <c r="G19" s="132">
        <v>22208.905094999998</v>
      </c>
      <c r="H19" s="132">
        <v>24405.134612000002</v>
      </c>
      <c r="I19" s="36">
        <f t="shared" si="1"/>
        <v>3.9109963080202759E-2</v>
      </c>
      <c r="J19" s="36">
        <f t="shared" si="1"/>
        <v>8.8843600429459268E-2</v>
      </c>
      <c r="K19" s="33"/>
      <c r="L19" s="33"/>
      <c r="O19" s="34"/>
    </row>
    <row r="20" spans="2:15" ht="15">
      <c r="B20" s="137" t="s">
        <v>164</v>
      </c>
      <c r="C20" s="132">
        <v>2589.1479279999999</v>
      </c>
      <c r="D20" s="132">
        <v>2715.7308189999999</v>
      </c>
      <c r="E20" s="132">
        <v>3133.5730469999999</v>
      </c>
      <c r="F20" s="132">
        <v>3424.0334200000002</v>
      </c>
      <c r="G20" s="132">
        <v>3762.784459</v>
      </c>
      <c r="H20" s="132">
        <v>4134.8846709999998</v>
      </c>
      <c r="I20" s="36">
        <f t="shared" si="1"/>
        <v>4.8889787111460858E-2</v>
      </c>
      <c r="J20" s="36">
        <f t="shared" si="1"/>
        <v>0.1538599573553685</v>
      </c>
      <c r="K20" s="33"/>
      <c r="L20" s="33"/>
      <c r="O20" s="34"/>
    </row>
    <row r="21" spans="2:15" ht="15">
      <c r="B21" s="136" t="s">
        <v>165</v>
      </c>
      <c r="C21" s="132">
        <v>20009.673647</v>
      </c>
      <c r="D21" s="132">
        <v>26385.823396</v>
      </c>
      <c r="E21" s="132">
        <v>34894.255763000001</v>
      </c>
      <c r="F21" s="132">
        <v>38128.709967000003</v>
      </c>
      <c r="G21" s="132">
        <v>41900.910339000002</v>
      </c>
      <c r="H21" s="132">
        <v>46044.474178999997</v>
      </c>
      <c r="I21" s="36">
        <f t="shared" si="1"/>
        <v>0.31865336044378512</v>
      </c>
      <c r="J21" s="36">
        <f t="shared" si="1"/>
        <v>0.32246226465268668</v>
      </c>
      <c r="K21" s="33"/>
      <c r="L21" s="33"/>
      <c r="O21" s="34"/>
    </row>
    <row r="22" spans="2:15" ht="15">
      <c r="B22" s="137" t="s">
        <v>166</v>
      </c>
      <c r="C22" s="132">
        <v>2523.4472780000001</v>
      </c>
      <c r="D22" s="132">
        <v>4280.8193240000001</v>
      </c>
      <c r="E22" s="132">
        <v>1907.3125520000001</v>
      </c>
      <c r="F22" s="132">
        <v>2084.1071259999999</v>
      </c>
      <c r="G22" s="132">
        <v>2290.2947920000001</v>
      </c>
      <c r="H22" s="132">
        <v>2516.7811040000001</v>
      </c>
      <c r="I22" s="36">
        <f t="shared" si="1"/>
        <v>0.69641718347800574</v>
      </c>
      <c r="J22" s="36">
        <f t="shared" si="1"/>
        <v>-0.55445151788891522</v>
      </c>
      <c r="K22" s="33"/>
      <c r="L22" s="33"/>
      <c r="O22" s="34"/>
    </row>
    <row r="23" spans="2:15" ht="14.25">
      <c r="B23" s="135" t="s">
        <v>167</v>
      </c>
      <c r="C23" s="129">
        <v>3595.2307839999999</v>
      </c>
      <c r="D23" s="129">
        <v>3662.9534560000002</v>
      </c>
      <c r="E23" s="129">
        <v>5653.1501369999996</v>
      </c>
      <c r="F23" s="129">
        <v>6177.1577360000001</v>
      </c>
      <c r="G23" s="129">
        <v>6788.284541</v>
      </c>
      <c r="H23" s="129">
        <v>7459.5752179999999</v>
      </c>
      <c r="I23" s="35">
        <f t="shared" si="1"/>
        <v>1.8836808001697403E-2</v>
      </c>
      <c r="J23" s="35">
        <f t="shared" si="1"/>
        <v>0.54333114108780522</v>
      </c>
      <c r="K23" s="33"/>
      <c r="L23" s="33"/>
      <c r="O23" s="34"/>
    </row>
    <row r="24" spans="2:15" ht="14.25">
      <c r="B24" s="130" t="s">
        <v>168</v>
      </c>
      <c r="C24" s="129">
        <v>589259.740215</v>
      </c>
      <c r="D24" s="129">
        <v>656268.79622500006</v>
      </c>
      <c r="E24" s="129">
        <v>701874.97835999995</v>
      </c>
      <c r="F24" s="129">
        <v>769556.51266499993</v>
      </c>
      <c r="G24" s="129">
        <v>850149.132384</v>
      </c>
      <c r="H24" s="129">
        <v>936506.85977899993</v>
      </c>
      <c r="I24" s="35">
        <f t="shared" si="1"/>
        <v>0.11371734981512716</v>
      </c>
      <c r="J24" s="35">
        <f t="shared" si="1"/>
        <v>6.9493144268532259E-2</v>
      </c>
      <c r="K24" s="33"/>
      <c r="L24" s="33"/>
      <c r="O24" s="34"/>
    </row>
    <row r="25" spans="2:15" ht="14.25">
      <c r="B25" s="138" t="s">
        <v>169</v>
      </c>
      <c r="C25" s="129">
        <v>389676.81802000001</v>
      </c>
      <c r="D25" s="129">
        <v>431664.37413300003</v>
      </c>
      <c r="E25" s="129">
        <v>459445.67484999995</v>
      </c>
      <c r="F25" s="129">
        <v>503948.77577499999</v>
      </c>
      <c r="G25" s="129">
        <v>558429.41474000004</v>
      </c>
      <c r="H25" s="129">
        <v>616110.65193099994</v>
      </c>
      <c r="I25" s="35">
        <f t="shared" si="1"/>
        <v>0.10774968941274055</v>
      </c>
      <c r="J25" s="35">
        <f t="shared" si="1"/>
        <v>6.4358567400422562E-2</v>
      </c>
      <c r="K25" s="33"/>
      <c r="L25" s="33"/>
      <c r="O25" s="34"/>
    </row>
    <row r="26" spans="2:15" ht="15">
      <c r="B26" s="139" t="s">
        <v>170</v>
      </c>
      <c r="C26" s="132">
        <v>216391.02427299999</v>
      </c>
      <c r="D26" s="132">
        <v>247420.710999</v>
      </c>
      <c r="E26" s="132">
        <v>271390.42859999998</v>
      </c>
      <c r="F26" s="132">
        <v>298462.11944500002</v>
      </c>
      <c r="G26" s="132">
        <v>332613.278544</v>
      </c>
      <c r="H26" s="132">
        <v>367963.65063300001</v>
      </c>
      <c r="I26" s="36">
        <f t="shared" si="1"/>
        <v>0.14339636697154678</v>
      </c>
      <c r="J26" s="36">
        <f t="shared" si="1"/>
        <v>9.6878379761413225E-2</v>
      </c>
      <c r="K26" s="33"/>
      <c r="L26" s="33"/>
      <c r="O26" s="34"/>
    </row>
    <row r="27" spans="2:15" ht="15">
      <c r="B27" s="139" t="s">
        <v>171</v>
      </c>
      <c r="C27" s="132">
        <v>173285.79374699999</v>
      </c>
      <c r="D27" s="132">
        <v>184243.663134</v>
      </c>
      <c r="E27" s="132">
        <v>188055.24625</v>
      </c>
      <c r="F27" s="132">
        <v>205486.65633</v>
      </c>
      <c r="G27" s="132">
        <v>225816.13619600001</v>
      </c>
      <c r="H27" s="132">
        <v>248147.00129799999</v>
      </c>
      <c r="I27" s="36">
        <f t="shared" si="1"/>
        <v>6.32358207216841E-2</v>
      </c>
      <c r="J27" s="36">
        <f t="shared" si="1"/>
        <v>2.0687729776778463E-2</v>
      </c>
      <c r="K27" s="33"/>
      <c r="L27" s="33"/>
      <c r="O27" s="34"/>
    </row>
    <row r="28" spans="2:15" ht="14.25">
      <c r="B28" s="140" t="s">
        <v>172</v>
      </c>
      <c r="C28" s="129">
        <v>168644.18026499994</v>
      </c>
      <c r="D28" s="129">
        <v>189702.48317399999</v>
      </c>
      <c r="E28" s="129">
        <v>202241.10832900001</v>
      </c>
      <c r="F28" s="129">
        <v>221694.60474799998</v>
      </c>
      <c r="G28" s="129">
        <v>243464.60940400002</v>
      </c>
      <c r="H28" s="129">
        <v>267371.88065800007</v>
      </c>
      <c r="I28" s="35">
        <f t="shared" si="1"/>
        <v>0.12486824553275411</v>
      </c>
      <c r="J28" s="35">
        <f t="shared" si="1"/>
        <v>6.6096262659351979E-2</v>
      </c>
      <c r="K28" s="33"/>
      <c r="L28" s="33"/>
      <c r="O28" s="34"/>
    </row>
    <row r="29" spans="2:15" ht="15">
      <c r="B29" s="139" t="s">
        <v>173</v>
      </c>
      <c r="C29" s="132">
        <v>53533.987218000002</v>
      </c>
      <c r="D29" s="132">
        <v>53937.395067999998</v>
      </c>
      <c r="E29" s="132">
        <v>58592.540218000002</v>
      </c>
      <c r="F29" s="132">
        <v>64023.660149000003</v>
      </c>
      <c r="G29" s="132">
        <v>70357.734259999997</v>
      </c>
      <c r="H29" s="132">
        <v>77315.381748</v>
      </c>
      <c r="I29" s="36">
        <f t="shared" si="1"/>
        <v>7.5355464997823862E-3</v>
      </c>
      <c r="J29" s="36">
        <f t="shared" si="1"/>
        <v>8.6306451101896275E-2</v>
      </c>
      <c r="K29" s="33"/>
      <c r="L29" s="33"/>
      <c r="O29" s="34"/>
    </row>
    <row r="30" spans="2:15" ht="15">
      <c r="B30" s="139" t="s">
        <v>174</v>
      </c>
      <c r="C30" s="132">
        <v>32808.637556000001</v>
      </c>
      <c r="D30" s="132">
        <v>39402.194303999997</v>
      </c>
      <c r="E30" s="132">
        <v>42013.901189999997</v>
      </c>
      <c r="F30" s="132">
        <v>45908.296881000002</v>
      </c>
      <c r="G30" s="132">
        <v>50450.157719000003</v>
      </c>
      <c r="H30" s="132">
        <v>55439.153126999998</v>
      </c>
      <c r="I30" s="36">
        <f t="shared" si="1"/>
        <v>0.20097014808206115</v>
      </c>
      <c r="J30" s="36">
        <f t="shared" si="1"/>
        <v>6.6283285287359384E-2</v>
      </c>
      <c r="K30" s="33"/>
      <c r="L30" s="33"/>
      <c r="O30" s="34"/>
    </row>
    <row r="31" spans="2:15" ht="15">
      <c r="B31" s="139" t="s">
        <v>175</v>
      </c>
      <c r="C31" s="132">
        <v>48357.003387999997</v>
      </c>
      <c r="D31" s="132">
        <v>55877.162414999999</v>
      </c>
      <c r="E31" s="132">
        <v>60239.319319000002</v>
      </c>
      <c r="F31" s="132">
        <v>65823.084191999995</v>
      </c>
      <c r="G31" s="132">
        <v>72335.181322000004</v>
      </c>
      <c r="H31" s="132">
        <v>79488.377737999996</v>
      </c>
      <c r="I31" s="36">
        <f t="shared" si="1"/>
        <v>0.15551333829891867</v>
      </c>
      <c r="J31" s="36">
        <f t="shared" si="1"/>
        <v>7.8066900956820895E-2</v>
      </c>
      <c r="K31" s="33"/>
      <c r="L31" s="33"/>
      <c r="O31" s="34"/>
    </row>
    <row r="32" spans="2:15" ht="15">
      <c r="B32" s="139" t="s">
        <v>176</v>
      </c>
      <c r="C32" s="132">
        <v>2813.8312770000002</v>
      </c>
      <c r="D32" s="132">
        <v>3356.6762910000002</v>
      </c>
      <c r="E32" s="132">
        <v>3621.909056</v>
      </c>
      <c r="F32" s="132">
        <v>3957.634771</v>
      </c>
      <c r="G32" s="132">
        <v>4349.1767730000001</v>
      </c>
      <c r="H32" s="132">
        <v>4779.2650789999998</v>
      </c>
      <c r="I32" s="36">
        <f t="shared" si="1"/>
        <v>0.19292024309956513</v>
      </c>
      <c r="J32" s="36">
        <f t="shared" si="1"/>
        <v>7.9016485954021887E-2</v>
      </c>
      <c r="K32" s="33"/>
      <c r="L32" s="33"/>
      <c r="O32" s="34"/>
    </row>
    <row r="33" spans="2:15" ht="15">
      <c r="B33" s="139" t="s">
        <v>177</v>
      </c>
      <c r="C33" s="132">
        <v>9759.3660249999994</v>
      </c>
      <c r="D33" s="132">
        <v>10693.431272</v>
      </c>
      <c r="E33" s="132">
        <v>11044.527907</v>
      </c>
      <c r="F33" s="132">
        <v>12068.278635000001</v>
      </c>
      <c r="G33" s="132">
        <v>13262.233668000001</v>
      </c>
      <c r="H33" s="132">
        <v>14573.730516</v>
      </c>
      <c r="I33" s="36">
        <f t="shared" si="1"/>
        <v>9.5709623412756573E-2</v>
      </c>
      <c r="J33" s="36">
        <f t="shared" si="1"/>
        <v>3.2832925753150999E-2</v>
      </c>
      <c r="K33" s="33"/>
      <c r="L33" s="33"/>
      <c r="O33" s="34"/>
    </row>
    <row r="34" spans="2:15" ht="15">
      <c r="B34" s="139" t="s">
        <v>178</v>
      </c>
      <c r="C34" s="132">
        <v>15229.774224000001</v>
      </c>
      <c r="D34" s="132">
        <v>16670.181788999998</v>
      </c>
      <c r="E34" s="132">
        <v>16629.426203999999</v>
      </c>
      <c r="F34" s="132">
        <v>18170.858061999999</v>
      </c>
      <c r="G34" s="132">
        <v>19968.56162</v>
      </c>
      <c r="H34" s="132">
        <v>21943.244489000001</v>
      </c>
      <c r="I34" s="36">
        <f t="shared" si="1"/>
        <v>9.457839254964906E-2</v>
      </c>
      <c r="J34" s="36">
        <f t="shared" si="1"/>
        <v>-2.4448194696288228E-3</v>
      </c>
      <c r="K34" s="33"/>
      <c r="L34" s="33"/>
      <c r="O34" s="34"/>
    </row>
    <row r="35" spans="2:15" ht="15">
      <c r="B35" s="139" t="s">
        <v>166</v>
      </c>
      <c r="C35" s="132">
        <v>6141.5805769999997</v>
      </c>
      <c r="D35" s="132">
        <v>9765.442035</v>
      </c>
      <c r="E35" s="132">
        <v>10099.484435</v>
      </c>
      <c r="F35" s="132">
        <v>11742.792058000001</v>
      </c>
      <c r="G35" s="132">
        <v>12741.564042</v>
      </c>
      <c r="H35" s="132">
        <v>13832.727961000001</v>
      </c>
      <c r="I35" s="36">
        <f t="shared" si="1"/>
        <v>0.59005355585030217</v>
      </c>
      <c r="J35" s="36">
        <f t="shared" si="1"/>
        <v>3.4206582641397087E-2</v>
      </c>
      <c r="K35" s="33"/>
      <c r="L35" s="33"/>
      <c r="O35" s="34"/>
    </row>
    <row r="36" spans="2:15" ht="14.25">
      <c r="B36" s="138" t="s">
        <v>179</v>
      </c>
      <c r="C36" s="129">
        <v>27637.589506</v>
      </c>
      <c r="D36" s="129">
        <v>31541.156406000002</v>
      </c>
      <c r="E36" s="129">
        <v>35763.916454999991</v>
      </c>
      <c r="F36" s="129">
        <v>39078.753628999999</v>
      </c>
      <c r="G36" s="129">
        <v>42942.448546</v>
      </c>
      <c r="H36" s="129">
        <v>47186.300757999998</v>
      </c>
      <c r="I36" s="35">
        <f t="shared" si="1"/>
        <v>0.14124122145864249</v>
      </c>
      <c r="J36" s="35">
        <f t="shared" si="1"/>
        <v>0.13388095206923678</v>
      </c>
      <c r="K36" s="33"/>
      <c r="L36" s="33"/>
      <c r="O36" s="34"/>
    </row>
    <row r="37" spans="2:15" ht="15">
      <c r="B37" s="139" t="s">
        <v>180</v>
      </c>
      <c r="C37" s="132">
        <v>22685.200077000001</v>
      </c>
      <c r="D37" s="132">
        <v>24668.660327000001</v>
      </c>
      <c r="E37" s="132">
        <v>28103.575369999999</v>
      </c>
      <c r="F37" s="132">
        <v>30708.580849999998</v>
      </c>
      <c r="G37" s="132">
        <v>33746.683115</v>
      </c>
      <c r="H37" s="132">
        <v>37083.878769000003</v>
      </c>
      <c r="I37" s="36">
        <f t="shared" si="1"/>
        <v>8.743410872584656E-2</v>
      </c>
      <c r="J37" s="36">
        <f t="shared" si="1"/>
        <v>0.13924205844451398</v>
      </c>
      <c r="K37" s="33"/>
      <c r="L37" s="33"/>
      <c r="O37" s="34"/>
    </row>
    <row r="38" spans="2:15" ht="15">
      <c r="B38" s="139" t="s">
        <v>181</v>
      </c>
      <c r="C38" s="132">
        <v>2967.4121749999999</v>
      </c>
      <c r="D38" s="132">
        <v>4479.6291140000003</v>
      </c>
      <c r="E38" s="132">
        <v>4927.5838789999998</v>
      </c>
      <c r="F38" s="132">
        <v>5384.3365460000005</v>
      </c>
      <c r="G38" s="132">
        <v>5917.0269079999998</v>
      </c>
      <c r="H38" s="132">
        <v>6502.1592719999999</v>
      </c>
      <c r="I38" s="36">
        <f t="shared" si="1"/>
        <v>0.50960798494398585</v>
      </c>
      <c r="J38" s="36">
        <f t="shared" si="1"/>
        <v>9.9998181456590896E-2</v>
      </c>
      <c r="K38" s="33"/>
      <c r="L38" s="33"/>
      <c r="O38" s="34"/>
    </row>
    <row r="39" spans="2:15" ht="14.25">
      <c r="B39" s="141" t="s">
        <v>182</v>
      </c>
      <c r="C39" s="129">
        <v>292.38727399999999</v>
      </c>
      <c r="D39" s="129">
        <v>306.02133400000002</v>
      </c>
      <c r="E39" s="129">
        <v>329.72867600000001</v>
      </c>
      <c r="F39" s="129">
        <v>360.063714</v>
      </c>
      <c r="G39" s="129">
        <v>393.18957499999999</v>
      </c>
      <c r="H39" s="129">
        <v>429.36301700000001</v>
      </c>
      <c r="I39" s="35">
        <f t="shared" si="1"/>
        <v>4.6630141638791089E-2</v>
      </c>
      <c r="J39" s="35">
        <f t="shared" si="1"/>
        <v>7.7469572758610328E-2</v>
      </c>
      <c r="K39" s="33"/>
      <c r="L39" s="33"/>
      <c r="O39" s="34"/>
    </row>
    <row r="40" spans="2:15" ht="15">
      <c r="B40" s="142" t="s">
        <v>183</v>
      </c>
      <c r="C40" s="132">
        <v>186.62025499999999</v>
      </c>
      <c r="D40" s="132">
        <v>164.72337200000001</v>
      </c>
      <c r="E40" s="132">
        <v>180.51991200000001</v>
      </c>
      <c r="F40" s="132">
        <v>197.12774400000001</v>
      </c>
      <c r="G40" s="132">
        <v>215.263496</v>
      </c>
      <c r="H40" s="132">
        <v>235.06773799999999</v>
      </c>
      <c r="I40" s="36">
        <f t="shared" si="1"/>
        <v>-0.11733390354653617</v>
      </c>
      <c r="J40" s="36">
        <f t="shared" si="1"/>
        <v>9.5897381216795363E-2</v>
      </c>
      <c r="K40" s="33"/>
      <c r="L40" s="33"/>
      <c r="O40" s="34"/>
    </row>
    <row r="41" spans="2:15" ht="15">
      <c r="B41" s="143" t="s">
        <v>184</v>
      </c>
      <c r="C41" s="132">
        <v>105.767019</v>
      </c>
      <c r="D41" s="132">
        <v>141.29796200000001</v>
      </c>
      <c r="E41" s="132">
        <v>149.208764</v>
      </c>
      <c r="F41" s="132">
        <v>162.93597</v>
      </c>
      <c r="G41" s="132">
        <v>177.92607899999999</v>
      </c>
      <c r="H41" s="132">
        <v>194.29527899999999</v>
      </c>
      <c r="I41" s="36">
        <f t="shared" si="1"/>
        <v>0.33593594048443398</v>
      </c>
      <c r="J41" s="36">
        <f t="shared" si="1"/>
        <v>5.5986667380241384E-2</v>
      </c>
      <c r="K41" s="33"/>
      <c r="L41" s="33"/>
      <c r="O41" s="34"/>
    </row>
    <row r="42" spans="2:15" ht="15">
      <c r="B42" s="139" t="s">
        <v>185</v>
      </c>
      <c r="C42" s="132">
        <v>1291.266834</v>
      </c>
      <c r="D42" s="132">
        <v>1567.4741409999999</v>
      </c>
      <c r="E42" s="132">
        <v>1813.870934</v>
      </c>
      <c r="F42" s="132">
        <v>1982.0041220000001</v>
      </c>
      <c r="G42" s="132">
        <v>2178.0903969999999</v>
      </c>
      <c r="H42" s="132">
        <v>2393.4808630000002</v>
      </c>
      <c r="I42" s="36">
        <f t="shared" si="1"/>
        <v>0.21390412866439346</v>
      </c>
      <c r="J42" s="36">
        <f t="shared" si="1"/>
        <v>0.15719352974002265</v>
      </c>
      <c r="K42" s="33"/>
      <c r="L42" s="33"/>
      <c r="O42" s="34"/>
    </row>
    <row r="43" spans="2:15" ht="15">
      <c r="B43" s="139" t="s">
        <v>186</v>
      </c>
      <c r="C43" s="132">
        <v>401.32314600000001</v>
      </c>
      <c r="D43" s="132">
        <v>519.37148999999999</v>
      </c>
      <c r="E43" s="132">
        <v>589.15759600000001</v>
      </c>
      <c r="F43" s="132">
        <v>643.76839700000005</v>
      </c>
      <c r="G43" s="132">
        <v>707.45855100000006</v>
      </c>
      <c r="H43" s="132">
        <v>777.41883700000005</v>
      </c>
      <c r="I43" s="36">
        <f t="shared" si="1"/>
        <v>0.29414785859373271</v>
      </c>
      <c r="J43" s="36">
        <f t="shared" si="1"/>
        <v>0.13436645511674117</v>
      </c>
      <c r="K43" s="33"/>
      <c r="L43" s="33"/>
      <c r="O43" s="34"/>
    </row>
    <row r="44" spans="2:15" ht="14.25">
      <c r="B44" s="138" t="s">
        <v>187</v>
      </c>
      <c r="C44" s="129">
        <v>3301.1524239999999</v>
      </c>
      <c r="D44" s="129">
        <v>3360.7825120000002</v>
      </c>
      <c r="E44" s="129">
        <v>4424.2787259999996</v>
      </c>
      <c r="F44" s="129">
        <v>4834.3785129999997</v>
      </c>
      <c r="G44" s="129">
        <v>5312.6596939999999</v>
      </c>
      <c r="H44" s="129">
        <v>5838.0264319999997</v>
      </c>
      <c r="I44" s="35">
        <f t="shared" si="1"/>
        <v>1.8063415541335948E-2</v>
      </c>
      <c r="J44" s="35">
        <f t="shared" si="1"/>
        <v>0.31644303378831662</v>
      </c>
      <c r="K44" s="33"/>
      <c r="L44" s="33"/>
      <c r="O44" s="34"/>
    </row>
    <row r="45" spans="2:15" ht="18.75" customHeight="1">
      <c r="B45" s="144" t="s">
        <v>188</v>
      </c>
      <c r="C45" s="145">
        <v>72888.769362999999</v>
      </c>
      <c r="D45" s="145">
        <v>82499.69853899999</v>
      </c>
      <c r="E45" s="145">
        <v>92473.058947999991</v>
      </c>
      <c r="F45" s="145">
        <v>101044.66672800001</v>
      </c>
      <c r="G45" s="145">
        <v>111041.352424</v>
      </c>
      <c r="H45" s="145">
        <v>122022.186227</v>
      </c>
      <c r="I45" s="39">
        <f t="shared" si="1"/>
        <v>0.13185747626133915</v>
      </c>
      <c r="J45" s="39">
        <f t="shared" si="1"/>
        <v>0.1208896588183932</v>
      </c>
      <c r="K45" s="33"/>
      <c r="L45" s="33"/>
      <c r="O45" s="34"/>
    </row>
    <row r="46" spans="2:15" ht="15">
      <c r="B46" s="146" t="s">
        <v>189</v>
      </c>
      <c r="C46" s="147">
        <v>61613.715471000003</v>
      </c>
      <c r="D46" s="147">
        <v>66337.318889999995</v>
      </c>
      <c r="E46" s="147">
        <v>68471.381529999999</v>
      </c>
      <c r="F46" s="147">
        <v>74818.201169000007</v>
      </c>
      <c r="G46" s="147">
        <v>82220.215205</v>
      </c>
      <c r="H46" s="147">
        <v>90350.938567999998</v>
      </c>
      <c r="I46" s="40">
        <f t="shared" si="1"/>
        <v>7.6664803978965912E-2</v>
      </c>
      <c r="J46" s="40">
        <f t="shared" si="1"/>
        <v>3.216986570618996E-2</v>
      </c>
      <c r="K46" s="33"/>
      <c r="L46" s="33"/>
      <c r="O46" s="34"/>
    </row>
    <row r="47" spans="2:15" ht="15">
      <c r="B47" s="139" t="s">
        <v>190</v>
      </c>
      <c r="C47" s="132">
        <v>61613.715471000003</v>
      </c>
      <c r="D47" s="132">
        <v>66337.318889999995</v>
      </c>
      <c r="E47" s="132">
        <v>68471.381529999999</v>
      </c>
      <c r="F47" s="132">
        <v>74818.201169000007</v>
      </c>
      <c r="G47" s="132">
        <v>82220.215205</v>
      </c>
      <c r="H47" s="132">
        <v>90350.938567999998</v>
      </c>
      <c r="I47" s="36">
        <f t="shared" si="1"/>
        <v>7.6664803978965912E-2</v>
      </c>
      <c r="J47" s="36">
        <f t="shared" si="1"/>
        <v>3.216986570618996E-2</v>
      </c>
      <c r="K47" s="33"/>
      <c r="L47" s="33"/>
      <c r="O47" s="34"/>
    </row>
    <row r="48" spans="2:15" ht="15">
      <c r="B48" s="139" t="s">
        <v>166</v>
      </c>
      <c r="C48" s="132">
        <v>0</v>
      </c>
      <c r="D48" s="132">
        <v>0</v>
      </c>
      <c r="E48" s="132">
        <v>0</v>
      </c>
      <c r="F48" s="132">
        <v>0</v>
      </c>
      <c r="G48" s="132">
        <v>0</v>
      </c>
      <c r="H48" s="132">
        <v>0</v>
      </c>
      <c r="I48" s="148">
        <v>0</v>
      </c>
      <c r="J48" s="148">
        <v>0</v>
      </c>
      <c r="K48" s="33"/>
      <c r="L48" s="33"/>
      <c r="O48" s="34"/>
    </row>
    <row r="49" spans="2:15" ht="15">
      <c r="B49" s="146" t="s">
        <v>191</v>
      </c>
      <c r="C49" s="147">
        <v>0</v>
      </c>
      <c r="D49" s="147">
        <v>0</v>
      </c>
      <c r="E49" s="147">
        <v>0</v>
      </c>
      <c r="F49" s="147">
        <v>0</v>
      </c>
      <c r="G49" s="147">
        <v>0</v>
      </c>
      <c r="H49" s="147">
        <v>0</v>
      </c>
      <c r="I49" s="148">
        <v>0</v>
      </c>
      <c r="J49" s="148">
        <v>0</v>
      </c>
      <c r="K49" s="33"/>
      <c r="L49" s="33"/>
      <c r="O49" s="34"/>
    </row>
    <row r="50" spans="2:15" ht="15">
      <c r="B50" s="146" t="s">
        <v>192</v>
      </c>
      <c r="C50" s="147">
        <v>11275.053891999998</v>
      </c>
      <c r="D50" s="147">
        <v>16162.379649</v>
      </c>
      <c r="E50" s="147">
        <v>24001.677417999999</v>
      </c>
      <c r="F50" s="147">
        <v>26226.465559</v>
      </c>
      <c r="G50" s="147">
        <v>28821.137219</v>
      </c>
      <c r="H50" s="147">
        <v>31671.247658999997</v>
      </c>
      <c r="I50" s="40">
        <f t="shared" ref="I50:J56" si="2">+D50/C50-1</f>
        <v>0.43346362720871001</v>
      </c>
      <c r="J50" s="40">
        <f t="shared" si="2"/>
        <v>0.48503363608867045</v>
      </c>
      <c r="K50" s="33"/>
      <c r="L50" s="33"/>
      <c r="O50" s="34"/>
    </row>
    <row r="51" spans="2:15" ht="15">
      <c r="B51" s="139" t="s">
        <v>193</v>
      </c>
      <c r="C51" s="132">
        <v>11050.510229</v>
      </c>
      <c r="D51" s="132">
        <v>15904.42661</v>
      </c>
      <c r="E51" s="132">
        <v>23664.349824000001</v>
      </c>
      <c r="F51" s="132">
        <v>25857.870049000001</v>
      </c>
      <c r="G51" s="132">
        <v>28416.075325999998</v>
      </c>
      <c r="H51" s="132">
        <v>31226.129362</v>
      </c>
      <c r="I51" s="36">
        <f t="shared" si="2"/>
        <v>0.43924816867385941</v>
      </c>
      <c r="J51" s="36">
        <f t="shared" si="2"/>
        <v>0.48790964957648364</v>
      </c>
      <c r="K51" s="33"/>
      <c r="L51" s="33"/>
      <c r="O51" s="34"/>
    </row>
    <row r="52" spans="2:15" ht="15">
      <c r="B52" s="139" t="s">
        <v>194</v>
      </c>
      <c r="C52" s="132">
        <v>190.20907600000001</v>
      </c>
      <c r="D52" s="132">
        <v>205.08095299999999</v>
      </c>
      <c r="E52" s="132">
        <v>228.09907899999999</v>
      </c>
      <c r="F52" s="132">
        <v>249.24227300000001</v>
      </c>
      <c r="G52" s="132">
        <v>273.900642</v>
      </c>
      <c r="H52" s="132">
        <v>300.98656399999999</v>
      </c>
      <c r="I52" s="36">
        <f t="shared" si="2"/>
        <v>7.8186999867450924E-2</v>
      </c>
      <c r="J52" s="36">
        <f t="shared" si="2"/>
        <v>0.11223921901708733</v>
      </c>
      <c r="K52" s="33"/>
      <c r="L52" s="33"/>
      <c r="O52" s="34"/>
    </row>
    <row r="53" spans="2:15" ht="15">
      <c r="B53" s="139" t="s">
        <v>166</v>
      </c>
      <c r="C53" s="132">
        <v>34.334586999999999</v>
      </c>
      <c r="D53" s="132">
        <v>52.872086000000003</v>
      </c>
      <c r="E53" s="132">
        <v>109.228515</v>
      </c>
      <c r="F53" s="132">
        <v>119.35323699999999</v>
      </c>
      <c r="G53" s="132">
        <v>131.16125099999999</v>
      </c>
      <c r="H53" s="132">
        <v>144.131733</v>
      </c>
      <c r="I53" s="36">
        <f t="shared" si="2"/>
        <v>0.53990744085548492</v>
      </c>
      <c r="J53" s="36">
        <f t="shared" si="2"/>
        <v>1.0659013718505452</v>
      </c>
      <c r="K53" s="33"/>
      <c r="L53" s="33"/>
      <c r="O53" s="34"/>
    </row>
    <row r="54" spans="2:15" ht="14.25">
      <c r="B54" s="130" t="s">
        <v>195</v>
      </c>
      <c r="C54" s="129">
        <v>1585.3084899999999</v>
      </c>
      <c r="D54" s="129">
        <v>1705.9882909999999</v>
      </c>
      <c r="E54" s="129">
        <v>1909.0761709999999</v>
      </c>
      <c r="F54" s="129">
        <v>2086.03422</v>
      </c>
      <c r="G54" s="129">
        <v>2292.4125389999999</v>
      </c>
      <c r="H54" s="129">
        <v>2519.108275</v>
      </c>
      <c r="I54" s="35">
        <f t="shared" si="2"/>
        <v>7.612385965333468E-2</v>
      </c>
      <c r="J54" s="35">
        <f t="shared" si="2"/>
        <v>0.11904412302909528</v>
      </c>
      <c r="K54" s="33"/>
      <c r="L54" s="33"/>
      <c r="O54" s="34"/>
    </row>
    <row r="55" spans="2:15" ht="14.25">
      <c r="B55" s="130" t="s">
        <v>196</v>
      </c>
      <c r="C55" s="129">
        <v>6.1472509999999998</v>
      </c>
      <c r="D55" s="129">
        <v>3.0091730000000001</v>
      </c>
      <c r="E55" s="129">
        <v>3.5916030000000001</v>
      </c>
      <c r="F55" s="129">
        <v>3.9245199999999998</v>
      </c>
      <c r="G55" s="129">
        <v>4.312786</v>
      </c>
      <c r="H55" s="129">
        <v>4.7392750000000001</v>
      </c>
      <c r="I55" s="35">
        <f t="shared" si="2"/>
        <v>-0.51048476790682529</v>
      </c>
      <c r="J55" s="35">
        <f t="shared" si="2"/>
        <v>0.19355151731056996</v>
      </c>
      <c r="K55" s="33"/>
      <c r="L55" s="33"/>
      <c r="O55" s="34"/>
    </row>
    <row r="56" spans="2:15" ht="14.25">
      <c r="B56" s="130" t="s">
        <v>197</v>
      </c>
      <c r="C56" s="129">
        <v>7581.4783969999999</v>
      </c>
      <c r="D56" s="129">
        <v>8245.3376640000006</v>
      </c>
      <c r="E56" s="129">
        <v>8669.1388029999998</v>
      </c>
      <c r="F56" s="129">
        <v>9472.7075229999991</v>
      </c>
      <c r="G56" s="129">
        <v>10409.874054</v>
      </c>
      <c r="H56" s="129">
        <v>11439.302229999999</v>
      </c>
      <c r="I56" s="36">
        <f t="shared" si="2"/>
        <v>8.7563299957787999E-2</v>
      </c>
      <c r="J56" s="36">
        <f t="shared" si="2"/>
        <v>5.139888216468802E-2</v>
      </c>
      <c r="K56" s="33"/>
      <c r="L56" s="33"/>
      <c r="O56" s="34"/>
    </row>
    <row r="57" spans="2:15" ht="14.25">
      <c r="B57" s="130" t="s">
        <v>198</v>
      </c>
      <c r="C57" s="129">
        <v>900.14230999999995</v>
      </c>
      <c r="D57" s="129">
        <v>432</v>
      </c>
      <c r="E57" s="129">
        <v>446.99999700000001</v>
      </c>
      <c r="F57" s="129">
        <v>488.43378000000001</v>
      </c>
      <c r="G57" s="129">
        <v>536.75616200000002</v>
      </c>
      <c r="H57" s="129">
        <v>589.83575900000005</v>
      </c>
      <c r="I57" s="36"/>
      <c r="J57" s="36"/>
      <c r="K57" s="33"/>
      <c r="L57" s="33"/>
      <c r="O57" s="34"/>
    </row>
    <row r="58" spans="2:15" ht="14.25">
      <c r="B58" s="130" t="s">
        <v>199</v>
      </c>
      <c r="C58" s="129">
        <v>8610.3185720000001</v>
      </c>
      <c r="D58" s="129">
        <v>24412.527792000001</v>
      </c>
      <c r="E58" s="129">
        <v>32724.882865</v>
      </c>
      <c r="F58" s="129">
        <v>34410.345020000001</v>
      </c>
      <c r="G58" s="129">
        <v>37498.659456000001</v>
      </c>
      <c r="H58" s="129">
        <v>40891.010540000003</v>
      </c>
      <c r="I58" s="36">
        <f t="shared" ref="I58:J69" si="3">+D58/C58-1</f>
        <v>1.8352641760999875</v>
      </c>
      <c r="J58" s="36">
        <f t="shared" si="3"/>
        <v>0.34049546789349527</v>
      </c>
      <c r="K58" s="33"/>
      <c r="L58" s="33"/>
      <c r="O58" s="34"/>
    </row>
    <row r="59" spans="2:15" ht="15">
      <c r="B59" s="149" t="s">
        <v>200</v>
      </c>
      <c r="C59" s="132">
        <v>3.5692879999999998</v>
      </c>
      <c r="D59" s="132">
        <v>0</v>
      </c>
      <c r="E59" s="132">
        <v>0</v>
      </c>
      <c r="F59" s="132">
        <v>0</v>
      </c>
      <c r="G59" s="132">
        <v>0</v>
      </c>
      <c r="H59" s="132">
        <v>0</v>
      </c>
      <c r="I59" s="36">
        <v>0</v>
      </c>
      <c r="J59" s="36">
        <v>0</v>
      </c>
      <c r="K59" s="33"/>
      <c r="L59" s="33"/>
      <c r="O59" s="34"/>
    </row>
    <row r="60" spans="2:15" ht="15">
      <c r="B60" s="149" t="s">
        <v>201</v>
      </c>
      <c r="C60" s="132">
        <v>88.378218000000004</v>
      </c>
      <c r="D60" s="132">
        <v>1550.0814479999999</v>
      </c>
      <c r="E60" s="132">
        <v>4681.3481590000001</v>
      </c>
      <c r="F60" s="132">
        <v>3194.2287609999998</v>
      </c>
      <c r="G60" s="132">
        <v>3194.2287620000002</v>
      </c>
      <c r="H60" s="132">
        <v>3194.2287620000002</v>
      </c>
      <c r="I60" s="36"/>
      <c r="J60" s="36"/>
      <c r="K60" s="33"/>
      <c r="L60" s="33"/>
      <c r="O60" s="34"/>
    </row>
    <row r="61" spans="2:15" ht="15">
      <c r="B61" s="150" t="s">
        <v>202</v>
      </c>
      <c r="C61" s="151">
        <v>7683.3710659999997</v>
      </c>
      <c r="D61" s="151">
        <v>9807.446344</v>
      </c>
      <c r="E61" s="151">
        <v>15043.534706</v>
      </c>
      <c r="F61" s="151">
        <v>17011.106904</v>
      </c>
      <c r="G61" s="151">
        <v>18694.072413999998</v>
      </c>
      <c r="H61" s="151">
        <v>20542.721569000001</v>
      </c>
      <c r="I61" s="36">
        <v>0</v>
      </c>
      <c r="J61" s="36">
        <v>0</v>
      </c>
      <c r="K61" s="33"/>
      <c r="L61" s="33"/>
      <c r="O61" s="34"/>
    </row>
    <row r="62" spans="2:15" ht="15">
      <c r="B62" s="150" t="s">
        <v>203</v>
      </c>
      <c r="C62" s="151">
        <v>395</v>
      </c>
      <c r="D62" s="151">
        <v>1035</v>
      </c>
      <c r="E62" s="151">
        <v>1000</v>
      </c>
      <c r="F62" s="151">
        <v>1092.693027</v>
      </c>
      <c r="G62" s="151">
        <v>1200.796791</v>
      </c>
      <c r="H62" s="151">
        <v>1319.543093</v>
      </c>
      <c r="I62" s="36">
        <v>0</v>
      </c>
      <c r="J62" s="36">
        <v>0</v>
      </c>
      <c r="K62" s="33"/>
      <c r="L62" s="33"/>
      <c r="O62" s="34"/>
    </row>
    <row r="63" spans="2:15" ht="15">
      <c r="B63" s="150" t="s">
        <v>204</v>
      </c>
      <c r="C63" s="151">
        <v>400</v>
      </c>
      <c r="D63" s="151">
        <v>9020</v>
      </c>
      <c r="E63" s="151">
        <v>9000</v>
      </c>
      <c r="F63" s="151">
        <v>9834.2372460000006</v>
      </c>
      <c r="G63" s="151">
        <v>10807.171117</v>
      </c>
      <c r="H63" s="151">
        <v>11875.887837</v>
      </c>
      <c r="I63" s="36">
        <f t="shared" si="3"/>
        <v>21.55</v>
      </c>
      <c r="J63" s="148">
        <f t="shared" si="3"/>
        <v>-2.2172949002217113E-3</v>
      </c>
      <c r="K63" s="33"/>
      <c r="L63" s="33"/>
      <c r="O63" s="34"/>
    </row>
    <row r="64" spans="2:15" ht="15">
      <c r="B64" s="150" t="s">
        <v>205</v>
      </c>
      <c r="C64" s="151">
        <v>40</v>
      </c>
      <c r="D64" s="151">
        <v>3000</v>
      </c>
      <c r="E64" s="151">
        <v>3000</v>
      </c>
      <c r="F64" s="151">
        <v>3278.0790820000002</v>
      </c>
      <c r="G64" s="151">
        <v>3602.3903719999998</v>
      </c>
      <c r="H64" s="151">
        <v>3958.6292790000002</v>
      </c>
      <c r="I64" s="36">
        <f t="shared" si="3"/>
        <v>74</v>
      </c>
      <c r="J64" s="148">
        <f t="shared" si="3"/>
        <v>0</v>
      </c>
      <c r="K64" s="33"/>
      <c r="L64" s="33"/>
      <c r="O64" s="34"/>
    </row>
    <row r="65" spans="2:15" ht="15">
      <c r="B65" s="150" t="s">
        <v>166</v>
      </c>
      <c r="C65" s="151">
        <v>0</v>
      </c>
      <c r="D65" s="151">
        <v>0</v>
      </c>
      <c r="E65" s="151">
        <v>0</v>
      </c>
      <c r="F65" s="151">
        <v>0</v>
      </c>
      <c r="G65" s="151">
        <v>0</v>
      </c>
      <c r="H65" s="151">
        <v>0</v>
      </c>
      <c r="I65" s="36" t="e">
        <f t="shared" si="3"/>
        <v>#DIV/0!</v>
      </c>
      <c r="J65" s="36" t="e">
        <f t="shared" si="3"/>
        <v>#DIV/0!</v>
      </c>
      <c r="K65" s="33"/>
      <c r="L65" s="33"/>
      <c r="O65" s="34"/>
    </row>
    <row r="66" spans="2:15" ht="14.25">
      <c r="B66" s="152" t="s">
        <v>206</v>
      </c>
      <c r="C66" s="126">
        <v>43282.358515000007</v>
      </c>
      <c r="D66" s="126">
        <v>42330.953344000009</v>
      </c>
      <c r="E66" s="126">
        <v>42392.651856999997</v>
      </c>
      <c r="F66" s="126">
        <v>46152.145583999998</v>
      </c>
      <c r="G66" s="126">
        <v>49317.537741000007</v>
      </c>
      <c r="H66" s="126">
        <v>52613.659930999987</v>
      </c>
      <c r="I66" s="35">
        <f t="shared" si="3"/>
        <v>-2.1981361544109901E-2</v>
      </c>
      <c r="J66" s="35">
        <f t="shared" si="3"/>
        <v>1.4575271314727356E-3</v>
      </c>
      <c r="K66" s="33"/>
      <c r="L66" s="33"/>
      <c r="O66" s="34"/>
    </row>
    <row r="67" spans="2:15" ht="14.25">
      <c r="B67" s="153" t="s">
        <v>207</v>
      </c>
      <c r="C67" s="126">
        <v>34257.226754000003</v>
      </c>
      <c r="D67" s="129">
        <v>33052.379246000004</v>
      </c>
      <c r="E67" s="129">
        <v>31480.965827</v>
      </c>
      <c r="F67" s="129">
        <v>34247.762727000001</v>
      </c>
      <c r="G67" s="129">
        <v>36359.056830000001</v>
      </c>
      <c r="H67" s="129">
        <v>38513.308764999994</v>
      </c>
      <c r="I67" s="35">
        <f t="shared" si="3"/>
        <v>-3.5170608428170991E-2</v>
      </c>
      <c r="J67" s="35">
        <f t="shared" si="3"/>
        <v>-4.7543125634145533E-2</v>
      </c>
      <c r="K67" s="33"/>
      <c r="L67" s="33"/>
      <c r="O67" s="34"/>
    </row>
    <row r="68" spans="2:15" ht="14.25">
      <c r="B68" s="138" t="s">
        <v>208</v>
      </c>
      <c r="C68" s="129">
        <v>2253.6690340000005</v>
      </c>
      <c r="D68" s="129">
        <v>2162.6998210000002</v>
      </c>
      <c r="E68" s="129">
        <v>1925.747558</v>
      </c>
      <c r="F68" s="129">
        <v>2099.002125</v>
      </c>
      <c r="G68" s="129">
        <v>2268.3118749999999</v>
      </c>
      <c r="H68" s="129">
        <v>2449.7386509999997</v>
      </c>
      <c r="I68" s="35">
        <f t="shared" si="3"/>
        <v>-4.0364938962905494E-2</v>
      </c>
      <c r="J68" s="35">
        <f t="shared" si="3"/>
        <v>-0.10956317686771566</v>
      </c>
      <c r="K68" s="33"/>
      <c r="L68" s="33"/>
      <c r="O68" s="34"/>
    </row>
    <row r="69" spans="2:15" ht="15">
      <c r="B69" s="139" t="s">
        <v>209</v>
      </c>
      <c r="C69" s="132">
        <v>1147.47676</v>
      </c>
      <c r="D69" s="132">
        <v>1147.2343679999999</v>
      </c>
      <c r="E69" s="132">
        <v>1241.127448</v>
      </c>
      <c r="F69" s="132">
        <v>1355.3111730000001</v>
      </c>
      <c r="G69" s="132">
        <v>1479.9998009999999</v>
      </c>
      <c r="H69" s="132">
        <v>1616.159782</v>
      </c>
      <c r="I69" s="36">
        <f t="shared" si="3"/>
        <v>-2.1123913655562987E-4</v>
      </c>
      <c r="J69" s="36">
        <f t="shared" si="3"/>
        <v>8.18429804920211E-2</v>
      </c>
      <c r="K69" s="33"/>
      <c r="L69" s="33"/>
      <c r="O69" s="34"/>
    </row>
    <row r="70" spans="2:15" ht="15">
      <c r="B70" s="139" t="s">
        <v>210</v>
      </c>
      <c r="C70" s="132">
        <v>0</v>
      </c>
      <c r="D70" s="132">
        <v>0</v>
      </c>
      <c r="E70" s="132">
        <v>0</v>
      </c>
      <c r="F70" s="132">
        <v>0</v>
      </c>
      <c r="G70" s="132">
        <v>0</v>
      </c>
      <c r="H70" s="132">
        <v>0</v>
      </c>
      <c r="I70" s="148">
        <v>0</v>
      </c>
      <c r="J70" s="148">
        <v>0</v>
      </c>
      <c r="K70" s="33"/>
      <c r="L70" s="33"/>
      <c r="O70" s="34"/>
    </row>
    <row r="71" spans="2:15" ht="15">
      <c r="B71" s="154" t="s">
        <v>211</v>
      </c>
      <c r="C71" s="132">
        <v>1092.249094</v>
      </c>
      <c r="D71" s="132">
        <v>974.10607900000002</v>
      </c>
      <c r="E71" s="132">
        <v>623.95113700000002</v>
      </c>
      <c r="F71" s="132">
        <v>677.39838899999995</v>
      </c>
      <c r="G71" s="132">
        <v>715.46096599999998</v>
      </c>
      <c r="H71" s="132">
        <v>753.52354400000002</v>
      </c>
      <c r="I71" s="36">
        <f t="shared" ref="I71:J93" si="4">+D71/C71-1</f>
        <v>-0.10816490089027253</v>
      </c>
      <c r="J71" s="36">
        <f t="shared" si="4"/>
        <v>-0.35946284449786292</v>
      </c>
      <c r="K71" s="33"/>
      <c r="L71" s="33"/>
      <c r="O71" s="34"/>
    </row>
    <row r="72" spans="2:15" ht="15">
      <c r="B72" s="139" t="s">
        <v>212</v>
      </c>
      <c r="C72" s="132">
        <v>13.94318</v>
      </c>
      <c r="D72" s="132">
        <v>41.359374000000003</v>
      </c>
      <c r="E72" s="132">
        <v>60.668973000000001</v>
      </c>
      <c r="F72" s="132">
        <v>66.292563000000001</v>
      </c>
      <c r="G72" s="132">
        <v>72.851107999999996</v>
      </c>
      <c r="H72" s="132">
        <v>80.055324999999996</v>
      </c>
      <c r="I72" s="36">
        <f t="shared" si="4"/>
        <v>1.9662798586836003</v>
      </c>
      <c r="J72" s="36">
        <f t="shared" si="4"/>
        <v>0.46687357985640676</v>
      </c>
      <c r="K72" s="33"/>
      <c r="L72" s="33"/>
      <c r="O72" s="34"/>
    </row>
    <row r="73" spans="2:15" ht="14.25">
      <c r="B73" s="138" t="s">
        <v>213</v>
      </c>
      <c r="C73" s="129">
        <v>32003.557720000001</v>
      </c>
      <c r="D73" s="129">
        <v>30889.679425000002</v>
      </c>
      <c r="E73" s="129">
        <v>29555.218269000001</v>
      </c>
      <c r="F73" s="129">
        <v>32148.760601999998</v>
      </c>
      <c r="G73" s="129">
        <v>34090.744955000002</v>
      </c>
      <c r="H73" s="129">
        <v>36063.570113999995</v>
      </c>
      <c r="I73" s="35">
        <f t="shared" si="4"/>
        <v>-3.4804827161572183E-2</v>
      </c>
      <c r="J73" s="35">
        <f t="shared" si="4"/>
        <v>-4.3200874235035935E-2</v>
      </c>
      <c r="K73" s="33"/>
      <c r="L73" s="33"/>
      <c r="O73" s="34"/>
    </row>
    <row r="74" spans="2:15" ht="15">
      <c r="B74" s="154" t="s">
        <v>214</v>
      </c>
      <c r="C74" s="132">
        <v>128.386427</v>
      </c>
      <c r="D74" s="132">
        <v>144.75673399999999</v>
      </c>
      <c r="E74" s="132">
        <v>161.443175</v>
      </c>
      <c r="F74" s="132">
        <v>176.40783099999999</v>
      </c>
      <c r="G74" s="132">
        <v>193.860446</v>
      </c>
      <c r="H74" s="132">
        <v>213.031226</v>
      </c>
      <c r="I74" s="36">
        <f t="shared" si="4"/>
        <v>0.12750808152017501</v>
      </c>
      <c r="J74" s="36">
        <f t="shared" si="4"/>
        <v>0.11527229538074546</v>
      </c>
      <c r="K74" s="33"/>
      <c r="L74" s="33"/>
      <c r="O74" s="34"/>
    </row>
    <row r="75" spans="2:15" ht="15">
      <c r="B75" s="154" t="s">
        <v>215</v>
      </c>
      <c r="C75" s="155">
        <v>28729.177927000001</v>
      </c>
      <c r="D75" s="155">
        <v>28555.444049000002</v>
      </c>
      <c r="E75" s="155">
        <v>26527.593005999999</v>
      </c>
      <c r="F75" s="155">
        <v>28840.495588999998</v>
      </c>
      <c r="G75" s="155">
        <v>30455.182257</v>
      </c>
      <c r="H75" s="155">
        <v>32068.488110999999</v>
      </c>
      <c r="I75" s="41">
        <f t="shared" si="4"/>
        <v>-6.0472972265844804E-3</v>
      </c>
      <c r="J75" s="41">
        <f t="shared" si="4"/>
        <v>-7.1014516164423558E-2</v>
      </c>
      <c r="K75" s="33"/>
      <c r="L75" s="33"/>
      <c r="O75" s="34"/>
    </row>
    <row r="76" spans="2:15" ht="15">
      <c r="B76" s="154" t="s">
        <v>166</v>
      </c>
      <c r="C76" s="132">
        <v>3145.9933660000002</v>
      </c>
      <c r="D76" s="132">
        <v>2189.478642</v>
      </c>
      <c r="E76" s="132">
        <v>2866.182088</v>
      </c>
      <c r="F76" s="132">
        <v>3131.8571820000002</v>
      </c>
      <c r="G76" s="132">
        <v>3441.702252</v>
      </c>
      <c r="H76" s="132">
        <v>3782.0507769999999</v>
      </c>
      <c r="I76" s="36">
        <f t="shared" si="4"/>
        <v>-0.30404219358420603</v>
      </c>
      <c r="J76" s="36">
        <f t="shared" si="4"/>
        <v>0.30907058558098499</v>
      </c>
      <c r="K76" s="33"/>
      <c r="L76" s="33"/>
      <c r="O76" s="34"/>
    </row>
    <row r="77" spans="2:15" ht="14.25">
      <c r="B77" s="156" t="s">
        <v>216</v>
      </c>
      <c r="C77" s="129">
        <v>6895.9707779999999</v>
      </c>
      <c r="D77" s="129">
        <v>7336.5869830000001</v>
      </c>
      <c r="E77" s="129">
        <v>8247.3235559999994</v>
      </c>
      <c r="F77" s="129">
        <v>9011.792813</v>
      </c>
      <c r="G77" s="129">
        <v>9903.3581030000023</v>
      </c>
      <c r="H77" s="129">
        <v>10882.695593</v>
      </c>
      <c r="I77" s="35">
        <f t="shared" si="4"/>
        <v>6.3894732037682589E-2</v>
      </c>
      <c r="J77" s="35">
        <f t="shared" si="4"/>
        <v>0.1241362741435923</v>
      </c>
      <c r="K77" s="33"/>
      <c r="L77" s="33"/>
      <c r="O77" s="34"/>
    </row>
    <row r="78" spans="2:15" ht="15">
      <c r="B78" s="139" t="s">
        <v>217</v>
      </c>
      <c r="C78" s="132">
        <v>5723.0540959999998</v>
      </c>
      <c r="D78" s="132">
        <v>6374.9286050000001</v>
      </c>
      <c r="E78" s="132">
        <v>6987.5066129999996</v>
      </c>
      <c r="F78" s="132">
        <v>7635.1997540000002</v>
      </c>
      <c r="G78" s="132">
        <v>8390.5755160000008</v>
      </c>
      <c r="H78" s="132">
        <v>9220.3160879999996</v>
      </c>
      <c r="I78" s="36">
        <f t="shared" si="4"/>
        <v>0.11390325830671655</v>
      </c>
      <c r="J78" s="36">
        <f t="shared" si="4"/>
        <v>9.6091744073736107E-2</v>
      </c>
      <c r="K78" s="33"/>
      <c r="L78" s="33"/>
      <c r="O78" s="34"/>
    </row>
    <row r="79" spans="2:15" ht="15">
      <c r="B79" s="139" t="s">
        <v>218</v>
      </c>
      <c r="C79" s="132">
        <v>1143.168649</v>
      </c>
      <c r="D79" s="132">
        <v>930.05569800000001</v>
      </c>
      <c r="E79" s="132">
        <v>1219.5832330000001</v>
      </c>
      <c r="F79" s="132">
        <v>1332.630095</v>
      </c>
      <c r="G79" s="132">
        <v>1464.4716330000001</v>
      </c>
      <c r="H79" s="132">
        <v>1609.2926319999999</v>
      </c>
      <c r="I79" s="36">
        <f t="shared" si="4"/>
        <v>-0.18642301919880588</v>
      </c>
      <c r="J79" s="36">
        <f t="shared" si="4"/>
        <v>0.31130128617307817</v>
      </c>
      <c r="K79" s="33"/>
      <c r="L79" s="33"/>
      <c r="O79" s="34"/>
    </row>
    <row r="80" spans="2:15" ht="15">
      <c r="B80" s="139" t="s">
        <v>166</v>
      </c>
      <c r="C80" s="132">
        <v>29.748033</v>
      </c>
      <c r="D80" s="132">
        <v>31.602679999999999</v>
      </c>
      <c r="E80" s="132">
        <v>40.233710000000002</v>
      </c>
      <c r="F80" s="132">
        <v>43.962963999999999</v>
      </c>
      <c r="G80" s="132">
        <v>48.310954000000002</v>
      </c>
      <c r="H80" s="132">
        <v>53.086872999999997</v>
      </c>
      <c r="I80" s="36">
        <f t="shared" si="4"/>
        <v>6.234519774803271E-2</v>
      </c>
      <c r="J80" s="36">
        <f t="shared" si="4"/>
        <v>0.27311069820660783</v>
      </c>
      <c r="K80" s="33"/>
      <c r="L80" s="33"/>
      <c r="O80" s="34"/>
    </row>
    <row r="81" spans="2:15" ht="14.25">
      <c r="B81" s="156" t="s">
        <v>219</v>
      </c>
      <c r="C81" s="129">
        <v>2129.1609829999998</v>
      </c>
      <c r="D81" s="129">
        <v>1941.9871149999999</v>
      </c>
      <c r="E81" s="129">
        <v>2664.362474</v>
      </c>
      <c r="F81" s="129">
        <v>2892.590044</v>
      </c>
      <c r="G81" s="129">
        <v>3055.1228080000001</v>
      </c>
      <c r="H81" s="129">
        <v>3217.655573</v>
      </c>
      <c r="I81" s="35">
        <f t="shared" si="4"/>
        <v>-8.790968343608796E-2</v>
      </c>
      <c r="J81" s="35">
        <f t="shared" si="4"/>
        <v>0.37197742117871879</v>
      </c>
      <c r="K81" s="33"/>
      <c r="L81" s="33"/>
      <c r="O81" s="34"/>
    </row>
    <row r="82" spans="2:15" ht="15">
      <c r="B82" s="149" t="s">
        <v>215</v>
      </c>
      <c r="C82" s="132">
        <v>2127.5714899999998</v>
      </c>
      <c r="D82" s="132">
        <v>1941.831606</v>
      </c>
      <c r="E82" s="132">
        <v>2664.362474</v>
      </c>
      <c r="F82" s="132">
        <v>2892.590044</v>
      </c>
      <c r="G82" s="132">
        <v>3055.1228080000001</v>
      </c>
      <c r="H82" s="132">
        <v>3217.655573</v>
      </c>
      <c r="I82" s="36">
        <f t="shared" si="4"/>
        <v>-8.7301359730102335E-2</v>
      </c>
      <c r="J82" s="36">
        <f t="shared" si="4"/>
        <v>0.37208729416468267</v>
      </c>
      <c r="K82" s="33"/>
      <c r="L82" s="33"/>
      <c r="O82" s="34"/>
    </row>
    <row r="83" spans="2:15" ht="15">
      <c r="B83" s="149" t="s">
        <v>166</v>
      </c>
      <c r="C83" s="132">
        <v>1.589493</v>
      </c>
      <c r="D83" s="132">
        <v>0.15550900000000001</v>
      </c>
      <c r="E83" s="132">
        <v>0</v>
      </c>
      <c r="F83" s="132">
        <v>0</v>
      </c>
      <c r="G83" s="132">
        <v>0</v>
      </c>
      <c r="H83" s="132">
        <v>0</v>
      </c>
      <c r="I83" s="36">
        <f t="shared" si="4"/>
        <v>-0.90216440084983074</v>
      </c>
      <c r="J83" s="36">
        <f t="shared" si="4"/>
        <v>-1</v>
      </c>
      <c r="K83" s="33"/>
      <c r="L83" s="33"/>
      <c r="O83" s="34"/>
    </row>
    <row r="84" spans="2:15" ht="14.25">
      <c r="B84" s="156" t="s">
        <v>220</v>
      </c>
      <c r="C84" s="129">
        <v>0</v>
      </c>
      <c r="D84" s="129">
        <v>0</v>
      </c>
      <c r="E84" s="129">
        <v>0</v>
      </c>
      <c r="F84" s="129">
        <v>0</v>
      </c>
      <c r="G84" s="129">
        <v>0</v>
      </c>
      <c r="H84" s="129">
        <v>0</v>
      </c>
      <c r="I84" s="157">
        <v>0</v>
      </c>
      <c r="J84" s="157">
        <v>0</v>
      </c>
      <c r="K84" s="33"/>
      <c r="L84" s="33"/>
      <c r="O84" s="34"/>
    </row>
    <row r="85" spans="2:15" ht="14.25">
      <c r="B85" s="130" t="s">
        <v>221</v>
      </c>
      <c r="C85" s="129">
        <v>41445.802097</v>
      </c>
      <c r="D85" s="129">
        <v>39145.453806999998</v>
      </c>
      <c r="E85" s="129">
        <v>36973.129237000001</v>
      </c>
      <c r="F85" s="129">
        <v>40277.994902999999</v>
      </c>
      <c r="G85" s="129">
        <v>41613.253547</v>
      </c>
      <c r="H85" s="129">
        <v>45631.418916000002</v>
      </c>
      <c r="I85" s="35">
        <f t="shared" si="4"/>
        <v>-5.550256415875976E-2</v>
      </c>
      <c r="J85" s="35">
        <f t="shared" si="4"/>
        <v>-5.54936616831746E-2</v>
      </c>
      <c r="K85" s="33"/>
      <c r="L85" s="33"/>
      <c r="O85" s="34"/>
    </row>
    <row r="86" spans="2:15" ht="14.25">
      <c r="B86" s="156" t="s">
        <v>222</v>
      </c>
      <c r="C86" s="129">
        <v>29033.266086</v>
      </c>
      <c r="D86" s="129">
        <v>21259.304344</v>
      </c>
      <c r="E86" s="129">
        <v>21328.944089999997</v>
      </c>
      <c r="F86" s="129">
        <v>23305.988487999999</v>
      </c>
      <c r="G86" s="129">
        <v>25611.727615999996</v>
      </c>
      <c r="H86" s="129">
        <v>28144.460856000002</v>
      </c>
      <c r="I86" s="35">
        <f t="shared" si="4"/>
        <v>-0.26776049649297451</v>
      </c>
      <c r="J86" s="35">
        <f t="shared" si="4"/>
        <v>3.2757302343080497E-3</v>
      </c>
      <c r="K86" s="33"/>
      <c r="L86" s="33"/>
      <c r="O86" s="34"/>
    </row>
    <row r="87" spans="2:15" ht="15">
      <c r="B87" s="139" t="s">
        <v>223</v>
      </c>
      <c r="C87" s="132">
        <v>14212.478596000001</v>
      </c>
      <c r="D87" s="132">
        <v>18947.413172</v>
      </c>
      <c r="E87" s="132">
        <v>18449.27145</v>
      </c>
      <c r="F87" s="132">
        <v>20159.390273000001</v>
      </c>
      <c r="G87" s="132">
        <v>22153.825949999999</v>
      </c>
      <c r="H87" s="132">
        <v>24344.608713000001</v>
      </c>
      <c r="I87" s="36">
        <f t="shared" si="4"/>
        <v>0.33315333029473226</v>
      </c>
      <c r="J87" s="36">
        <f t="shared" si="4"/>
        <v>-2.6290751010599189E-2</v>
      </c>
      <c r="K87" s="33"/>
      <c r="L87" s="33"/>
      <c r="O87" s="34"/>
    </row>
    <row r="88" spans="2:15" ht="15">
      <c r="B88" s="139" t="s">
        <v>224</v>
      </c>
      <c r="C88" s="132">
        <v>865.252296</v>
      </c>
      <c r="D88" s="132">
        <v>416.61789900000002</v>
      </c>
      <c r="E88" s="132">
        <v>637.35147300000006</v>
      </c>
      <c r="F88" s="132">
        <v>696.42951100000005</v>
      </c>
      <c r="G88" s="132">
        <v>765.32960400000002</v>
      </c>
      <c r="H88" s="132">
        <v>841.01273400000002</v>
      </c>
      <c r="I88" s="36">
        <f t="shared" si="4"/>
        <v>-0.51850124995218727</v>
      </c>
      <c r="J88" s="36">
        <f t="shared" si="4"/>
        <v>0.52982258930742687</v>
      </c>
      <c r="K88" s="33"/>
      <c r="L88" s="33"/>
      <c r="O88" s="34"/>
    </row>
    <row r="89" spans="2:15" ht="15">
      <c r="B89" s="139" t="s">
        <v>225</v>
      </c>
      <c r="C89" s="132">
        <v>13955.528136999999</v>
      </c>
      <c r="D89" s="132">
        <v>1895.263852</v>
      </c>
      <c r="E89" s="132">
        <v>2242.3211670000001</v>
      </c>
      <c r="F89" s="132">
        <v>2450.1687040000002</v>
      </c>
      <c r="G89" s="132">
        <v>2692.5720620000002</v>
      </c>
      <c r="H89" s="132">
        <v>2958.8394090000002</v>
      </c>
      <c r="I89" s="36">
        <f t="shared" si="4"/>
        <v>-0.86419261002561942</v>
      </c>
      <c r="J89" s="36">
        <f t="shared" si="4"/>
        <v>0.18311820522180255</v>
      </c>
      <c r="K89" s="33"/>
      <c r="L89" s="33"/>
      <c r="O89" s="34"/>
    </row>
    <row r="90" spans="2:15" ht="15">
      <c r="B90" s="139" t="s">
        <v>226</v>
      </c>
      <c r="C90" s="132">
        <v>0</v>
      </c>
      <c r="D90" s="132">
        <v>0</v>
      </c>
      <c r="E90" s="132">
        <v>0</v>
      </c>
      <c r="F90" s="132">
        <v>0</v>
      </c>
      <c r="G90" s="132">
        <v>0</v>
      </c>
      <c r="H90" s="132">
        <v>0</v>
      </c>
      <c r="I90" s="158">
        <v>0</v>
      </c>
      <c r="J90" s="158">
        <v>0</v>
      </c>
      <c r="K90" s="33"/>
      <c r="L90" s="33"/>
      <c r="O90" s="34"/>
    </row>
    <row r="91" spans="2:15" ht="15">
      <c r="B91" s="139" t="s">
        <v>166</v>
      </c>
      <c r="C91" s="132">
        <v>7.0569999999999999E-3</v>
      </c>
      <c r="D91" s="132">
        <v>9.4210000000000006E-3</v>
      </c>
      <c r="E91" s="132">
        <v>0</v>
      </c>
      <c r="F91" s="132">
        <v>0</v>
      </c>
      <c r="G91" s="132">
        <v>0</v>
      </c>
      <c r="H91" s="132">
        <v>0</v>
      </c>
      <c r="I91" s="36">
        <f t="shared" si="4"/>
        <v>0.33498653818903223</v>
      </c>
      <c r="J91" s="36">
        <f t="shared" si="4"/>
        <v>-1</v>
      </c>
      <c r="K91" s="33"/>
      <c r="L91" s="33"/>
      <c r="O91" s="34"/>
    </row>
    <row r="92" spans="2:15" ht="14.25">
      <c r="B92" s="156" t="s">
        <v>227</v>
      </c>
      <c r="C92" s="129">
        <v>1469.473931</v>
      </c>
      <c r="D92" s="129">
        <v>1295.895851</v>
      </c>
      <c r="E92" s="129">
        <v>2042.382963</v>
      </c>
      <c r="F92" s="129">
        <v>2218.6813099999999</v>
      </c>
      <c r="G92" s="129">
        <v>2352.3063459999998</v>
      </c>
      <c r="H92" s="129">
        <v>2487.9727469999998</v>
      </c>
      <c r="I92" s="35">
        <f t="shared" si="4"/>
        <v>-0.11812259907317813</v>
      </c>
      <c r="J92" s="35">
        <f t="shared" si="4"/>
        <v>0.57603943358871046</v>
      </c>
      <c r="K92" s="33"/>
      <c r="L92" s="33"/>
      <c r="O92" s="34"/>
    </row>
    <row r="93" spans="2:15" ht="15">
      <c r="B93" s="131" t="s">
        <v>228</v>
      </c>
      <c r="C93" s="132">
        <v>1010.01852</v>
      </c>
      <c r="D93" s="132">
        <v>1129.233037</v>
      </c>
      <c r="E93" s="132">
        <v>1850.5712470000001</v>
      </c>
      <c r="F93" s="132">
        <v>2009.0899850000001</v>
      </c>
      <c r="G93" s="132">
        <v>2121.9794529999999</v>
      </c>
      <c r="H93" s="132">
        <v>2234.8689209999998</v>
      </c>
      <c r="I93" s="36">
        <f t="shared" si="4"/>
        <v>0.11803201093777971</v>
      </c>
      <c r="J93" s="36">
        <f t="shared" si="4"/>
        <v>0.63878596035089275</v>
      </c>
      <c r="K93" s="33"/>
      <c r="L93" s="33"/>
      <c r="O93" s="34"/>
    </row>
    <row r="94" spans="2:15" ht="14.25">
      <c r="B94" s="156" t="s">
        <v>229</v>
      </c>
      <c r="C94" s="129">
        <v>10943.06208</v>
      </c>
      <c r="D94" s="129">
        <v>16590.253612</v>
      </c>
      <c r="E94" s="129">
        <v>13601.802184</v>
      </c>
      <c r="F94" s="129">
        <v>14753.325105</v>
      </c>
      <c r="G94" s="129">
        <v>13649.219585000001</v>
      </c>
      <c r="H94" s="129">
        <v>14998.985312999999</v>
      </c>
      <c r="I94" s="35">
        <f>+D94/C94-1</f>
        <v>0.51605222475353085</v>
      </c>
      <c r="J94" s="35">
        <f t="shared" ref="J94:J99" si="5">+E94/D94-1</f>
        <v>-0.18013295624597347</v>
      </c>
      <c r="K94" s="33"/>
      <c r="L94" s="33"/>
      <c r="O94" s="34"/>
    </row>
    <row r="95" spans="2:15" ht="15">
      <c r="B95" s="149" t="s">
        <v>230</v>
      </c>
      <c r="C95" s="132">
        <v>10601.100021</v>
      </c>
      <c r="D95" s="132">
        <v>10727.680582000001</v>
      </c>
      <c r="E95" s="132">
        <v>11245.724371</v>
      </c>
      <c r="F95" s="132">
        <v>12288.124608</v>
      </c>
      <c r="G95" s="132">
        <v>13503.829736</v>
      </c>
      <c r="H95" s="132">
        <v>14839.217919999999</v>
      </c>
      <c r="I95" s="36">
        <f>+D95/C95-1</f>
        <v>1.1940323244687301E-2</v>
      </c>
      <c r="J95" s="36">
        <f t="shared" si="5"/>
        <v>4.8290381601147514E-2</v>
      </c>
      <c r="K95" s="33"/>
      <c r="L95" s="33"/>
      <c r="O95" s="34"/>
    </row>
    <row r="96" spans="2:15" ht="14.25">
      <c r="B96" s="159" t="s">
        <v>231</v>
      </c>
      <c r="C96" s="129">
        <v>95.066526999999994</v>
      </c>
      <c r="D96" s="129">
        <v>1084.27977302</v>
      </c>
      <c r="E96" s="129">
        <v>0</v>
      </c>
      <c r="F96" s="129">
        <v>0</v>
      </c>
      <c r="G96" s="129">
        <v>0</v>
      </c>
      <c r="H96" s="129">
        <v>0</v>
      </c>
      <c r="I96" s="36">
        <f t="shared" ref="I96:I102" si="6">+D96/C96-1</f>
        <v>10.405484214438591</v>
      </c>
      <c r="J96" s="35">
        <f t="shared" si="5"/>
        <v>-1</v>
      </c>
      <c r="K96" s="33"/>
      <c r="L96" s="33"/>
      <c r="O96" s="34"/>
    </row>
    <row r="97" spans="2:17" ht="15">
      <c r="B97" s="131" t="s">
        <v>232</v>
      </c>
      <c r="C97" s="132">
        <v>95.066526999999994</v>
      </c>
      <c r="D97" s="132">
        <v>1084.27977302</v>
      </c>
      <c r="E97" s="132">
        <v>0</v>
      </c>
      <c r="F97" s="132">
        <v>0</v>
      </c>
      <c r="G97" s="132">
        <v>0</v>
      </c>
      <c r="H97" s="132">
        <v>0</v>
      </c>
      <c r="I97" s="36">
        <f t="shared" si="6"/>
        <v>10.405484214438591</v>
      </c>
      <c r="J97" s="36">
        <f t="shared" si="5"/>
        <v>-1</v>
      </c>
      <c r="K97" s="33"/>
      <c r="L97" s="33"/>
      <c r="O97" s="34"/>
    </row>
    <row r="98" spans="2:17" ht="15">
      <c r="B98" s="160" t="s">
        <v>233</v>
      </c>
      <c r="C98" s="132">
        <v>0</v>
      </c>
      <c r="D98" s="132">
        <v>0</v>
      </c>
      <c r="E98" s="132">
        <v>0</v>
      </c>
      <c r="F98" s="132">
        <v>0</v>
      </c>
      <c r="G98" s="132">
        <v>0</v>
      </c>
      <c r="H98" s="132">
        <v>0</v>
      </c>
      <c r="I98" s="36" t="e">
        <f t="shared" si="6"/>
        <v>#DIV/0!</v>
      </c>
      <c r="J98" s="36" t="e">
        <f t="shared" si="5"/>
        <v>#DIV/0!</v>
      </c>
      <c r="K98" s="33"/>
      <c r="L98" s="161"/>
      <c r="O98" s="34"/>
    </row>
    <row r="99" spans="2:17" ht="15">
      <c r="B99" s="149" t="s">
        <v>234</v>
      </c>
      <c r="C99" s="132">
        <v>0</v>
      </c>
      <c r="D99" s="132">
        <v>0</v>
      </c>
      <c r="E99" s="132">
        <v>0</v>
      </c>
      <c r="F99" s="132">
        <v>0</v>
      </c>
      <c r="G99" s="132">
        <v>0</v>
      </c>
      <c r="H99" s="132">
        <v>0</v>
      </c>
      <c r="I99" s="36" t="e">
        <f t="shared" si="6"/>
        <v>#DIV/0!</v>
      </c>
      <c r="J99" s="36" t="e">
        <f t="shared" si="5"/>
        <v>#DIV/0!</v>
      </c>
      <c r="K99" s="33"/>
      <c r="L99" s="33"/>
      <c r="O99" s="34"/>
    </row>
    <row r="100" spans="2:17" ht="14.25">
      <c r="B100" s="162" t="s">
        <v>146</v>
      </c>
      <c r="C100" s="163">
        <v>1246055.3028539999</v>
      </c>
      <c r="D100" s="163">
        <v>1381102.7866970203</v>
      </c>
      <c r="E100" s="163">
        <v>1508923.7168979999</v>
      </c>
      <c r="F100" s="163">
        <v>1649772.8405489998</v>
      </c>
      <c r="G100" s="163">
        <v>1813082.0088459998</v>
      </c>
      <c r="H100" s="163">
        <v>1992670.0764240001</v>
      </c>
      <c r="I100" s="42">
        <f t="shared" si="6"/>
        <v>0.10838000812139215</v>
      </c>
      <c r="J100" s="42">
        <f>+E100/D100-1</f>
        <v>9.2549903911692155E-2</v>
      </c>
      <c r="K100" s="33"/>
      <c r="L100" s="33"/>
      <c r="O100" s="34"/>
    </row>
    <row r="101" spans="2:17" ht="14.25">
      <c r="B101" s="130" t="s">
        <v>148</v>
      </c>
      <c r="C101" s="164">
        <v>1236.6623689999999</v>
      </c>
      <c r="D101" s="164">
        <v>2133.6667600000001</v>
      </c>
      <c r="E101" s="164">
        <v>1650.7672729999999</v>
      </c>
      <c r="F101" s="164">
        <v>403.134636</v>
      </c>
      <c r="G101" s="164">
        <v>351.37615099999999</v>
      </c>
      <c r="H101" s="164">
        <v>92.992335999999995</v>
      </c>
      <c r="I101" s="35">
        <f t="shared" si="6"/>
        <v>0.72534299861112728</v>
      </c>
      <c r="J101" s="35">
        <f>+E101/D101-1</f>
        <v>-0.22632376154184453</v>
      </c>
      <c r="K101" s="33"/>
      <c r="O101" s="34"/>
    </row>
    <row r="102" spans="2:17" ht="14.25">
      <c r="B102" s="165" t="s">
        <v>149</v>
      </c>
      <c r="C102" s="166">
        <v>1247291.9652229999</v>
      </c>
      <c r="D102" s="166">
        <v>1383236.4534570202</v>
      </c>
      <c r="E102" s="166">
        <v>1510574.4841709998</v>
      </c>
      <c r="F102" s="166">
        <v>1650175.9751849999</v>
      </c>
      <c r="G102" s="166">
        <v>1813433.3849969998</v>
      </c>
      <c r="H102" s="166">
        <v>1992763.0687600002</v>
      </c>
      <c r="I102" s="43">
        <f t="shared" si="6"/>
        <v>0.10899171326716206</v>
      </c>
      <c r="J102" s="43">
        <f>+E102/D102-1</f>
        <v>9.2058035627772261E-2</v>
      </c>
      <c r="L102" s="88"/>
      <c r="M102" s="88"/>
      <c r="N102" s="88"/>
      <c r="O102" s="88"/>
      <c r="P102" s="88"/>
      <c r="Q102" s="88"/>
    </row>
    <row r="103" spans="2:17">
      <c r="B103" s="60" t="s">
        <v>266</v>
      </c>
      <c r="C103" s="44"/>
      <c r="D103" s="44"/>
      <c r="E103" s="44"/>
      <c r="F103" s="44"/>
      <c r="G103" s="44"/>
      <c r="H103" s="44"/>
      <c r="I103" s="44"/>
      <c r="J103" s="44"/>
      <c r="L103" s="88"/>
      <c r="M103" s="88"/>
      <c r="N103" s="88"/>
      <c r="O103" s="88"/>
      <c r="P103" s="88"/>
      <c r="Q103" s="88"/>
    </row>
    <row r="104" spans="2:17">
      <c r="B104" s="167" t="s">
        <v>254</v>
      </c>
      <c r="C104" s="46"/>
      <c r="D104" s="46"/>
      <c r="E104" s="46"/>
      <c r="F104" s="46"/>
      <c r="G104" s="46"/>
      <c r="H104" s="46"/>
      <c r="I104" s="46"/>
      <c r="J104" s="46"/>
      <c r="K104" s="47"/>
    </row>
    <row r="105" spans="2:17">
      <c r="B105" s="45"/>
      <c r="C105" s="46"/>
      <c r="D105" s="46"/>
      <c r="E105" s="46"/>
      <c r="F105" s="46"/>
      <c r="G105" s="46"/>
      <c r="H105" s="46"/>
      <c r="I105" s="46"/>
      <c r="J105" s="46"/>
      <c r="K105" s="47"/>
    </row>
    <row r="106" spans="2:17">
      <c r="B106" s="48"/>
      <c r="C106" s="46"/>
      <c r="D106" s="46"/>
      <c r="E106" s="46"/>
      <c r="F106" s="46"/>
      <c r="G106" s="46"/>
      <c r="H106" s="46"/>
      <c r="I106" s="47"/>
      <c r="J106" s="47"/>
      <c r="K106" s="47"/>
    </row>
    <row r="107" spans="2:17">
      <c r="B107" s="47"/>
      <c r="C107" s="46"/>
      <c r="D107" s="46"/>
      <c r="E107" s="46"/>
      <c r="F107" s="46"/>
      <c r="G107" s="46"/>
      <c r="H107" s="46"/>
      <c r="I107" s="47"/>
      <c r="J107" s="47"/>
      <c r="K107" s="47"/>
    </row>
    <row r="108" spans="2:17">
      <c r="B108" s="47"/>
      <c r="C108" s="46"/>
      <c r="D108" s="46"/>
      <c r="E108" s="46"/>
      <c r="F108" s="46"/>
      <c r="G108" s="46"/>
      <c r="H108" s="46"/>
      <c r="I108" s="47"/>
      <c r="J108" s="47"/>
      <c r="K108" s="47"/>
    </row>
    <row r="109" spans="2:17">
      <c r="B109" s="47"/>
      <c r="C109" s="46"/>
      <c r="D109" s="46"/>
      <c r="E109" s="46"/>
      <c r="F109" s="46"/>
      <c r="G109" s="46"/>
      <c r="H109" s="46"/>
      <c r="I109" s="47"/>
      <c r="J109" s="47"/>
      <c r="K109" s="47"/>
    </row>
    <row r="110" spans="2:17">
      <c r="B110" s="47"/>
      <c r="C110" s="46"/>
      <c r="D110" s="46"/>
      <c r="E110" s="46"/>
      <c r="F110" s="46"/>
      <c r="G110" s="46"/>
      <c r="H110" s="46"/>
      <c r="I110" s="47"/>
      <c r="J110" s="47"/>
      <c r="K110" s="47"/>
    </row>
    <row r="111" spans="2:17" ht="20.25">
      <c r="B111" s="315" t="s">
        <v>270</v>
      </c>
      <c r="C111" s="315"/>
      <c r="D111" s="315"/>
      <c r="E111" s="315"/>
      <c r="F111" s="315"/>
      <c r="G111" s="315"/>
      <c r="H111" s="315"/>
      <c r="I111" s="315"/>
      <c r="J111" s="315"/>
      <c r="K111" s="47"/>
    </row>
    <row r="112" spans="2:17" ht="18.75">
      <c r="B112" s="314" t="s">
        <v>235</v>
      </c>
      <c r="C112" s="314"/>
      <c r="D112" s="314"/>
      <c r="E112" s="314"/>
      <c r="F112" s="314"/>
      <c r="G112" s="314"/>
      <c r="H112" s="314"/>
      <c r="I112" s="314"/>
      <c r="J112" s="49"/>
    </row>
    <row r="113" spans="2:10" ht="51">
      <c r="B113" s="121" t="s">
        <v>2</v>
      </c>
      <c r="C113" s="122" t="s">
        <v>252</v>
      </c>
      <c r="D113" s="122" t="s">
        <v>267</v>
      </c>
      <c r="E113" s="124" t="s">
        <v>142</v>
      </c>
      <c r="F113" s="124" t="s">
        <v>143</v>
      </c>
      <c r="G113" s="124" t="s">
        <v>144</v>
      </c>
      <c r="H113" s="124" t="s">
        <v>255</v>
      </c>
      <c r="I113" s="63" t="s">
        <v>236</v>
      </c>
      <c r="J113" s="50"/>
    </row>
    <row r="114" spans="2:10" ht="14.25">
      <c r="B114" s="125" t="s">
        <v>152</v>
      </c>
      <c r="C114" s="168">
        <v>0.15776538711728563</v>
      </c>
      <c r="D114" s="168">
        <v>0.15819806890859453</v>
      </c>
      <c r="E114" s="168">
        <v>0.15726794837153471</v>
      </c>
      <c r="F114" s="168">
        <v>0.15746152307022387</v>
      </c>
      <c r="G114" s="168">
        <v>0.15846928857697437</v>
      </c>
      <c r="H114" s="168">
        <v>0.1594925569287681</v>
      </c>
      <c r="I114" s="51">
        <f>+E114-D114</f>
        <v>-9.3012053705981979E-4</v>
      </c>
      <c r="J114" s="52"/>
    </row>
    <row r="115" spans="2:10" ht="14.25">
      <c r="B115" s="128" t="s">
        <v>153</v>
      </c>
      <c r="C115" s="169">
        <v>0.14498674803120817</v>
      </c>
      <c r="D115" s="169">
        <v>0.14511431573273306</v>
      </c>
      <c r="E115" s="169">
        <v>0.14468172799906062</v>
      </c>
      <c r="F115" s="169">
        <v>0.14502386295950243</v>
      </c>
      <c r="G115" s="169">
        <v>0.14633427818036779</v>
      </c>
      <c r="H115" s="169">
        <v>0.14744055970971823</v>
      </c>
      <c r="I115" s="35">
        <f t="shared" ref="I115:I178" si="7">+E115-D115</f>
        <v>-4.3258773367244041E-4</v>
      </c>
      <c r="J115" s="52"/>
    </row>
    <row r="116" spans="2:10" ht="14.25">
      <c r="B116" s="130" t="s">
        <v>154</v>
      </c>
      <c r="C116" s="169">
        <v>5.310258689583449E-2</v>
      </c>
      <c r="D116" s="169">
        <v>5.1733636536204199E-2</v>
      </c>
      <c r="E116" s="169">
        <v>5.2624045030852926E-2</v>
      </c>
      <c r="F116" s="169">
        <v>5.2657442376411769E-2</v>
      </c>
      <c r="G116" s="169">
        <v>5.2991775343998064E-2</v>
      </c>
      <c r="H116" s="169">
        <v>5.3326108311073074E-2</v>
      </c>
      <c r="I116" s="35">
        <f t="shared" si="7"/>
        <v>8.9040849464872701E-4</v>
      </c>
      <c r="J116" s="52"/>
    </row>
    <row r="117" spans="2:10" ht="15">
      <c r="B117" s="131" t="s">
        <v>155</v>
      </c>
      <c r="C117" s="170">
        <v>1.6935267496876419E-2</v>
      </c>
      <c r="D117" s="170">
        <v>1.7632333622302168E-2</v>
      </c>
      <c r="E117" s="170">
        <v>1.8280442665859258E-2</v>
      </c>
      <c r="F117" s="170">
        <v>1.8292044173412965E-2</v>
      </c>
      <c r="G117" s="170">
        <v>1.8408184136511269E-2</v>
      </c>
      <c r="H117" s="170">
        <v>1.8524324099263311E-2</v>
      </c>
      <c r="I117" s="36">
        <f t="shared" si="7"/>
        <v>6.4810904355708937E-4</v>
      </c>
      <c r="J117" s="53"/>
    </row>
    <row r="118" spans="2:10" ht="15">
      <c r="B118" s="131" t="s">
        <v>156</v>
      </c>
      <c r="C118" s="170">
        <v>2.711748996992604E-2</v>
      </c>
      <c r="D118" s="170">
        <v>2.5557947795204969E-2</v>
      </c>
      <c r="E118" s="170">
        <v>2.4883122998003101E-2</v>
      </c>
      <c r="F118" s="170">
        <v>2.4898914833552721E-2</v>
      </c>
      <c r="G118" s="170">
        <v>2.5057003181677022E-2</v>
      </c>
      <c r="H118" s="170">
        <v>2.5215091529727191E-2</v>
      </c>
      <c r="I118" s="36">
        <f t="shared" si="7"/>
        <v>-6.7482479720186797E-4</v>
      </c>
      <c r="J118" s="53"/>
    </row>
    <row r="119" spans="2:10" ht="15">
      <c r="B119" s="131" t="s">
        <v>157</v>
      </c>
      <c r="C119" s="170">
        <v>8.6019237971814034E-3</v>
      </c>
      <c r="D119" s="170">
        <v>8.1465781079704085E-3</v>
      </c>
      <c r="E119" s="170">
        <v>9.0463891316867554E-3</v>
      </c>
      <c r="F119" s="170">
        <v>9.0521303356713156E-3</v>
      </c>
      <c r="G119" s="170">
        <v>9.1096041791091827E-3</v>
      </c>
      <c r="H119" s="170">
        <v>9.167078022526403E-3</v>
      </c>
      <c r="I119" s="36">
        <f t="shared" si="7"/>
        <v>8.9981102371634696E-4</v>
      </c>
      <c r="J119" s="53"/>
    </row>
    <row r="120" spans="2:10" ht="15">
      <c r="B120" s="131" t="s">
        <v>158</v>
      </c>
      <c r="C120" s="170">
        <v>4.4790563185063482E-4</v>
      </c>
      <c r="D120" s="170">
        <v>3.9677701072665244E-4</v>
      </c>
      <c r="E120" s="170">
        <v>4.1409023530381771E-4</v>
      </c>
      <c r="F120" s="170">
        <v>4.1435303377476956E-4</v>
      </c>
      <c r="G120" s="170">
        <v>4.1698384670058421E-4</v>
      </c>
      <c r="H120" s="170">
        <v>4.1961465955616371E-4</v>
      </c>
      <c r="I120" s="36">
        <f t="shared" si="7"/>
        <v>1.731322457716527E-5</v>
      </c>
      <c r="J120" s="53"/>
    </row>
    <row r="121" spans="2:10" ht="14.25">
      <c r="B121" s="128" t="s">
        <v>159</v>
      </c>
      <c r="C121" s="171">
        <v>7.8403935088412879E-3</v>
      </c>
      <c r="D121" s="171">
        <v>8.4962310873125651E-3</v>
      </c>
      <c r="E121" s="171">
        <v>9.0672136325183859E-3</v>
      </c>
      <c r="F121" s="171">
        <v>9.0729680526312629E-3</v>
      </c>
      <c r="G121" s="171">
        <v>9.1305741989161585E-3</v>
      </c>
      <c r="H121" s="171">
        <v>9.1881803454807714E-3</v>
      </c>
      <c r="I121" s="38">
        <f t="shared" si="7"/>
        <v>5.7098254520582085E-4</v>
      </c>
      <c r="J121" s="54"/>
    </row>
    <row r="122" spans="2:10" ht="14.25">
      <c r="B122" s="135" t="s">
        <v>160</v>
      </c>
      <c r="C122" s="171">
        <v>7.3851598987496724E-3</v>
      </c>
      <c r="D122" s="171">
        <v>8.0763293538692361E-3</v>
      </c>
      <c r="E122" s="171">
        <v>8.4780126583896519E-3</v>
      </c>
      <c r="F122" s="171">
        <v>8.4833931478632222E-3</v>
      </c>
      <c r="G122" s="171">
        <v>8.5372559614498716E-3</v>
      </c>
      <c r="H122" s="171">
        <v>8.5911187750795214E-3</v>
      </c>
      <c r="I122" s="38">
        <f t="shared" si="7"/>
        <v>4.0168330452041573E-4</v>
      </c>
      <c r="J122" s="54"/>
    </row>
    <row r="123" spans="2:10" ht="15">
      <c r="B123" s="136" t="s">
        <v>237</v>
      </c>
      <c r="C123" s="170">
        <v>7.6379412561658445E-4</v>
      </c>
      <c r="D123" s="170">
        <v>8.4498804536756308E-4</v>
      </c>
      <c r="E123" s="170">
        <v>8.9622789308122029E-4</v>
      </c>
      <c r="F123" s="170">
        <v>8.9679667546632626E-4</v>
      </c>
      <c r="G123" s="170">
        <v>9.024906226444483E-4</v>
      </c>
      <c r="H123" s="170">
        <v>9.0818456978573425E-4</v>
      </c>
      <c r="I123" s="36">
        <f t="shared" si="7"/>
        <v>5.1239847713657207E-5</v>
      </c>
      <c r="J123" s="53"/>
    </row>
    <row r="124" spans="2:10" ht="15">
      <c r="B124" s="136" t="s">
        <v>162</v>
      </c>
      <c r="C124" s="170">
        <v>1.3704991290911673E-3</v>
      </c>
      <c r="D124" s="170">
        <v>1.4573711634720766E-3</v>
      </c>
      <c r="E124" s="170">
        <v>1.4918741794661869E-3</v>
      </c>
      <c r="F124" s="170">
        <v>1.4928209831177824E-3</v>
      </c>
      <c r="G124" s="170">
        <v>1.5022992115230774E-3</v>
      </c>
      <c r="H124" s="170">
        <v>1.5117774400622897E-3</v>
      </c>
      <c r="I124" s="36">
        <f t="shared" si="7"/>
        <v>3.4503015994110297E-5</v>
      </c>
      <c r="J124" s="53"/>
    </row>
    <row r="125" spans="2:10" ht="15">
      <c r="B125" s="136" t="s">
        <v>163</v>
      </c>
      <c r="C125" s="170">
        <v>2.0698466120207064E-3</v>
      </c>
      <c r="D125" s="170">
        <v>1.9471902844997984E-3</v>
      </c>
      <c r="E125" s="170">
        <v>1.9276605796986232E-3</v>
      </c>
      <c r="F125" s="170">
        <v>1.9288839509518524E-3</v>
      </c>
      <c r="G125" s="170">
        <v>1.9411308331928434E-3</v>
      </c>
      <c r="H125" s="170">
        <v>1.9533777154138524E-3</v>
      </c>
      <c r="I125" s="36">
        <f t="shared" si="7"/>
        <v>-1.9529704801175222E-5</v>
      </c>
      <c r="J125" s="53"/>
    </row>
    <row r="126" spans="2:10" ht="15">
      <c r="B126" s="137" t="s">
        <v>164</v>
      </c>
      <c r="C126" s="170">
        <v>3.2784186305094391E-4</v>
      </c>
      <c r="D126" s="170">
        <v>3.1131710849223844E-4</v>
      </c>
      <c r="E126" s="170">
        <v>3.2659742746116675E-4</v>
      </c>
      <c r="F126" s="170">
        <v>3.2680469947434209E-4</v>
      </c>
      <c r="G126" s="170">
        <v>3.2887964988729461E-4</v>
      </c>
      <c r="H126" s="170">
        <v>3.3095460035554496E-4</v>
      </c>
      <c r="I126" s="36">
        <f t="shared" si="7"/>
        <v>1.5280318968928313E-5</v>
      </c>
      <c r="J126" s="53"/>
    </row>
    <row r="127" spans="2:10" ht="15">
      <c r="B127" s="136" t="s">
        <v>165</v>
      </c>
      <c r="C127" s="170">
        <v>2.5336554225162274E-3</v>
      </c>
      <c r="D127" s="170">
        <v>3.0247321226977522E-3</v>
      </c>
      <c r="E127" s="170">
        <v>3.6368624552340916E-3</v>
      </c>
      <c r="F127" s="170">
        <v>3.6391705552073104E-3</v>
      </c>
      <c r="G127" s="170">
        <v>3.6622763999380184E-3</v>
      </c>
      <c r="H127" s="170">
        <v>3.6853822447257688E-3</v>
      </c>
      <c r="I127" s="36">
        <f t="shared" si="7"/>
        <v>6.121303325363394E-4</v>
      </c>
      <c r="J127" s="53"/>
    </row>
    <row r="128" spans="2:10" ht="15">
      <c r="B128" s="137" t="s">
        <v>166</v>
      </c>
      <c r="C128" s="170">
        <v>3.1952274645404238E-4</v>
      </c>
      <c r="D128" s="170">
        <v>4.9073062933980682E-4</v>
      </c>
      <c r="E128" s="170">
        <v>1.9879012344836298E-4</v>
      </c>
      <c r="F128" s="170">
        <v>1.98916283645609E-4</v>
      </c>
      <c r="G128" s="170">
        <v>2.0017924426418875E-4</v>
      </c>
      <c r="H128" s="170">
        <v>2.0144220473633308E-4</v>
      </c>
      <c r="I128" s="36">
        <f t="shared" si="7"/>
        <v>-2.9194050589144383E-4</v>
      </c>
      <c r="J128" s="53"/>
    </row>
    <row r="129" spans="2:10" ht="14.25">
      <c r="B129" s="135" t="s">
        <v>167</v>
      </c>
      <c r="C129" s="169">
        <v>4.5523361009161529E-4</v>
      </c>
      <c r="D129" s="169">
        <v>4.199017334433291E-4</v>
      </c>
      <c r="E129" s="169">
        <v>5.8920097412873309E-4</v>
      </c>
      <c r="F129" s="169">
        <v>5.8957490476804026E-4</v>
      </c>
      <c r="G129" s="169">
        <v>5.9331823746628645E-4</v>
      </c>
      <c r="H129" s="169">
        <v>5.9706157040125029E-4</v>
      </c>
      <c r="I129" s="35">
        <f t="shared" si="7"/>
        <v>1.6929924068540399E-4</v>
      </c>
      <c r="J129" s="52"/>
    </row>
    <row r="130" spans="2:10" ht="14.25">
      <c r="B130" s="130" t="s">
        <v>168</v>
      </c>
      <c r="C130" s="169">
        <v>7.4612967827692542E-2</v>
      </c>
      <c r="D130" s="169">
        <v>7.5231205760547454E-2</v>
      </c>
      <c r="E130" s="169">
        <v>7.3153093575143352E-2</v>
      </c>
      <c r="F130" s="169">
        <v>7.3449833573764597E-2</v>
      </c>
      <c r="G130" s="169">
        <v>7.4305810512660345E-2</v>
      </c>
      <c r="H130" s="169">
        <v>7.4957653760492349E-2</v>
      </c>
      <c r="I130" s="35">
        <f t="shared" si="7"/>
        <v>-2.0781121854041018E-3</v>
      </c>
      <c r="J130" s="52"/>
    </row>
    <row r="131" spans="2:10" ht="14.25">
      <c r="B131" s="138" t="s">
        <v>169</v>
      </c>
      <c r="C131" s="169">
        <v>4.9341473550382799E-2</v>
      </c>
      <c r="D131" s="169">
        <v>4.9483735226630861E-2</v>
      </c>
      <c r="E131" s="169">
        <v>4.788583933214105E-2</v>
      </c>
      <c r="F131" s="169">
        <v>4.8099071479743752E-2</v>
      </c>
      <c r="G131" s="169">
        <v>4.8808554517966354E-2</v>
      </c>
      <c r="H131" s="169">
        <v>4.9313262837704513E-2</v>
      </c>
      <c r="I131" s="35">
        <f t="shared" si="7"/>
        <v>-1.5978958944898106E-3</v>
      </c>
      <c r="J131" s="52"/>
    </row>
    <row r="132" spans="2:10" ht="15">
      <c r="B132" s="139" t="s">
        <v>170</v>
      </c>
      <c r="C132" s="170">
        <v>2.739976182046959E-2</v>
      </c>
      <c r="D132" s="170">
        <v>2.8363009982581951E-2</v>
      </c>
      <c r="E132" s="170">
        <v>2.8285734683351538E-2</v>
      </c>
      <c r="F132" s="170">
        <v>2.8486527812482159E-2</v>
      </c>
      <c r="G132" s="170">
        <v>2.9071486763950175E-2</v>
      </c>
      <c r="H132" s="170">
        <v>2.9451670996947107E-2</v>
      </c>
      <c r="I132" s="36">
        <f t="shared" si="7"/>
        <v>-7.727529923041293E-5</v>
      </c>
      <c r="J132" s="53"/>
    </row>
    <row r="133" spans="2:10" ht="15">
      <c r="B133" s="139" t="s">
        <v>171</v>
      </c>
      <c r="C133" s="170">
        <v>2.1941711729913209E-2</v>
      </c>
      <c r="D133" s="170">
        <v>2.1120725244048906E-2</v>
      </c>
      <c r="E133" s="170">
        <v>1.9600104648789515E-2</v>
      </c>
      <c r="F133" s="170">
        <v>1.9612543667261593E-2</v>
      </c>
      <c r="G133" s="170">
        <v>1.973706775401618E-2</v>
      </c>
      <c r="H133" s="170">
        <v>1.9861591840757409E-2</v>
      </c>
      <c r="I133" s="36">
        <f t="shared" si="7"/>
        <v>-1.5206205952593907E-3</v>
      </c>
      <c r="J133" s="53"/>
    </row>
    <row r="134" spans="2:10" ht="14.25">
      <c r="B134" s="140" t="s">
        <v>172</v>
      </c>
      <c r="C134" s="169">
        <v>2.1353983545268029E-2</v>
      </c>
      <c r="D134" s="169">
        <v>2.174649568445583E-2</v>
      </c>
      <c r="E134" s="169">
        <v>2.1078629639855514E-2</v>
      </c>
      <c r="F134" s="169">
        <v>2.1159501030732691E-2</v>
      </c>
      <c r="G134" s="169">
        <v>2.127960194722768E-2</v>
      </c>
      <c r="H134" s="169">
        <v>2.1400343891109914E-2</v>
      </c>
      <c r="I134" s="35">
        <f t="shared" si="7"/>
        <v>-6.6786604460031609E-4</v>
      </c>
      <c r="J134" s="52"/>
    </row>
    <row r="135" spans="2:10" ht="15">
      <c r="B135" s="139" t="s">
        <v>173</v>
      </c>
      <c r="C135" s="170">
        <v>6.7785551826896381E-3</v>
      </c>
      <c r="D135" s="170">
        <v>6.1830995011340562E-3</v>
      </c>
      <c r="E135" s="170">
        <v>6.1068220260364504E-3</v>
      </c>
      <c r="F135" s="170">
        <v>6.1106976620109495E-3</v>
      </c>
      <c r="G135" s="170">
        <v>6.1494957424272998E-3</v>
      </c>
      <c r="H135" s="170">
        <v>6.1882938228498257E-3</v>
      </c>
      <c r="I135" s="36">
        <f t="shared" si="7"/>
        <v>-7.6277475097605817E-5</v>
      </c>
      <c r="J135" s="53"/>
    </row>
    <row r="136" spans="2:10" ht="15">
      <c r="B136" s="139" t="s">
        <v>174</v>
      </c>
      <c r="C136" s="170">
        <v>4.1542797706544199E-3</v>
      </c>
      <c r="D136" s="170">
        <v>4.5168604756960001E-3</v>
      </c>
      <c r="E136" s="170">
        <v>4.3789092644252797E-3</v>
      </c>
      <c r="F136" s="170">
        <v>4.3816882971820055E-3</v>
      </c>
      <c r="G136" s="170">
        <v>4.4095085403305359E-3</v>
      </c>
      <c r="H136" s="170">
        <v>4.4373287835277921E-3</v>
      </c>
      <c r="I136" s="36">
        <f t="shared" si="7"/>
        <v>-1.3795121127072041E-4</v>
      </c>
      <c r="J136" s="53"/>
    </row>
    <row r="137" spans="2:10" ht="15">
      <c r="B137" s="139" t="s">
        <v>175</v>
      </c>
      <c r="C137" s="170">
        <v>6.1230375873227143E-3</v>
      </c>
      <c r="D137" s="170">
        <v>6.4054642352935585E-3</v>
      </c>
      <c r="E137" s="170">
        <v>6.2784579859826595E-3</v>
      </c>
      <c r="F137" s="170">
        <v>6.282442549243831E-3</v>
      </c>
      <c r="G137" s="170">
        <v>6.3223310734188756E-3</v>
      </c>
      <c r="H137" s="170">
        <v>6.3622195974883536E-3</v>
      </c>
      <c r="I137" s="36">
        <f t="shared" si="7"/>
        <v>-1.27006249310899E-4</v>
      </c>
      <c r="J137" s="53"/>
    </row>
    <row r="138" spans="2:10" ht="15">
      <c r="B138" s="139" t="s">
        <v>176</v>
      </c>
      <c r="C138" s="170">
        <v>3.5629161168681465E-4</v>
      </c>
      <c r="D138" s="170">
        <v>3.8479172889578335E-4</v>
      </c>
      <c r="E138" s="170">
        <v>3.7749436903039042E-4</v>
      </c>
      <c r="F138" s="170">
        <v>3.7773394220137649E-4</v>
      </c>
      <c r="G138" s="170">
        <v>3.8013225311936313E-4</v>
      </c>
      <c r="H138" s="170">
        <v>3.8253056374390395E-4</v>
      </c>
      <c r="I138" s="36">
        <f t="shared" si="7"/>
        <v>-7.297359865392932E-6</v>
      </c>
      <c r="J138" s="53"/>
    </row>
    <row r="139" spans="2:10" ht="15">
      <c r="B139" s="139" t="s">
        <v>177</v>
      </c>
      <c r="C139" s="170">
        <v>1.235745824033923E-3</v>
      </c>
      <c r="D139" s="170">
        <v>1.2258387614002767E-3</v>
      </c>
      <c r="E139" s="170">
        <v>1.1511186584281545E-3</v>
      </c>
      <c r="F139" s="170">
        <v>1.1518492049308905E-3</v>
      </c>
      <c r="G139" s="170">
        <v>1.1591625332200116E-3</v>
      </c>
      <c r="H139" s="170">
        <v>1.1664758614526761E-3</v>
      </c>
      <c r="I139" s="36">
        <f t="shared" si="7"/>
        <v>-7.4720102972122273E-5</v>
      </c>
      <c r="J139" s="53"/>
    </row>
    <row r="140" spans="2:10" ht="15">
      <c r="B140" s="139" t="s">
        <v>178</v>
      </c>
      <c r="C140" s="170">
        <v>1.9284172609242292E-3</v>
      </c>
      <c r="D140" s="170">
        <v>1.9109820296926306E-3</v>
      </c>
      <c r="E140" s="170">
        <v>1.7332060676170718E-3</v>
      </c>
      <c r="F140" s="170">
        <v>1.73430603026732E-3</v>
      </c>
      <c r="G140" s="170">
        <v>1.7453174971610748E-3</v>
      </c>
      <c r="H140" s="170">
        <v>1.7563289639719699E-3</v>
      </c>
      <c r="I140" s="36">
        <f t="shared" si="7"/>
        <v>-1.7777596207555878E-4</v>
      </c>
      <c r="J140" s="53"/>
    </row>
    <row r="141" spans="2:10" ht="15">
      <c r="B141" s="139" t="s">
        <v>166</v>
      </c>
      <c r="C141" s="170">
        <v>7.7765630795629496E-4</v>
      </c>
      <c r="D141" s="170">
        <v>1.1194589523435242E-3</v>
      </c>
      <c r="E141" s="170">
        <v>1.0526212683355058E-3</v>
      </c>
      <c r="F141" s="170">
        <v>1.1207833448963185E-3</v>
      </c>
      <c r="G141" s="170">
        <v>1.1136543075505197E-3</v>
      </c>
      <c r="H141" s="170">
        <v>1.1071662980753853E-3</v>
      </c>
      <c r="I141" s="36">
        <f t="shared" si="7"/>
        <v>-6.6837684008018341E-5</v>
      </c>
      <c r="J141" s="53"/>
    </row>
    <row r="142" spans="2:10" ht="14.25">
      <c r="B142" s="138" t="s">
        <v>179</v>
      </c>
      <c r="C142" s="169">
        <v>3.4995137728122331E-3</v>
      </c>
      <c r="D142" s="169">
        <v>3.6157124049698993E-3</v>
      </c>
      <c r="E142" s="169">
        <v>3.7275030563980621E-3</v>
      </c>
      <c r="F142" s="169">
        <v>3.7298468703489459E-3</v>
      </c>
      <c r="G142" s="169">
        <v>3.7533102405937313E-3</v>
      </c>
      <c r="H142" s="169">
        <v>3.7767736109175841E-3</v>
      </c>
      <c r="I142" s="35">
        <f t="shared" si="7"/>
        <v>1.1179065142816278E-4</v>
      </c>
      <c r="J142" s="52"/>
    </row>
    <row r="143" spans="2:10" ht="15">
      <c r="B143" s="139" t="s">
        <v>180</v>
      </c>
      <c r="C143" s="170">
        <v>2.8724346633496396E-3</v>
      </c>
      <c r="D143" s="170">
        <v>2.8278855730652728E-3</v>
      </c>
      <c r="E143" s="170">
        <v>2.9291021082435958E-3</v>
      </c>
      <c r="F143" s="170">
        <v>2.9309610348276873E-3</v>
      </c>
      <c r="G143" s="170">
        <v>2.9495703112019994E-3</v>
      </c>
      <c r="H143" s="170">
        <v>2.9681795876206857E-3</v>
      </c>
      <c r="I143" s="36">
        <f t="shared" si="7"/>
        <v>1.0121653517832299E-4</v>
      </c>
      <c r="J143" s="53"/>
    </row>
    <row r="144" spans="2:10" ht="15">
      <c r="B144" s="139" t="s">
        <v>181</v>
      </c>
      <c r="C144" s="170">
        <v>3.7573825943716167E-4</v>
      </c>
      <c r="D144" s="170">
        <v>5.1352113881509404E-4</v>
      </c>
      <c r="E144" s="170">
        <v>5.1357865106136692E-4</v>
      </c>
      <c r="F144" s="170">
        <v>5.1390458881217548E-4</v>
      </c>
      <c r="G144" s="170">
        <v>5.1716747506550215E-4</v>
      </c>
      <c r="H144" s="170">
        <v>5.2043036131221301E-4</v>
      </c>
      <c r="I144" s="36">
        <f t="shared" si="7"/>
        <v>5.7512246272881443E-8</v>
      </c>
      <c r="J144" s="53"/>
    </row>
    <row r="145" spans="2:10" ht="14.25">
      <c r="B145" s="141" t="s">
        <v>182</v>
      </c>
      <c r="C145" s="169">
        <v>3.7022522971328202E-5</v>
      </c>
      <c r="D145" s="169">
        <v>3.5080677426232625E-5</v>
      </c>
      <c r="E145" s="169">
        <v>3.4366052977406962E-5</v>
      </c>
      <c r="F145" s="169">
        <v>3.4366052959081649E-5</v>
      </c>
      <c r="G145" s="169">
        <v>3.4366052898948191E-5</v>
      </c>
      <c r="H145" s="169">
        <v>3.4366052986991777E-5</v>
      </c>
      <c r="I145" s="35">
        <f t="shared" si="7"/>
        <v>-7.146244488256628E-7</v>
      </c>
      <c r="J145" s="53"/>
    </row>
    <row r="146" spans="2:10" ht="15">
      <c r="B146" s="142" t="s">
        <v>183</v>
      </c>
      <c r="C146" s="170">
        <v>2.3630141569200531E-5</v>
      </c>
      <c r="D146" s="170">
        <v>1.8883021657873434E-5</v>
      </c>
      <c r="E146" s="170">
        <v>1.881473256899513E-5</v>
      </c>
      <c r="F146" s="170">
        <v>1.881473257815779E-5</v>
      </c>
      <c r="G146" s="170">
        <v>1.8814732539001124E-5</v>
      </c>
      <c r="H146" s="170">
        <v>1.8814732568455702E-5</v>
      </c>
      <c r="I146" s="36">
        <f t="shared" si="7"/>
        <v>-6.8289088878303774E-8</v>
      </c>
      <c r="J146" s="53"/>
    </row>
    <row r="147" spans="2:10" ht="15">
      <c r="B147" s="142" t="s">
        <v>184</v>
      </c>
      <c r="C147" s="170">
        <v>1.3392381402127667E-5</v>
      </c>
      <c r="D147" s="170">
        <v>1.6197655768359195E-5</v>
      </c>
      <c r="E147" s="170">
        <v>1.5551320408411832E-5</v>
      </c>
      <c r="F147" s="170">
        <v>1.5551320380923855E-5</v>
      </c>
      <c r="G147" s="170">
        <v>1.555132035994707E-5</v>
      </c>
      <c r="H147" s="170">
        <v>1.5551320418536072E-5</v>
      </c>
      <c r="I147" s="36">
        <f t="shared" si="7"/>
        <v>-6.4633535994736241E-7</v>
      </c>
      <c r="J147" s="53"/>
    </row>
    <row r="148" spans="2:10" ht="15">
      <c r="B148" s="139" t="s">
        <v>185</v>
      </c>
      <c r="C148" s="170">
        <v>1.6350217767644443E-4</v>
      </c>
      <c r="D148" s="170">
        <v>1.7968699762083279E-4</v>
      </c>
      <c r="E148" s="170">
        <v>1.8905114765335924E-4</v>
      </c>
      <c r="F148" s="170">
        <v>1.8917112714604204E-4</v>
      </c>
      <c r="G148" s="170">
        <v>1.9037221371393957E-4</v>
      </c>
      <c r="H148" s="170">
        <v>1.915733002248976E-4</v>
      </c>
      <c r="I148" s="36">
        <f t="shared" si="7"/>
        <v>9.3641500325264556E-6</v>
      </c>
      <c r="J148" s="53"/>
    </row>
    <row r="149" spans="2:10" ht="15">
      <c r="B149" s="139" t="s">
        <v>186</v>
      </c>
      <c r="C149" s="170">
        <v>5.0816149377659652E-5</v>
      </c>
      <c r="D149" s="170">
        <v>5.9538018042466946E-5</v>
      </c>
      <c r="E149" s="170">
        <v>6.1405096462334173E-5</v>
      </c>
      <c r="F149" s="170">
        <v>6.144406660395971E-5</v>
      </c>
      <c r="G149" s="170">
        <v>6.1834187713342203E-5</v>
      </c>
      <c r="H149" s="170">
        <v>6.2224308772796617E-5</v>
      </c>
      <c r="I149" s="36">
        <f t="shared" si="7"/>
        <v>1.8670784198672263E-6</v>
      </c>
      <c r="J149" s="53"/>
    </row>
    <row r="150" spans="2:10" ht="14.25">
      <c r="B150" s="138" t="s">
        <v>187</v>
      </c>
      <c r="C150" s="169">
        <v>4.1799695922947646E-4</v>
      </c>
      <c r="D150" s="169">
        <v>3.8526244449086608E-4</v>
      </c>
      <c r="E150" s="169">
        <v>4.6112154674872918E-4</v>
      </c>
      <c r="F150" s="169">
        <v>4.6141419293920953E-4</v>
      </c>
      <c r="G150" s="169">
        <v>4.6434380687258538E-4</v>
      </c>
      <c r="H150" s="169">
        <v>4.6727342076034116E-4</v>
      </c>
      <c r="I150" s="35">
        <f t="shared" si="7"/>
        <v>7.58591022578631E-5</v>
      </c>
      <c r="J150" s="52"/>
    </row>
    <row r="151" spans="2:10" ht="28.5">
      <c r="B151" s="144" t="s">
        <v>188</v>
      </c>
      <c r="C151" s="172">
        <v>9.2292872435122148E-3</v>
      </c>
      <c r="D151" s="172">
        <v>9.4573318610789853E-3</v>
      </c>
      <c r="E151" s="172">
        <v>9.6380274877573731E-3</v>
      </c>
      <c r="F151" s="172">
        <v>9.6441441694599742E-3</v>
      </c>
      <c r="G151" s="172">
        <v>9.7053768309445475E-3</v>
      </c>
      <c r="H151" s="172">
        <v>9.7666094922787914E-3</v>
      </c>
      <c r="I151" s="39">
        <f t="shared" si="7"/>
        <v>1.8069562667838782E-4</v>
      </c>
      <c r="J151" s="55"/>
    </row>
    <row r="152" spans="2:10" ht="15">
      <c r="B152" s="146" t="s">
        <v>189</v>
      </c>
      <c r="C152" s="173">
        <v>7.80162270801833E-3</v>
      </c>
      <c r="D152" s="173">
        <v>7.604561599947858E-3</v>
      </c>
      <c r="E152" s="173">
        <v>7.136446710192184E-3</v>
      </c>
      <c r="F152" s="173">
        <v>7.1409757876270711E-3</v>
      </c>
      <c r="G152" s="173">
        <v>7.1863153164677231E-3</v>
      </c>
      <c r="H152" s="173">
        <v>7.2316548452339728E-3</v>
      </c>
      <c r="I152" s="40">
        <f t="shared" si="7"/>
        <v>-4.6811488975567403E-4</v>
      </c>
      <c r="J152" s="56"/>
    </row>
    <row r="153" spans="2:10" ht="15">
      <c r="B153" s="139" t="s">
        <v>190</v>
      </c>
      <c r="C153" s="170">
        <v>7.80162270801833E-3</v>
      </c>
      <c r="D153" s="170">
        <v>7.604561599947858E-3</v>
      </c>
      <c r="E153" s="170">
        <v>7.136446710192184E-3</v>
      </c>
      <c r="F153" s="170">
        <v>7.1409757876270711E-3</v>
      </c>
      <c r="G153" s="170">
        <v>7.1863153164677231E-3</v>
      </c>
      <c r="H153" s="170">
        <v>7.2316548452339728E-3</v>
      </c>
      <c r="I153" s="36">
        <f t="shared" si="7"/>
        <v>-4.6811488975567403E-4</v>
      </c>
      <c r="J153" s="53"/>
    </row>
    <row r="154" spans="2:10" ht="15">
      <c r="B154" s="139" t="s">
        <v>166</v>
      </c>
      <c r="C154" s="170">
        <v>0</v>
      </c>
      <c r="D154" s="170">
        <v>0</v>
      </c>
      <c r="E154" s="170">
        <v>0</v>
      </c>
      <c r="F154" s="170">
        <v>0</v>
      </c>
      <c r="G154" s="170">
        <v>0</v>
      </c>
      <c r="H154" s="170">
        <v>0</v>
      </c>
      <c r="I154" s="36">
        <f t="shared" si="7"/>
        <v>0</v>
      </c>
      <c r="J154" s="53"/>
    </row>
    <row r="155" spans="2:10" ht="15">
      <c r="B155" s="146" t="s">
        <v>191</v>
      </c>
      <c r="C155" s="173">
        <v>0</v>
      </c>
      <c r="D155" s="173">
        <v>0</v>
      </c>
      <c r="E155" s="173">
        <v>0</v>
      </c>
      <c r="F155" s="173">
        <v>0</v>
      </c>
      <c r="G155" s="173">
        <v>0</v>
      </c>
      <c r="H155" s="173">
        <v>0</v>
      </c>
      <c r="I155" s="40">
        <f t="shared" si="7"/>
        <v>0</v>
      </c>
      <c r="J155" s="174"/>
    </row>
    <row r="156" spans="2:10" ht="15">
      <c r="B156" s="146" t="s">
        <v>192</v>
      </c>
      <c r="C156" s="173">
        <v>1.4276645354938853E-3</v>
      </c>
      <c r="D156" s="173">
        <v>1.8527702611311272E-3</v>
      </c>
      <c r="E156" s="173">
        <v>2.5015807775651891E-3</v>
      </c>
      <c r="F156" s="173">
        <v>2.5031683818329022E-3</v>
      </c>
      <c r="G156" s="173">
        <v>2.5190615144768235E-3</v>
      </c>
      <c r="H156" s="173">
        <v>2.5349546470448178E-3</v>
      </c>
      <c r="I156" s="40">
        <f t="shared" si="7"/>
        <v>6.4881051643406185E-4</v>
      </c>
      <c r="J156" s="56"/>
    </row>
    <row r="157" spans="2:10" ht="15">
      <c r="B157" s="139" t="s">
        <v>193</v>
      </c>
      <c r="C157" s="170">
        <v>1.3992324741125693E-3</v>
      </c>
      <c r="D157" s="170">
        <v>1.8231998804194498E-3</v>
      </c>
      <c r="E157" s="170">
        <v>2.4664227254758853E-3</v>
      </c>
      <c r="F157" s="170">
        <v>2.4679880170124144E-3</v>
      </c>
      <c r="G157" s="170">
        <v>2.4836577822131031E-3</v>
      </c>
      <c r="H157" s="170">
        <v>2.4993275474239356E-3</v>
      </c>
      <c r="I157" s="36">
        <f t="shared" si="7"/>
        <v>6.4322284505643557E-4</v>
      </c>
      <c r="J157" s="53"/>
    </row>
    <row r="158" spans="2:10" ht="15">
      <c r="B158" s="139" t="s">
        <v>194</v>
      </c>
      <c r="C158" s="170">
        <v>2.4084563562657355E-5</v>
      </c>
      <c r="D158" s="170">
        <v>2.3509402643337845E-5</v>
      </c>
      <c r="E158" s="170">
        <v>2.3773683041785957E-5</v>
      </c>
      <c r="F158" s="170">
        <v>2.3788770766164695E-5</v>
      </c>
      <c r="G158" s="170">
        <v>2.393981059143766E-5</v>
      </c>
      <c r="H158" s="170">
        <v>2.4090850392912604E-5</v>
      </c>
      <c r="I158" s="36">
        <f t="shared" si="7"/>
        <v>2.6428039844811219E-7</v>
      </c>
      <c r="J158" s="53"/>
    </row>
    <row r="159" spans="2:10" ht="15">
      <c r="B159" s="139" t="s">
        <v>166</v>
      </c>
      <c r="C159" s="170">
        <v>4.3474978186587102E-6</v>
      </c>
      <c r="D159" s="170">
        <v>6.0609780683396083E-6</v>
      </c>
      <c r="E159" s="170">
        <v>1.1384369047518E-5</v>
      </c>
      <c r="F159" s="170">
        <v>1.1391594054322904E-5</v>
      </c>
      <c r="G159" s="170">
        <v>1.1463921672282948E-5</v>
      </c>
      <c r="H159" s="170">
        <v>1.1536249227969606E-5</v>
      </c>
      <c r="I159" s="36">
        <f t="shared" si="7"/>
        <v>5.323390979178392E-6</v>
      </c>
      <c r="J159" s="53"/>
    </row>
    <row r="160" spans="2:10" ht="14.25">
      <c r="B160" s="130" t="s">
        <v>195</v>
      </c>
      <c r="C160" s="169">
        <v>2.0073418102207354E-4</v>
      </c>
      <c r="D160" s="169">
        <v>1.9556553181191241E-4</v>
      </c>
      <c r="E160" s="169">
        <v>1.9897393707574051E-4</v>
      </c>
      <c r="F160" s="169">
        <v>1.9910021391096513E-4</v>
      </c>
      <c r="G160" s="169">
        <v>2.0036434226794071E-4</v>
      </c>
      <c r="H160" s="169">
        <v>2.0162847062028038E-4</v>
      </c>
      <c r="I160" s="35">
        <f t="shared" si="7"/>
        <v>3.408405263828103E-6</v>
      </c>
      <c r="J160" s="52"/>
    </row>
    <row r="161" spans="2:10" ht="14.25">
      <c r="B161" s="130" t="s">
        <v>196</v>
      </c>
      <c r="C161" s="169">
        <v>7.7837430557261619E-7</v>
      </c>
      <c r="D161" s="169">
        <v>3.4495577792863522E-7</v>
      </c>
      <c r="E161" s="169">
        <v>3.7433571283261328E-7</v>
      </c>
      <c r="F161" s="169">
        <v>3.7457332387282736E-7</v>
      </c>
      <c r="G161" s="169">
        <v>3.7695158071737583E-7</v>
      </c>
      <c r="H161" s="169">
        <v>3.7932977299236148E-7</v>
      </c>
      <c r="I161" s="35">
        <f t="shared" si="7"/>
        <v>2.937993490397806E-8</v>
      </c>
      <c r="J161" s="52"/>
    </row>
    <row r="162" spans="2:10" ht="14.25">
      <c r="B162" s="175" t="s">
        <v>197</v>
      </c>
      <c r="C162" s="168">
        <v>9.5997836796946566E-4</v>
      </c>
      <c r="D162" s="169">
        <v>9.4520217620236392E-4</v>
      </c>
      <c r="E162" s="169">
        <v>9.0354314033757981E-4</v>
      </c>
      <c r="F162" s="169">
        <v>9.0411656532907137E-4</v>
      </c>
      <c r="G162" s="169">
        <v>9.0985698797113905E-4</v>
      </c>
      <c r="H162" s="169">
        <v>9.155974105948514E-4</v>
      </c>
      <c r="I162" s="35">
        <f t="shared" si="7"/>
        <v>-4.1659035864784113E-5</v>
      </c>
      <c r="J162" s="52"/>
    </row>
    <row r="163" spans="2:10" ht="14.25">
      <c r="B163" s="175" t="s">
        <v>198</v>
      </c>
      <c r="C163" s="168">
        <v>1.1397739338490986E-4</v>
      </c>
      <c r="D163" s="169">
        <v>4.9522209612132777E-5</v>
      </c>
      <c r="E163" s="169">
        <v>4.6588685473636981E-5</v>
      </c>
      <c r="F163" s="169">
        <v>4.6618252542061028E-5</v>
      </c>
      <c r="G163" s="169">
        <v>4.6914241449886884E-5</v>
      </c>
      <c r="H163" s="169">
        <v>4.7210230375795294E-5</v>
      </c>
      <c r="I163" s="35"/>
      <c r="J163" s="52"/>
    </row>
    <row r="164" spans="2:10" ht="15">
      <c r="B164" s="175" t="s">
        <v>238</v>
      </c>
      <c r="C164" s="176">
        <v>1.0902516814816085E-3</v>
      </c>
      <c r="D164" s="170">
        <v>2.7985238853644465E-3</v>
      </c>
      <c r="E164" s="170">
        <v>3.4107590272737681E-3</v>
      </c>
      <c r="F164" s="170">
        <v>3.2842735696982546E-3</v>
      </c>
      <c r="G164" s="170">
        <v>3.2775052962798925E-3</v>
      </c>
      <c r="H164" s="170">
        <v>3.272900970204612E-3</v>
      </c>
      <c r="I164" s="36">
        <f t="shared" ref="I164:I170" si="8">+E164-D164</f>
        <v>6.1223514190932157E-4</v>
      </c>
      <c r="J164" s="52"/>
    </row>
    <row r="165" spans="2:10" ht="15">
      <c r="B165" s="149" t="s">
        <v>201</v>
      </c>
      <c r="C165" s="176">
        <v>4.5194869517914138E-7</v>
      </c>
      <c r="D165" s="170">
        <v>0</v>
      </c>
      <c r="E165" s="170">
        <v>0</v>
      </c>
      <c r="F165" s="170">
        <v>0</v>
      </c>
      <c r="G165" s="170">
        <v>0</v>
      </c>
      <c r="H165" s="170">
        <v>0</v>
      </c>
      <c r="I165" s="36">
        <f t="shared" si="8"/>
        <v>0</v>
      </c>
      <c r="J165" s="52"/>
    </row>
    <row r="166" spans="2:10" ht="15">
      <c r="B166" s="150" t="s">
        <v>202</v>
      </c>
      <c r="C166" s="176">
        <v>9.7288017326028846E-4</v>
      </c>
      <c r="D166" s="170">
        <v>1.1242741055724843E-3</v>
      </c>
      <c r="E166" s="170">
        <v>1.5679161331841709E-3</v>
      </c>
      <c r="F166" s="170">
        <v>1.6236143160914666E-3</v>
      </c>
      <c r="G166" s="170">
        <v>1.6339229784418678E-3</v>
      </c>
      <c r="H166" s="170">
        <v>1.6442316407919056E-3</v>
      </c>
      <c r="I166" s="36">
        <f t="shared" si="8"/>
        <v>4.4364202761168654E-4</v>
      </c>
      <c r="J166" s="52"/>
    </row>
    <row r="167" spans="2:10" ht="15">
      <c r="B167" s="150" t="s">
        <v>203</v>
      </c>
      <c r="C167" s="176">
        <v>5.0015502978678335E-5</v>
      </c>
      <c r="D167" s="170">
        <v>1.1864696052906811E-4</v>
      </c>
      <c r="E167" s="170">
        <v>1.0422524784410005E-4</v>
      </c>
      <c r="F167" s="170">
        <v>1.0429139336684515E-4</v>
      </c>
      <c r="G167" s="170">
        <v>1.0495356098999634E-4</v>
      </c>
      <c r="H167" s="170">
        <v>1.0561572854947824E-4</v>
      </c>
      <c r="I167" s="36">
        <f t="shared" si="8"/>
        <v>-1.4421712684968064E-5</v>
      </c>
      <c r="J167" s="52"/>
    </row>
    <row r="168" spans="2:10" ht="15">
      <c r="B168" s="150" t="s">
        <v>204</v>
      </c>
      <c r="C168" s="176">
        <v>5.0648610611319835E-5</v>
      </c>
      <c r="D168" s="170">
        <v>1.0340053951422166E-3</v>
      </c>
      <c r="E168" s="170">
        <v>9.3802723059690043E-4</v>
      </c>
      <c r="F168" s="170">
        <v>9.386225405879395E-4</v>
      </c>
      <c r="G168" s="170">
        <v>9.4458204873516046E-4</v>
      </c>
      <c r="H168" s="170">
        <v>9.5054155694530428E-4</v>
      </c>
      <c r="I168" s="36">
        <f t="shared" si="8"/>
        <v>-9.597816454531621E-5</v>
      </c>
      <c r="J168" s="52"/>
    </row>
    <row r="169" spans="2:10" ht="15">
      <c r="B169" s="150" t="s">
        <v>205</v>
      </c>
      <c r="C169" s="176">
        <v>5.0648610611319835E-6</v>
      </c>
      <c r="D169" s="170">
        <v>3.4390423341758872E-4</v>
      </c>
      <c r="E169" s="170">
        <v>3.1267574353230013E-4</v>
      </c>
      <c r="F169" s="170">
        <v>3.1287418019597981E-4</v>
      </c>
      <c r="G169" s="170">
        <v>3.1486068288258574E-4</v>
      </c>
      <c r="H169" s="170">
        <v>3.1684718564843476E-4</v>
      </c>
      <c r="I169" s="36">
        <f t="shared" si="8"/>
        <v>-3.1228489885288591E-5</v>
      </c>
      <c r="J169" s="52"/>
    </row>
    <row r="170" spans="2:10" ht="15">
      <c r="B170" s="150" t="s">
        <v>166</v>
      </c>
      <c r="C170" s="176">
        <v>0</v>
      </c>
      <c r="D170" s="170">
        <v>0</v>
      </c>
      <c r="E170" s="170">
        <v>0</v>
      </c>
      <c r="F170" s="170">
        <v>0</v>
      </c>
      <c r="G170" s="170">
        <v>0</v>
      </c>
      <c r="H170" s="170">
        <v>0</v>
      </c>
      <c r="I170" s="36">
        <f t="shared" si="8"/>
        <v>0</v>
      </c>
      <c r="J170" s="52"/>
    </row>
    <row r="171" spans="2:10" ht="14.25">
      <c r="B171" s="152" t="s">
        <v>206</v>
      </c>
      <c r="C171" s="168">
        <v>5.4804783069144465E-3</v>
      </c>
      <c r="D171" s="169">
        <v>4.8525980198680123E-3</v>
      </c>
      <c r="E171" s="169">
        <v>4.418384646564473E-3</v>
      </c>
      <c r="F171" s="169">
        <v>4.4049622820781934E-3</v>
      </c>
      <c r="G171" s="169">
        <v>4.3105138554425824E-3</v>
      </c>
      <c r="H171" s="169">
        <v>4.2111773800683717E-3</v>
      </c>
      <c r="I171" s="35">
        <f t="shared" si="7"/>
        <v>-4.3421337330353926E-4</v>
      </c>
      <c r="J171" s="52"/>
    </row>
    <row r="172" spans="2:10" ht="14.25">
      <c r="B172" s="153" t="s">
        <v>207</v>
      </c>
      <c r="C172" s="168">
        <v>4.3377023462175856E-3</v>
      </c>
      <c r="D172" s="169">
        <v>3.7889510490743501E-3</v>
      </c>
      <c r="E172" s="169">
        <v>3.2811114656907192E-3</v>
      </c>
      <c r="F172" s="169">
        <v>3.2687560057944203E-3</v>
      </c>
      <c r="G172" s="169">
        <v>3.1779003051534203E-3</v>
      </c>
      <c r="H172" s="169">
        <v>3.0825906221968917E-3</v>
      </c>
      <c r="I172" s="35">
        <f t="shared" si="7"/>
        <v>-5.0783958338363085E-4</v>
      </c>
      <c r="J172" s="52"/>
    </row>
    <row r="173" spans="2:10" ht="14.25">
      <c r="B173" s="177" t="s">
        <v>208</v>
      </c>
      <c r="C173" s="168">
        <v>2.8536301337463838E-4</v>
      </c>
      <c r="D173" s="169">
        <v>2.4792054135112045E-4</v>
      </c>
      <c r="E173" s="169">
        <v>2.0071151651772045E-4</v>
      </c>
      <c r="F173" s="169">
        <v>2.003379273840821E-4</v>
      </c>
      <c r="G173" s="169">
        <v>1.9825786552851092E-4</v>
      </c>
      <c r="H173" s="169">
        <v>1.9607615223308285E-4</v>
      </c>
      <c r="I173" s="35">
        <f t="shared" si="7"/>
        <v>-4.72090248334E-5</v>
      </c>
      <c r="J173" s="52"/>
    </row>
    <row r="174" spans="2:10" ht="15">
      <c r="B174" s="178" t="s">
        <v>209</v>
      </c>
      <c r="C174" s="176">
        <v>1.4529525900694725E-4</v>
      </c>
      <c r="D174" s="170">
        <v>1.3151291862578395E-4</v>
      </c>
      <c r="E174" s="170">
        <v>1.293568158739154E-4</v>
      </c>
      <c r="F174" s="170">
        <v>1.2935681585329943E-4</v>
      </c>
      <c r="G174" s="170">
        <v>1.2935681586064127E-4</v>
      </c>
      <c r="H174" s="170">
        <v>1.2935681580525385E-4</v>
      </c>
      <c r="I174" s="36">
        <f t="shared" si="7"/>
        <v>-2.1561027518685483E-6</v>
      </c>
      <c r="J174" s="53"/>
    </row>
    <row r="175" spans="2:10" ht="15">
      <c r="B175" s="178" t="s">
        <v>210</v>
      </c>
      <c r="C175" s="176">
        <v>0</v>
      </c>
      <c r="D175" s="170">
        <v>0</v>
      </c>
      <c r="E175" s="170">
        <v>0</v>
      </c>
      <c r="F175" s="170">
        <v>0</v>
      </c>
      <c r="G175" s="170">
        <v>0</v>
      </c>
      <c r="H175" s="170">
        <v>0</v>
      </c>
      <c r="I175" s="36">
        <f t="shared" si="7"/>
        <v>0</v>
      </c>
      <c r="J175" s="53"/>
    </row>
    <row r="176" spans="2:10" ht="15">
      <c r="B176" s="179" t="s">
        <v>211</v>
      </c>
      <c r="C176" s="176">
        <v>1.3830224763143218E-4</v>
      </c>
      <c r="D176" s="170">
        <v>1.116664014553027E-4</v>
      </c>
      <c r="E176" s="170">
        <v>6.5031461896433029E-5</v>
      </c>
      <c r="F176" s="170">
        <v>6.4653859874284886E-5</v>
      </c>
      <c r="G176" s="170">
        <v>6.25336249179256E-5</v>
      </c>
      <c r="H176" s="170">
        <v>6.0311738586581217E-5</v>
      </c>
      <c r="I176" s="36">
        <f t="shared" si="7"/>
        <v>-4.6634939558869672E-5</v>
      </c>
      <c r="J176" s="53"/>
    </row>
    <row r="177" spans="2:10" ht="15">
      <c r="B177" s="178" t="s">
        <v>212</v>
      </c>
      <c r="C177" s="176">
        <v>1.7655067362588562E-6</v>
      </c>
      <c r="D177" s="170">
        <v>4.7412212700337838E-6</v>
      </c>
      <c r="E177" s="170">
        <v>6.3232387473720143E-6</v>
      </c>
      <c r="F177" s="170">
        <v>6.3272516564978177E-6</v>
      </c>
      <c r="G177" s="170">
        <v>6.3674247499440641E-6</v>
      </c>
      <c r="H177" s="170">
        <v>6.4075978412478109E-6</v>
      </c>
      <c r="I177" s="36">
        <f t="shared" si="7"/>
        <v>1.5820174773382305E-6</v>
      </c>
      <c r="J177" s="53"/>
    </row>
    <row r="178" spans="2:10" ht="14.25">
      <c r="B178" s="177" t="s">
        <v>213</v>
      </c>
      <c r="C178" s="168">
        <v>4.0523393328429471E-3</v>
      </c>
      <c r="D178" s="169">
        <v>3.5410305077232295E-3</v>
      </c>
      <c r="E178" s="169">
        <v>3.0803999491729986E-3</v>
      </c>
      <c r="F178" s="169">
        <v>3.068418078410338E-3</v>
      </c>
      <c r="G178" s="169">
        <v>2.9796424396249096E-3</v>
      </c>
      <c r="H178" s="169">
        <v>2.8865144699638089E-3</v>
      </c>
      <c r="I178" s="35">
        <f t="shared" si="7"/>
        <v>-4.6063055855023087E-4</v>
      </c>
      <c r="J178" s="52"/>
    </row>
    <row r="179" spans="2:10" ht="15">
      <c r="B179" s="154" t="s">
        <v>214</v>
      </c>
      <c r="C179" s="170">
        <v>1.6256485372254099E-5</v>
      </c>
      <c r="D179" s="170">
        <v>1.6594151212767931E-5</v>
      </c>
      <c r="E179" s="170">
        <v>1.6826454927113417E-5</v>
      </c>
      <c r="F179" s="170">
        <v>1.6837133615032157E-5</v>
      </c>
      <c r="G179" s="170">
        <v>1.6944036072802005E-5</v>
      </c>
      <c r="H179" s="170">
        <v>1.7050938508287545E-5</v>
      </c>
      <c r="I179" s="36">
        <f t="shared" ref="I179:I204" si="9">+E179-D179</f>
        <v>2.3230371434548611E-7</v>
      </c>
      <c r="J179" s="53"/>
    </row>
    <row r="180" spans="2:10" ht="15">
      <c r="B180" s="154" t="s">
        <v>215</v>
      </c>
      <c r="C180" s="180">
        <v>3.6377323650198697E-3</v>
      </c>
      <c r="D180" s="180">
        <v>3.2734460318567301E-3</v>
      </c>
      <c r="E180" s="180">
        <v>2.7648449557577648E-3</v>
      </c>
      <c r="F180" s="180">
        <v>2.752662821163186E-3</v>
      </c>
      <c r="G180" s="180">
        <v>2.6618823871186578E-3</v>
      </c>
      <c r="H180" s="180">
        <v>2.5667496221160142E-3</v>
      </c>
      <c r="I180" s="41">
        <f t="shared" si="9"/>
        <v>-5.0860107609896526E-4</v>
      </c>
      <c r="J180" s="57"/>
    </row>
    <row r="181" spans="2:10" ht="15">
      <c r="B181" s="154" t="s">
        <v>166</v>
      </c>
      <c r="C181" s="170">
        <v>3.9835048245082355E-4</v>
      </c>
      <c r="D181" s="170">
        <v>2.5099032465373107E-4</v>
      </c>
      <c r="E181" s="170">
        <v>2.987285384881202E-4</v>
      </c>
      <c r="F181" s="170">
        <v>2.9891812363211975E-4</v>
      </c>
      <c r="G181" s="170">
        <v>3.0081601643344979E-4</v>
      </c>
      <c r="H181" s="170">
        <v>3.0271390933950747E-4</v>
      </c>
      <c r="I181" s="36">
        <f t="shared" si="9"/>
        <v>4.7738213834389129E-5</v>
      </c>
      <c r="J181" s="53"/>
    </row>
    <row r="182" spans="2:10" ht="14.25">
      <c r="B182" s="156" t="s">
        <v>216</v>
      </c>
      <c r="C182" s="169">
        <v>8.7317834680490571E-4</v>
      </c>
      <c r="D182" s="169">
        <v>8.4102777409669164E-4</v>
      </c>
      <c r="E182" s="169">
        <v>8.5957934167458453E-4</v>
      </c>
      <c r="F182" s="169">
        <v>8.601248529804071E-4</v>
      </c>
      <c r="G182" s="169">
        <v>8.6558583971847508E-4</v>
      </c>
      <c r="H182" s="169">
        <v>8.7104682653732122E-4</v>
      </c>
      <c r="I182" s="35">
        <f t="shared" si="9"/>
        <v>1.8551567577892894E-5</v>
      </c>
      <c r="J182" s="52"/>
    </row>
    <row r="183" spans="2:10" ht="15">
      <c r="B183" s="139" t="s">
        <v>217</v>
      </c>
      <c r="C183" s="170">
        <v>7.2466184603955756E-4</v>
      </c>
      <c r="D183" s="170">
        <v>7.3078831166479435E-4</v>
      </c>
      <c r="E183" s="170">
        <v>7.2827460855221307E-4</v>
      </c>
      <c r="F183" s="170">
        <v>7.2873680100719938E-4</v>
      </c>
      <c r="G183" s="170">
        <v>7.3336370130229315E-4</v>
      </c>
      <c r="H183" s="170">
        <v>7.3799060163819532E-4</v>
      </c>
      <c r="I183" s="36">
        <f t="shared" si="9"/>
        <v>-2.513703112581281E-6</v>
      </c>
      <c r="J183" s="53"/>
    </row>
    <row r="184" spans="2:10" ht="15">
      <c r="B184" s="139" t="s">
        <v>218</v>
      </c>
      <c r="C184" s="170">
        <v>1.4474975941567391E-4</v>
      </c>
      <c r="D184" s="170">
        <v>1.0661669728545013E-4</v>
      </c>
      <c r="E184" s="170">
        <v>1.2711136472593382E-4</v>
      </c>
      <c r="F184" s="170">
        <v>1.2719203473981832E-4</v>
      </c>
      <c r="G184" s="170">
        <v>1.2799960326691532E-4</v>
      </c>
      <c r="H184" s="170">
        <v>1.2880717172454435E-4</v>
      </c>
      <c r="I184" s="36">
        <f t="shared" si="9"/>
        <v>2.0494667440483684E-5</v>
      </c>
      <c r="J184" s="53"/>
    </row>
    <row r="185" spans="2:10" ht="15">
      <c r="B185" s="139" t="s">
        <v>166</v>
      </c>
      <c r="C185" s="170">
        <v>3.7667413496742317E-6</v>
      </c>
      <c r="D185" s="170">
        <v>3.6227651464471206E-6</v>
      </c>
      <c r="E185" s="170">
        <v>4.1933683964376472E-6</v>
      </c>
      <c r="F185" s="170">
        <v>4.1960172333894212E-6</v>
      </c>
      <c r="G185" s="170">
        <v>4.2225351492664903E-6</v>
      </c>
      <c r="H185" s="170">
        <v>4.2490531745814122E-6</v>
      </c>
      <c r="I185" s="36">
        <f t="shared" si="9"/>
        <v>5.706032499905266E-7</v>
      </c>
      <c r="J185" s="53"/>
    </row>
    <row r="186" spans="2:10" ht="14.25">
      <c r="B186" s="156" t="s">
        <v>219</v>
      </c>
      <c r="C186" s="169">
        <v>2.695976138919549E-4</v>
      </c>
      <c r="D186" s="169">
        <v>2.2261919669696987E-4</v>
      </c>
      <c r="E186" s="169">
        <v>2.776938391991696E-4</v>
      </c>
      <c r="F186" s="169">
        <v>2.7608142330336655E-4</v>
      </c>
      <c r="G186" s="169">
        <v>2.6702771057068631E-4</v>
      </c>
      <c r="H186" s="169">
        <v>2.5753993133415909E-4</v>
      </c>
      <c r="I186" s="35">
        <f t="shared" si="9"/>
        <v>5.5074642502199727E-5</v>
      </c>
      <c r="J186" s="52"/>
    </row>
    <row r="187" spans="2:10" ht="15">
      <c r="B187" s="149" t="s">
        <v>215</v>
      </c>
      <c r="C187" s="170">
        <v>2.6939634986188884E-4</v>
      </c>
      <c r="D187" s="170">
        <v>2.2260136996249172E-4</v>
      </c>
      <c r="E187" s="170">
        <v>2.776938391991696E-4</v>
      </c>
      <c r="F187" s="170">
        <v>2.7608142330336655E-4</v>
      </c>
      <c r="G187" s="170">
        <v>2.6702771057068631E-4</v>
      </c>
      <c r="H187" s="170">
        <v>2.5753993133415909E-4</v>
      </c>
      <c r="I187" s="36">
        <f t="shared" si="9"/>
        <v>5.5092469236677882E-5</v>
      </c>
      <c r="J187" s="52"/>
    </row>
    <row r="188" spans="2:10" ht="15">
      <c r="B188" s="149" t="s">
        <v>166</v>
      </c>
      <c r="C188" s="170">
        <v>2.0126403006604649E-7</v>
      </c>
      <c r="D188" s="170">
        <v>1.7826734478178603E-8</v>
      </c>
      <c r="E188" s="170">
        <v>0</v>
      </c>
      <c r="F188" s="170">
        <v>0</v>
      </c>
      <c r="G188" s="170">
        <v>0</v>
      </c>
      <c r="H188" s="170">
        <v>0</v>
      </c>
      <c r="I188" s="36">
        <f t="shared" si="9"/>
        <v>-1.7826734478178603E-8</v>
      </c>
      <c r="J188" s="52"/>
    </row>
    <row r="189" spans="2:10" ht="14.25">
      <c r="B189" s="156" t="s">
        <v>220</v>
      </c>
      <c r="C189" s="169">
        <v>0</v>
      </c>
      <c r="D189" s="169">
        <v>0</v>
      </c>
      <c r="E189" s="169">
        <v>0</v>
      </c>
      <c r="F189" s="169">
        <v>0</v>
      </c>
      <c r="G189" s="169">
        <v>0</v>
      </c>
      <c r="H189" s="169">
        <v>0</v>
      </c>
      <c r="I189" s="35">
        <f t="shared" si="9"/>
        <v>0</v>
      </c>
      <c r="J189" s="52"/>
    </row>
    <row r="190" spans="2:10" ht="14.25">
      <c r="B190" s="130" t="s">
        <v>239</v>
      </c>
      <c r="C190" s="169">
        <v>5.2479307297119398E-3</v>
      </c>
      <c r="D190" s="169">
        <v>4.4874290944266542E-3</v>
      </c>
      <c r="E190" s="169">
        <v>3.8535335582982667E-3</v>
      </c>
      <c r="F190" s="169">
        <v>3.8443076936159099E-3</v>
      </c>
      <c r="G190" s="169">
        <v>3.6371342569129551E-3</v>
      </c>
      <c r="H190" s="169">
        <v>3.6523214581820279E-3</v>
      </c>
      <c r="I190" s="35">
        <f t="shared" si="9"/>
        <v>-6.3389553612838755E-4</v>
      </c>
      <c r="J190" s="52"/>
    </row>
    <row r="191" spans="2:10" ht="14.25">
      <c r="B191" s="156" t="s">
        <v>222</v>
      </c>
      <c r="C191" s="169">
        <v>3.6762364719116298E-3</v>
      </c>
      <c r="D191" s="169">
        <v>2.437054921138178E-3</v>
      </c>
      <c r="E191" s="169">
        <v>2.2230144840332026E-3</v>
      </c>
      <c r="F191" s="169">
        <v>2.2244252989135002E-3</v>
      </c>
      <c r="G191" s="169">
        <v>2.2385486341668856E-3</v>
      </c>
      <c r="H191" s="169">
        <v>2.252671969341067E-3</v>
      </c>
      <c r="I191" s="35">
        <f t="shared" si="9"/>
        <v>-2.1404043710497546E-4</v>
      </c>
      <c r="J191" s="52"/>
    </row>
    <row r="192" spans="2:10" ht="15">
      <c r="B192" s="139" t="s">
        <v>223</v>
      </c>
      <c r="C192" s="170">
        <v>1.7996057355763042E-3</v>
      </c>
      <c r="D192" s="170">
        <v>2.1720318673876609E-3</v>
      </c>
      <c r="E192" s="170">
        <v>1.9228798894193292E-3</v>
      </c>
      <c r="F192" s="170">
        <v>1.9241002267301876E-3</v>
      </c>
      <c r="G192" s="170">
        <v>1.9363167360472138E-3</v>
      </c>
      <c r="H192" s="170">
        <v>1.9485332454204822E-3</v>
      </c>
      <c r="I192" s="36">
        <f t="shared" si="9"/>
        <v>-2.4915197796833172E-4</v>
      </c>
      <c r="J192" s="53"/>
    </row>
    <row r="193" spans="2:10" ht="15">
      <c r="B193" s="139" t="s">
        <v>224</v>
      </c>
      <c r="C193" s="170">
        <v>1.0955956655163613E-4</v>
      </c>
      <c r="D193" s="170">
        <v>4.7758886394547137E-5</v>
      </c>
      <c r="E193" s="170">
        <v>6.6428115237227253E-5</v>
      </c>
      <c r="F193" s="170">
        <v>6.6470273250842857E-5</v>
      </c>
      <c r="G193" s="170">
        <v>6.689230673573956E-5</v>
      </c>
      <c r="H193" s="170">
        <v>6.7314340162135628E-5</v>
      </c>
      <c r="I193" s="36">
        <f t="shared" si="9"/>
        <v>1.8669228842680117E-5</v>
      </c>
      <c r="J193" s="53"/>
    </row>
    <row r="194" spans="2:10" ht="15">
      <c r="B194" s="139" t="s">
        <v>225</v>
      </c>
      <c r="C194" s="170">
        <v>1.7670702762155768E-3</v>
      </c>
      <c r="D194" s="170">
        <v>2.172630873820421E-4</v>
      </c>
      <c r="E194" s="170">
        <v>2.3370647937664667E-4</v>
      </c>
      <c r="F194" s="170">
        <v>2.3385479893247018E-4</v>
      </c>
      <c r="G194" s="170">
        <v>2.3533959138393235E-4</v>
      </c>
      <c r="H194" s="170">
        <v>2.3682438375844894E-4</v>
      </c>
      <c r="I194" s="36">
        <f t="shared" si="9"/>
        <v>1.6443391994604574E-5</v>
      </c>
      <c r="J194" s="53"/>
    </row>
    <row r="195" spans="2:10" ht="15">
      <c r="B195" s="139" t="s">
        <v>226</v>
      </c>
      <c r="C195" s="170">
        <v>0</v>
      </c>
      <c r="D195" s="170">
        <v>0</v>
      </c>
      <c r="E195" s="170">
        <v>0</v>
      </c>
      <c r="F195" s="170">
        <v>0</v>
      </c>
      <c r="G195" s="170">
        <v>0</v>
      </c>
      <c r="H195" s="170">
        <v>0</v>
      </c>
      <c r="I195" s="36">
        <f t="shared" si="9"/>
        <v>0</v>
      </c>
      <c r="J195" s="53"/>
    </row>
    <row r="196" spans="2:10" ht="15">
      <c r="B196" s="139" t="s">
        <v>166</v>
      </c>
      <c r="C196" s="170">
        <v>8.9356811271021013E-10</v>
      </c>
      <c r="D196" s="170">
        <v>1.0799739276757011E-9</v>
      </c>
      <c r="E196" s="170">
        <v>0</v>
      </c>
      <c r="F196" s="170">
        <v>0</v>
      </c>
      <c r="G196" s="170">
        <v>0</v>
      </c>
      <c r="H196" s="170">
        <v>0</v>
      </c>
      <c r="I196" s="36">
        <f t="shared" si="9"/>
        <v>-1.0799739276757011E-9</v>
      </c>
      <c r="J196" s="181"/>
    </row>
    <row r="197" spans="2:10" ht="14.25">
      <c r="B197" s="156" t="s">
        <v>227</v>
      </c>
      <c r="C197" s="169">
        <v>1.8606703233676119E-4</v>
      </c>
      <c r="D197" s="169">
        <v>1.4855468974239624E-4</v>
      </c>
      <c r="E197" s="169">
        <v>2.1286787051124243E-4</v>
      </c>
      <c r="F197" s="169">
        <v>2.1176063133866534E-4</v>
      </c>
      <c r="G197" s="169">
        <v>2.0559925659567024E-4</v>
      </c>
      <c r="H197" s="169">
        <v>1.9913639477149816E-4</v>
      </c>
      <c r="I197" s="35">
        <f t="shared" si="9"/>
        <v>6.4313180768846187E-5</v>
      </c>
      <c r="J197" s="52"/>
    </row>
    <row r="198" spans="2:10" ht="15">
      <c r="B198" s="131" t="s">
        <v>228</v>
      </c>
      <c r="C198" s="170">
        <v>1.2789008682425389E-4</v>
      </c>
      <c r="D198" s="170">
        <v>1.2944934064643352E-4</v>
      </c>
      <c r="E198" s="170">
        <v>1.9287624687174031E-4</v>
      </c>
      <c r="F198" s="170">
        <v>1.9175632017190866E-4</v>
      </c>
      <c r="G198" s="170">
        <v>1.8546793396615144E-4</v>
      </c>
      <c r="H198" s="170">
        <v>1.7887806056213529E-4</v>
      </c>
      <c r="I198" s="36">
        <f t="shared" si="9"/>
        <v>6.342690622530679E-5</v>
      </c>
      <c r="J198" s="52"/>
    </row>
    <row r="199" spans="2:10" ht="14.25">
      <c r="B199" s="156" t="s">
        <v>229</v>
      </c>
      <c r="C199" s="169">
        <v>1.3856272254635493E-3</v>
      </c>
      <c r="D199" s="169">
        <v>1.9018194835460807E-3</v>
      </c>
      <c r="E199" s="169">
        <v>1.4176512037538213E-3</v>
      </c>
      <c r="F199" s="169">
        <v>1.408121763363744E-3</v>
      </c>
      <c r="G199" s="169">
        <v>1.1929863661503989E-3</v>
      </c>
      <c r="H199" s="169">
        <v>1.2005130940694628E-3</v>
      </c>
      <c r="I199" s="35">
        <f t="shared" si="9"/>
        <v>-4.8416827979225934E-4</v>
      </c>
      <c r="J199" s="52"/>
    </row>
    <row r="200" spans="2:10" ht="15">
      <c r="B200" s="149" t="s">
        <v>230</v>
      </c>
      <c r="C200" s="170">
        <v>1.3423274675382088E-3</v>
      </c>
      <c r="D200" s="170">
        <v>1.2297649223004874E-3</v>
      </c>
      <c r="E200" s="170">
        <v>1.1720884097539111E-3</v>
      </c>
      <c r="F200" s="170">
        <v>1.1728322644761766E-3</v>
      </c>
      <c r="G200" s="170">
        <v>1.1802788185464115E-3</v>
      </c>
      <c r="H200" s="170">
        <v>1.1877253725470207E-3</v>
      </c>
      <c r="I200" s="36">
        <f t="shared" si="9"/>
        <v>-5.7676512546576356E-5</v>
      </c>
      <c r="J200" s="52"/>
    </row>
    <row r="201" spans="2:10" ht="14.25">
      <c r="B201" s="159" t="s">
        <v>231</v>
      </c>
      <c r="C201" s="169">
        <v>1.2037468770483809E-5</v>
      </c>
      <c r="D201" s="169">
        <v>1.2429613471688007E-4</v>
      </c>
      <c r="E201" s="169">
        <v>0</v>
      </c>
      <c r="F201" s="169">
        <v>0</v>
      </c>
      <c r="G201" s="169">
        <v>0</v>
      </c>
      <c r="H201" s="169">
        <v>0</v>
      </c>
      <c r="I201" s="35">
        <f t="shared" si="9"/>
        <v>-1.2429613471688007E-4</v>
      </c>
      <c r="J201" s="182"/>
    </row>
    <row r="202" spans="2:10" ht="15">
      <c r="B202" s="131" t="s">
        <v>232</v>
      </c>
      <c r="C202" s="170">
        <v>1.2037468770483809E-5</v>
      </c>
      <c r="D202" s="170">
        <v>1.2429613471688007E-4</v>
      </c>
      <c r="E202" s="170">
        <v>0</v>
      </c>
      <c r="F202" s="170">
        <v>0</v>
      </c>
      <c r="G202" s="170">
        <v>0</v>
      </c>
      <c r="H202" s="170">
        <v>0</v>
      </c>
      <c r="I202" s="36">
        <f t="shared" si="9"/>
        <v>-1.2429613471688007E-4</v>
      </c>
      <c r="J202" s="182"/>
    </row>
    <row r="203" spans="2:10" ht="15">
      <c r="B203" s="160" t="s">
        <v>233</v>
      </c>
      <c r="C203" s="170">
        <v>0</v>
      </c>
      <c r="D203" s="170">
        <v>0</v>
      </c>
      <c r="E203" s="170">
        <v>0</v>
      </c>
      <c r="F203" s="170">
        <v>0</v>
      </c>
      <c r="G203" s="170">
        <v>0</v>
      </c>
      <c r="H203" s="170">
        <v>0</v>
      </c>
      <c r="I203" s="36">
        <f t="shared" si="9"/>
        <v>0</v>
      </c>
      <c r="J203" s="181"/>
    </row>
    <row r="204" spans="2:10" ht="15">
      <c r="B204" s="149" t="s">
        <v>234</v>
      </c>
      <c r="C204" s="170">
        <v>0</v>
      </c>
      <c r="D204" s="170">
        <v>0</v>
      </c>
      <c r="E204" s="170">
        <v>0</v>
      </c>
      <c r="F204" s="170">
        <v>0</v>
      </c>
      <c r="G204" s="170">
        <v>0</v>
      </c>
      <c r="H204" s="170">
        <v>0</v>
      </c>
      <c r="I204" s="36">
        <f t="shared" si="9"/>
        <v>0</v>
      </c>
      <c r="J204" s="181"/>
    </row>
    <row r="205" spans="2:10" ht="14.25">
      <c r="B205" s="162" t="s">
        <v>146</v>
      </c>
      <c r="C205" s="183">
        <v>0.15777742458605612</v>
      </c>
      <c r="D205" s="183">
        <v>0.15832236504331143</v>
      </c>
      <c r="E205" s="183">
        <v>0.15726794837153468</v>
      </c>
      <c r="F205" s="183">
        <v>0.15746152307022387</v>
      </c>
      <c r="G205" s="183">
        <v>0.15846928857697432</v>
      </c>
      <c r="H205" s="183">
        <v>0.15949255692876813</v>
      </c>
      <c r="I205" s="42">
        <f>+E205-D205</f>
        <v>-1.0544166717767478E-3</v>
      </c>
      <c r="J205" s="52"/>
    </row>
    <row r="206" spans="2:10" ht="14.25">
      <c r="B206" s="130" t="s">
        <v>148</v>
      </c>
      <c r="C206" s="184">
        <v>1.5658807696288329E-4</v>
      </c>
      <c r="D206" s="184">
        <v>2.4459234382213007E-4</v>
      </c>
      <c r="E206" s="184">
        <v>1.7205162816135417E-4</v>
      </c>
      <c r="F206" s="184">
        <v>3.8476929809195108E-5</v>
      </c>
      <c r="G206" s="184">
        <v>3.0711423090743969E-5</v>
      </c>
      <c r="H206" s="184">
        <v>7.443071293585918E-6</v>
      </c>
      <c r="I206" s="58">
        <f>+E206-D206</f>
        <v>-7.25407156607759E-5</v>
      </c>
      <c r="J206" s="52"/>
    </row>
    <row r="207" spans="2:10" ht="14.25">
      <c r="B207" s="165" t="s">
        <v>149</v>
      </c>
      <c r="C207" s="185">
        <v>0.15793401266301901</v>
      </c>
      <c r="D207" s="185">
        <v>0.15856695738713356</v>
      </c>
      <c r="E207" s="185">
        <v>0.15743999999969605</v>
      </c>
      <c r="F207" s="185">
        <v>0.15750000000003306</v>
      </c>
      <c r="G207" s="185">
        <v>0.15850000000006506</v>
      </c>
      <c r="H207" s="185">
        <v>0.1595000000000617</v>
      </c>
      <c r="I207" s="43">
        <f>+E207-D207</f>
        <v>-1.1269573874375105E-3</v>
      </c>
      <c r="J207" s="59"/>
    </row>
    <row r="209" spans="2:8">
      <c r="B209" s="188" t="s">
        <v>271</v>
      </c>
      <c r="C209" s="189">
        <v>7897551.2886152305</v>
      </c>
      <c r="D209" s="189">
        <v>8723358.7391092796</v>
      </c>
      <c r="E209" s="189">
        <v>9594604.1931778211</v>
      </c>
      <c r="F209" s="189">
        <v>10477307.778950181</v>
      </c>
      <c r="G209" s="189">
        <v>11441220.094613599</v>
      </c>
      <c r="H209" s="189">
        <v>12493812.343318051</v>
      </c>
    </row>
    <row r="212" spans="2:8">
      <c r="E212" s="88"/>
      <c r="F212" s="88"/>
      <c r="G212" s="88"/>
      <c r="H212" s="88"/>
    </row>
  </sheetData>
  <mergeCells count="8">
    <mergeCell ref="B1:J1"/>
    <mergeCell ref="B2:J2"/>
    <mergeCell ref="B3:J3"/>
    <mergeCell ref="B112:I112"/>
    <mergeCell ref="B111:J111"/>
    <mergeCell ref="B5:J5"/>
    <mergeCell ref="B6:J6"/>
    <mergeCell ref="I7:J7"/>
  </mergeCells>
  <printOptions horizontalCentered="1"/>
  <pageMargins left="0" right="0" top="0" bottom="0" header="0" footer="0"/>
  <pageSetup scale="60" fitToHeight="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25C07-3BAF-41D8-9AC1-D256B1C09D04}">
  <dimension ref="C1:Q39"/>
  <sheetViews>
    <sheetView showGridLines="0" topLeftCell="B1" workbookViewId="0">
      <selection activeCell="C6" sqref="C6:M6"/>
    </sheetView>
  </sheetViews>
  <sheetFormatPr baseColWidth="10" defaultColWidth="9.140625" defaultRowHeight="15"/>
  <cols>
    <col min="1" max="2" width="9.140625" style="216"/>
    <col min="3" max="3" width="66" style="216" customWidth="1"/>
    <col min="4" max="4" width="14.5703125" style="216" customWidth="1"/>
    <col min="5" max="5" width="15.28515625" style="216" customWidth="1"/>
    <col min="6" max="7" width="13.42578125" style="216" customWidth="1"/>
    <col min="8" max="8" width="12.28515625" style="216" customWidth="1"/>
    <col min="9" max="9" width="8.85546875" style="216" customWidth="1"/>
    <col min="10" max="10" width="9.28515625" style="216" bestFit="1" customWidth="1"/>
    <col min="11" max="11" width="9.85546875" style="216" customWidth="1"/>
    <col min="12" max="12" width="10" style="216" customWidth="1"/>
    <col min="13" max="13" width="10.85546875" style="216" customWidth="1"/>
    <col min="14" max="14" width="9.140625" style="216"/>
    <col min="15" max="15" width="16.42578125" style="217" bestFit="1" customWidth="1"/>
    <col min="16" max="16" width="13.140625" style="217" bestFit="1" customWidth="1"/>
    <col min="17" max="17" width="9.140625" style="217"/>
    <col min="18" max="16384" width="9.140625" style="216"/>
  </cols>
  <sheetData>
    <row r="1" spans="3:16">
      <c r="C1" s="286" t="s">
        <v>341</v>
      </c>
      <c r="D1" s="286"/>
      <c r="E1" s="286"/>
      <c r="F1" s="286"/>
      <c r="G1" s="286"/>
      <c r="H1" s="286"/>
      <c r="I1" s="286"/>
      <c r="J1" s="286"/>
      <c r="K1" s="286"/>
      <c r="L1" s="286"/>
      <c r="M1" s="286"/>
    </row>
    <row r="2" spans="3:16">
      <c r="C2" s="286" t="s">
        <v>521</v>
      </c>
      <c r="D2" s="286"/>
      <c r="E2" s="286"/>
      <c r="F2" s="286"/>
      <c r="G2" s="286"/>
      <c r="H2" s="286"/>
      <c r="I2" s="286"/>
      <c r="J2" s="286"/>
      <c r="K2" s="286"/>
      <c r="L2" s="286"/>
      <c r="M2" s="286"/>
    </row>
    <row r="3" spans="3:16">
      <c r="C3" s="286" t="s">
        <v>522</v>
      </c>
      <c r="D3" s="286"/>
      <c r="E3" s="286"/>
      <c r="F3" s="286"/>
      <c r="G3" s="286"/>
      <c r="H3" s="286"/>
      <c r="I3" s="286"/>
      <c r="J3" s="286"/>
      <c r="K3" s="286"/>
      <c r="L3" s="286"/>
      <c r="M3" s="286"/>
      <c r="O3" s="216"/>
      <c r="P3" s="216"/>
    </row>
    <row r="4" spans="3:16">
      <c r="C4" s="215"/>
      <c r="D4" s="215"/>
      <c r="E4" s="215"/>
      <c r="F4" s="215"/>
      <c r="G4" s="215"/>
      <c r="O4" s="216"/>
      <c r="P4" s="216"/>
    </row>
    <row r="5" spans="3:16" ht="15" customHeight="1">
      <c r="C5" s="327" t="s">
        <v>250</v>
      </c>
      <c r="D5" s="327"/>
      <c r="E5" s="327"/>
      <c r="F5" s="327"/>
      <c r="G5" s="327"/>
      <c r="H5" s="327"/>
      <c r="I5" s="327"/>
      <c r="J5" s="327"/>
      <c r="K5" s="327"/>
      <c r="L5" s="327"/>
      <c r="M5" s="327"/>
      <c r="O5" s="216"/>
      <c r="P5" s="216"/>
    </row>
    <row r="6" spans="3:16" ht="15" customHeight="1">
      <c r="C6" s="327" t="s">
        <v>150</v>
      </c>
      <c r="D6" s="327"/>
      <c r="E6" s="327"/>
      <c r="F6" s="327"/>
      <c r="G6" s="327"/>
      <c r="H6" s="327"/>
      <c r="I6" s="327"/>
      <c r="J6" s="327"/>
      <c r="K6" s="327"/>
      <c r="L6" s="327"/>
      <c r="M6" s="327"/>
      <c r="O6" s="216"/>
      <c r="P6" s="216"/>
    </row>
    <row r="7" spans="3:16" ht="15" customHeight="1">
      <c r="C7" s="328" t="s">
        <v>40</v>
      </c>
      <c r="D7" s="328"/>
      <c r="E7" s="328"/>
      <c r="F7" s="328"/>
      <c r="G7" s="328"/>
      <c r="H7" s="328"/>
      <c r="I7" s="328"/>
      <c r="J7" s="328"/>
      <c r="K7" s="328"/>
      <c r="L7" s="328"/>
      <c r="M7" s="328"/>
      <c r="O7" s="216"/>
      <c r="P7" s="216"/>
    </row>
    <row r="8" spans="3:16" ht="15" customHeight="1">
      <c r="C8" s="324" t="s">
        <v>42</v>
      </c>
      <c r="D8" s="324" t="s">
        <v>241</v>
      </c>
      <c r="E8" s="324" t="s">
        <v>244</v>
      </c>
      <c r="F8" s="319" t="s">
        <v>38</v>
      </c>
      <c r="G8" s="320"/>
      <c r="H8" s="321"/>
      <c r="I8" s="324" t="s">
        <v>43</v>
      </c>
      <c r="J8" s="324" t="s">
        <v>45</v>
      </c>
      <c r="K8" s="319" t="s">
        <v>38</v>
      </c>
      <c r="L8" s="320"/>
      <c r="M8" s="321"/>
      <c r="O8" s="218" t="s">
        <v>39</v>
      </c>
      <c r="P8" s="219">
        <v>8723358739109.2793</v>
      </c>
    </row>
    <row r="9" spans="3:16" ht="15" customHeight="1">
      <c r="C9" s="326"/>
      <c r="D9" s="326"/>
      <c r="E9" s="326"/>
      <c r="F9" s="322">
        <v>2028</v>
      </c>
      <c r="G9" s="322">
        <v>2029</v>
      </c>
      <c r="H9" s="322">
        <v>2030</v>
      </c>
      <c r="I9" s="326"/>
      <c r="J9" s="326"/>
      <c r="K9" s="324" t="s">
        <v>46</v>
      </c>
      <c r="L9" s="324" t="s">
        <v>47</v>
      </c>
      <c r="M9" s="324" t="s">
        <v>245</v>
      </c>
      <c r="O9" s="218" t="s">
        <v>41</v>
      </c>
      <c r="P9" s="219">
        <v>9594604193177.8203</v>
      </c>
    </row>
    <row r="10" spans="3:16">
      <c r="C10" s="326"/>
      <c r="D10" s="325"/>
      <c r="E10" s="325"/>
      <c r="F10" s="323"/>
      <c r="G10" s="323"/>
      <c r="H10" s="323"/>
      <c r="I10" s="325"/>
      <c r="J10" s="325"/>
      <c r="K10" s="325"/>
      <c r="L10" s="325"/>
      <c r="M10" s="325"/>
      <c r="O10" s="218" t="s">
        <v>44</v>
      </c>
      <c r="P10" s="219">
        <v>10477307778950.182</v>
      </c>
    </row>
    <row r="11" spans="3:16">
      <c r="C11" s="325"/>
      <c r="D11" s="220">
        <v>1</v>
      </c>
      <c r="E11" s="220">
        <v>2</v>
      </c>
      <c r="F11" s="220">
        <v>3</v>
      </c>
      <c r="G11" s="220">
        <v>4</v>
      </c>
      <c r="H11" s="220">
        <v>5</v>
      </c>
      <c r="I11" s="220" t="s">
        <v>49</v>
      </c>
      <c r="J11" s="220" t="s">
        <v>50</v>
      </c>
      <c r="K11" s="220" t="s">
        <v>51</v>
      </c>
      <c r="L11" s="220" t="s">
        <v>52</v>
      </c>
      <c r="M11" s="220" t="s">
        <v>53</v>
      </c>
      <c r="O11" s="218" t="s">
        <v>48</v>
      </c>
      <c r="P11" s="219">
        <v>11441220094613.6</v>
      </c>
    </row>
    <row r="12" spans="3:16">
      <c r="C12" s="221" t="s">
        <v>54</v>
      </c>
      <c r="D12" s="222">
        <v>1443850663197.5999</v>
      </c>
      <c r="E12" s="223">
        <v>1580092250634</v>
      </c>
      <c r="F12" s="223">
        <v>1697274682203.0483</v>
      </c>
      <c r="G12" s="223">
        <v>1829437171277.0652</v>
      </c>
      <c r="H12" s="223">
        <v>1952929271798.2258</v>
      </c>
      <c r="I12" s="224">
        <f t="shared" ref="I12:I31" si="0">D12/$P$8</f>
        <v>0.16551545183214922</v>
      </c>
      <c r="J12" s="225">
        <f t="shared" ref="J12:J31" si="1">E12/$P$9</f>
        <v>0.1646855064388705</v>
      </c>
      <c r="K12" s="225">
        <f t="shared" ref="K12:K31" si="2">F12/$P$10</f>
        <v>0.16199530623821323</v>
      </c>
      <c r="L12" s="225">
        <f t="shared" ref="L12:L31" si="3">G12/$P$11</f>
        <v>0.15989878318470108</v>
      </c>
      <c r="M12" s="225">
        <f t="shared" ref="M12:M31" si="4">H12/$P$12</f>
        <v>0.1563117180035678</v>
      </c>
      <c r="O12" s="218" t="s">
        <v>246</v>
      </c>
      <c r="P12" s="219">
        <v>12493812343318.051</v>
      </c>
    </row>
    <row r="13" spans="3:16">
      <c r="C13" s="226" t="s">
        <v>55</v>
      </c>
      <c r="D13" s="227">
        <v>558470147375.93982</v>
      </c>
      <c r="E13" s="228">
        <v>591016293388</v>
      </c>
      <c r="F13" s="228">
        <v>636251874414.89063</v>
      </c>
      <c r="G13" s="228">
        <v>677462634239.53162</v>
      </c>
      <c r="H13" s="228">
        <v>726076007284.59082</v>
      </c>
      <c r="I13" s="229">
        <f t="shared" si="0"/>
        <v>6.40200826399768E-2</v>
      </c>
      <c r="J13" s="230">
        <f t="shared" si="1"/>
        <v>6.1598819658265656E-2</v>
      </c>
      <c r="K13" s="230">
        <f t="shared" si="2"/>
        <v>6.0726656870114644E-2</v>
      </c>
      <c r="L13" s="230">
        <f t="shared" si="3"/>
        <v>5.9212446630449278E-2</v>
      </c>
      <c r="M13" s="230">
        <f t="shared" si="4"/>
        <v>5.8114848161050801E-2</v>
      </c>
    </row>
    <row r="14" spans="3:16">
      <c r="C14" s="231" t="s">
        <v>56</v>
      </c>
      <c r="D14" s="232">
        <v>391968088178.89996</v>
      </c>
      <c r="E14" s="233">
        <v>408318101850</v>
      </c>
      <c r="F14" s="233">
        <v>439382185171.12115</v>
      </c>
      <c r="G14" s="233">
        <v>469791904840.97272</v>
      </c>
      <c r="H14" s="233">
        <v>503719704657.31714</v>
      </c>
      <c r="I14" s="234">
        <f t="shared" si="0"/>
        <v>4.4933161629774135E-2</v>
      </c>
      <c r="J14" s="235">
        <f t="shared" si="1"/>
        <v>4.2557055364548742E-2</v>
      </c>
      <c r="K14" s="235">
        <f t="shared" si="2"/>
        <v>4.1936554164599231E-2</v>
      </c>
      <c r="L14" s="235">
        <f t="shared" si="3"/>
        <v>4.1061346688203784E-2</v>
      </c>
      <c r="M14" s="235">
        <f t="shared" si="4"/>
        <v>4.031753405730612E-2</v>
      </c>
    </row>
    <row r="15" spans="3:16">
      <c r="C15" s="231" t="s">
        <v>57</v>
      </c>
      <c r="D15" s="232">
        <v>165218251836.73996</v>
      </c>
      <c r="E15" s="233">
        <v>178532535399</v>
      </c>
      <c r="F15" s="233">
        <v>191663979802.77542</v>
      </c>
      <c r="G15" s="233">
        <v>201424958188.52499</v>
      </c>
      <c r="H15" s="233">
        <v>215070027447.75751</v>
      </c>
      <c r="I15" s="234">
        <f t="shared" si="0"/>
        <v>1.8939752081502725E-2</v>
      </c>
      <c r="J15" s="235">
        <f t="shared" si="1"/>
        <v>1.8607597750196343E-2</v>
      </c>
      <c r="K15" s="235">
        <f t="shared" si="2"/>
        <v>1.8293247067519097E-2</v>
      </c>
      <c r="L15" s="235">
        <f t="shared" si="3"/>
        <v>1.7605199141597989E-2</v>
      </c>
      <c r="M15" s="235">
        <f t="shared" si="4"/>
        <v>1.7214123402676317E-2</v>
      </c>
    </row>
    <row r="16" spans="3:16">
      <c r="C16" s="231" t="s">
        <v>58</v>
      </c>
      <c r="D16" s="232">
        <v>443565179.58000004</v>
      </c>
      <c r="E16" s="233">
        <v>369159121</v>
      </c>
      <c r="F16" s="233">
        <v>371247452.81407064</v>
      </c>
      <c r="G16" s="233">
        <v>372964601.97217876</v>
      </c>
      <c r="H16" s="233">
        <v>374740505.3736133</v>
      </c>
      <c r="I16" s="234">
        <f t="shared" si="0"/>
        <v>5.0847981018064997E-5</v>
      </c>
      <c r="J16" s="235">
        <f t="shared" si="1"/>
        <v>3.8475700880135125E-5</v>
      </c>
      <c r="K16" s="235">
        <f t="shared" si="2"/>
        <v>3.5433477821462773E-5</v>
      </c>
      <c r="L16" s="235">
        <f t="shared" si="3"/>
        <v>3.2598324207377709E-5</v>
      </c>
      <c r="M16" s="235">
        <f t="shared" si="4"/>
        <v>2.9994087879351915E-5</v>
      </c>
    </row>
    <row r="17" spans="3:13">
      <c r="C17" s="231" t="s">
        <v>59</v>
      </c>
      <c r="D17" s="232">
        <v>536354054.71999979</v>
      </c>
      <c r="E17" s="233">
        <v>3380145672</v>
      </c>
      <c r="F17" s="233">
        <v>4413947128.7200003</v>
      </c>
      <c r="G17" s="233">
        <v>5448086600.0072002</v>
      </c>
      <c r="H17" s="233">
        <v>6482567466.0072727</v>
      </c>
      <c r="I17" s="234">
        <f t="shared" si="0"/>
        <v>6.1484810009632322E-5</v>
      </c>
      <c r="J17" s="235">
        <f t="shared" si="1"/>
        <v>3.5229652041336213E-4</v>
      </c>
      <c r="K17" s="235">
        <f t="shared" si="2"/>
        <v>4.2128638595384228E-4</v>
      </c>
      <c r="L17" s="235">
        <f t="shared" si="3"/>
        <v>4.7618056072289871E-4</v>
      </c>
      <c r="M17" s="235">
        <f t="shared" si="4"/>
        <v>5.1886224059338336E-4</v>
      </c>
    </row>
    <row r="18" spans="3:13">
      <c r="C18" s="231" t="s">
        <v>60</v>
      </c>
      <c r="D18" s="232">
        <v>303888126</v>
      </c>
      <c r="E18" s="233">
        <v>416351346</v>
      </c>
      <c r="F18" s="233">
        <v>420514859.45999998</v>
      </c>
      <c r="G18" s="233">
        <v>424720008.0546</v>
      </c>
      <c r="H18" s="233">
        <v>428967208.13514602</v>
      </c>
      <c r="I18" s="234">
        <f t="shared" si="0"/>
        <v>3.4836137672245874E-5</v>
      </c>
      <c r="J18" s="235">
        <f t="shared" si="1"/>
        <v>4.3394322227074658E-5</v>
      </c>
      <c r="K18" s="235">
        <f t="shared" si="2"/>
        <v>4.0135774221012267E-5</v>
      </c>
      <c r="L18" s="235">
        <f t="shared" si="3"/>
        <v>3.7121915717236616E-5</v>
      </c>
      <c r="M18" s="235">
        <f t="shared" si="4"/>
        <v>3.4334372595612621E-5</v>
      </c>
    </row>
    <row r="19" spans="3:13">
      <c r="C19" s="226" t="s">
        <v>61</v>
      </c>
      <c r="D19" s="227">
        <v>97874592884.860001</v>
      </c>
      <c r="E19" s="228">
        <v>114252589452</v>
      </c>
      <c r="F19" s="228">
        <v>117262318314.6105</v>
      </c>
      <c r="G19" s="228">
        <v>120525918460.62271</v>
      </c>
      <c r="H19" s="228">
        <v>124065898188.4346</v>
      </c>
      <c r="I19" s="229">
        <f t="shared" si="0"/>
        <v>1.1219828945708787E-2</v>
      </c>
      <c r="J19" s="230">
        <f t="shared" si="1"/>
        <v>1.1908004452464913E-2</v>
      </c>
      <c r="K19" s="230">
        <f t="shared" si="2"/>
        <v>1.119202764570882E-2</v>
      </c>
      <c r="L19" s="230">
        <f t="shared" si="3"/>
        <v>1.0534358876407333E-2</v>
      </c>
      <c r="M19" s="230">
        <f t="shared" si="4"/>
        <v>9.9301874223193063E-3</v>
      </c>
    </row>
    <row r="20" spans="3:13">
      <c r="C20" s="226" t="s">
        <v>62</v>
      </c>
      <c r="D20" s="227">
        <v>311003416933</v>
      </c>
      <c r="E20" s="228">
        <v>351327056267</v>
      </c>
      <c r="F20" s="228">
        <v>396248948389.57312</v>
      </c>
      <c r="G20" s="228">
        <v>439735193262.75409</v>
      </c>
      <c r="H20" s="228">
        <v>485674093984.35486</v>
      </c>
      <c r="I20" s="229">
        <f t="shared" si="0"/>
        <v>3.5651797230198033E-2</v>
      </c>
      <c r="J20" s="230">
        <f t="shared" si="1"/>
        <v>3.6617149513766163E-2</v>
      </c>
      <c r="K20" s="230">
        <f t="shared" si="2"/>
        <v>3.7819729719658669E-2</v>
      </c>
      <c r="L20" s="230">
        <f t="shared" si="3"/>
        <v>3.8434291939701132E-2</v>
      </c>
      <c r="M20" s="230">
        <f t="shared" si="4"/>
        <v>3.8873170225267824E-2</v>
      </c>
    </row>
    <row r="21" spans="3:13">
      <c r="C21" s="226" t="s">
        <v>63</v>
      </c>
      <c r="D21" s="227">
        <v>43285686144</v>
      </c>
      <c r="E21" s="228">
        <v>33153259240</v>
      </c>
      <c r="F21" s="228">
        <v>23015470196.129463</v>
      </c>
      <c r="G21" s="228">
        <v>21069378150.36734</v>
      </c>
      <c r="H21" s="228">
        <v>18470422252.534725</v>
      </c>
      <c r="I21" s="229">
        <f t="shared" si="0"/>
        <v>4.962043570435554E-3</v>
      </c>
      <c r="J21" s="230">
        <f t="shared" si="1"/>
        <v>3.4554066611287002E-3</v>
      </c>
      <c r="K21" s="230">
        <f t="shared" si="2"/>
        <v>2.1966969646887279E-3</v>
      </c>
      <c r="L21" s="230">
        <f t="shared" si="3"/>
        <v>1.8415324568650305E-3</v>
      </c>
      <c r="M21" s="230">
        <f t="shared" si="4"/>
        <v>1.4783655897003358E-3</v>
      </c>
    </row>
    <row r="22" spans="3:13">
      <c r="C22" s="226" t="s">
        <v>64</v>
      </c>
      <c r="D22" s="227">
        <v>433104794070.08002</v>
      </c>
      <c r="E22" s="228">
        <v>490126573894</v>
      </c>
      <c r="F22" s="228">
        <v>524268076634.02844</v>
      </c>
      <c r="G22" s="228">
        <v>570406757688.94031</v>
      </c>
      <c r="H22" s="228">
        <v>598396229063.54858</v>
      </c>
      <c r="I22" s="229">
        <f t="shared" si="0"/>
        <v>4.9648857398051166E-2</v>
      </c>
      <c r="J22" s="230">
        <f t="shared" si="1"/>
        <v>5.1083563639081772E-2</v>
      </c>
      <c r="K22" s="230">
        <f t="shared" si="2"/>
        <v>5.0038434270999313E-2</v>
      </c>
      <c r="L22" s="230">
        <f t="shared" si="3"/>
        <v>4.985541340625739E-2</v>
      </c>
      <c r="M22" s="230">
        <f t="shared" si="4"/>
        <v>4.7895407151971769E-2</v>
      </c>
    </row>
    <row r="23" spans="3:13">
      <c r="C23" s="226" t="s">
        <v>65</v>
      </c>
      <c r="D23" s="227">
        <v>112025789.72</v>
      </c>
      <c r="E23" s="228">
        <v>216478393</v>
      </c>
      <c r="F23" s="228">
        <v>227994253.81629643</v>
      </c>
      <c r="G23" s="228">
        <v>237289474.84898442</v>
      </c>
      <c r="H23" s="228">
        <v>246621024.76227242</v>
      </c>
      <c r="I23" s="229">
        <f t="shared" si="0"/>
        <v>1.284204777888553E-5</v>
      </c>
      <c r="J23" s="230">
        <f t="shared" si="1"/>
        <v>2.2562514163317494E-5</v>
      </c>
      <c r="K23" s="230">
        <f t="shared" si="2"/>
        <v>2.1760767043071564E-5</v>
      </c>
      <c r="L23" s="230">
        <f t="shared" si="3"/>
        <v>2.0739875020907751E-5</v>
      </c>
      <c r="M23" s="230">
        <f t="shared" si="4"/>
        <v>1.9739453257769671E-5</v>
      </c>
    </row>
    <row r="24" spans="3:13">
      <c r="C24" s="236" t="s">
        <v>66</v>
      </c>
      <c r="D24" s="237">
        <v>220651414231.44998</v>
      </c>
      <c r="E24" s="238">
        <v>257763750785</v>
      </c>
      <c r="F24" s="238">
        <v>292366064531.38348</v>
      </c>
      <c r="G24" s="238">
        <v>330666018793.0733</v>
      </c>
      <c r="H24" s="238">
        <v>373538578770.03363</v>
      </c>
      <c r="I24" s="239">
        <f t="shared" si="0"/>
        <v>2.5294318487924544E-2</v>
      </c>
      <c r="J24" s="240">
        <f t="shared" si="1"/>
        <v>2.6865490810791468E-2</v>
      </c>
      <c r="K24" s="240">
        <f t="shared" si="2"/>
        <v>2.7904693715190099E-2</v>
      </c>
      <c r="L24" s="240">
        <f t="shared" si="3"/>
        <v>2.8901289902529471E-2</v>
      </c>
      <c r="M24" s="240">
        <f t="shared" si="4"/>
        <v>2.9897886129993764E-2</v>
      </c>
    </row>
    <row r="25" spans="3:13">
      <c r="C25" s="226" t="s">
        <v>67</v>
      </c>
      <c r="D25" s="227">
        <v>72615647860.669998</v>
      </c>
      <c r="E25" s="228">
        <v>65753675369</v>
      </c>
      <c r="F25" s="228">
        <v>77942599701.486557</v>
      </c>
      <c r="G25" s="228">
        <v>78698945988.113266</v>
      </c>
      <c r="H25" s="228">
        <v>86730629086.739365</v>
      </c>
      <c r="I25" s="229">
        <f t="shared" si="0"/>
        <v>8.3242762372150933E-3</v>
      </c>
      <c r="J25" s="230">
        <f t="shared" si="1"/>
        <v>6.8531931119945226E-3</v>
      </c>
      <c r="K25" s="230">
        <f t="shared" si="2"/>
        <v>7.4391820251839876E-3</v>
      </c>
      <c r="L25" s="230">
        <f t="shared" si="3"/>
        <v>6.8785448874603737E-3</v>
      </c>
      <c r="M25" s="230">
        <f t="shared" si="4"/>
        <v>6.9418866478432985E-3</v>
      </c>
    </row>
    <row r="26" spans="3:13">
      <c r="C26" s="226" t="s">
        <v>68</v>
      </c>
      <c r="D26" s="227">
        <v>63808908932.740005</v>
      </c>
      <c r="E26" s="228">
        <v>75962559922</v>
      </c>
      <c r="F26" s="228">
        <v>87197430634.744843</v>
      </c>
      <c r="G26" s="228">
        <v>102885957173.76009</v>
      </c>
      <c r="H26" s="228">
        <v>118411551098.07594</v>
      </c>
      <c r="I26" s="229">
        <f t="shared" si="0"/>
        <v>7.3147179705755601E-3</v>
      </c>
      <c r="J26" s="230">
        <f t="shared" si="1"/>
        <v>7.9172166347427526E-3</v>
      </c>
      <c r="K26" s="230">
        <f t="shared" si="2"/>
        <v>8.3225034975045811E-3</v>
      </c>
      <c r="L26" s="230">
        <f t="shared" si="3"/>
        <v>8.9925686529007225E-3</v>
      </c>
      <c r="M26" s="230">
        <f t="shared" si="4"/>
        <v>9.477615626378836E-3</v>
      </c>
    </row>
    <row r="27" spans="3:13">
      <c r="C27" s="226" t="s">
        <v>69</v>
      </c>
      <c r="D27" s="227">
        <v>43204019.200000003</v>
      </c>
      <c r="E27" s="228">
        <v>13663750</v>
      </c>
      <c r="F27" s="228">
        <v>13992872.745544577</v>
      </c>
      <c r="G27" s="228">
        <v>14288654.949965179</v>
      </c>
      <c r="H27" s="228">
        <v>14587456.861425791</v>
      </c>
      <c r="I27" s="229">
        <f t="shared" si="0"/>
        <v>4.9526817011782619E-6</v>
      </c>
      <c r="J27" s="230">
        <f t="shared" si="1"/>
        <v>1.4241077302298222E-6</v>
      </c>
      <c r="K27" s="230">
        <f t="shared" si="2"/>
        <v>1.3355408699224689E-6</v>
      </c>
      <c r="L27" s="230">
        <f t="shared" si="3"/>
        <v>1.2488751052601567E-6</v>
      </c>
      <c r="M27" s="230">
        <f t="shared" si="4"/>
        <v>1.1675745129329932E-6</v>
      </c>
    </row>
    <row r="28" spans="3:13">
      <c r="C28" s="226" t="s">
        <v>70</v>
      </c>
      <c r="D28" s="227">
        <v>5446481184.0599995</v>
      </c>
      <c r="E28" s="228">
        <v>1659851837</v>
      </c>
      <c r="F28" s="228">
        <v>1786811242.9543958</v>
      </c>
      <c r="G28" s="228">
        <v>1878036042.6497355</v>
      </c>
      <c r="H28" s="228">
        <v>2012975948.2002101</v>
      </c>
      <c r="I28" s="229">
        <f t="shared" si="0"/>
        <v>6.2435597880915834E-4</v>
      </c>
      <c r="J28" s="230">
        <f t="shared" si="1"/>
        <v>1.7299846909580978E-4</v>
      </c>
      <c r="K28" s="230">
        <f t="shared" si="2"/>
        <v>1.705410665270571E-4</v>
      </c>
      <c r="L28" s="230">
        <f t="shared" si="3"/>
        <v>1.6414648325259419E-4</v>
      </c>
      <c r="M28" s="230">
        <f t="shared" si="4"/>
        <v>1.6111783120200226E-4</v>
      </c>
    </row>
    <row r="29" spans="3:13">
      <c r="C29" s="226" t="s">
        <v>71</v>
      </c>
      <c r="D29" s="227">
        <v>78558735943.779984</v>
      </c>
      <c r="E29" s="228">
        <v>111927715632</v>
      </c>
      <c r="F29" s="228">
        <v>122930020118.95215</v>
      </c>
      <c r="G29" s="228">
        <v>144643676773.89026</v>
      </c>
      <c r="H29" s="228">
        <v>163772818737.25253</v>
      </c>
      <c r="I29" s="229">
        <f t="shared" si="0"/>
        <v>9.0055606210001429E-3</v>
      </c>
      <c r="J29" s="230">
        <f t="shared" si="1"/>
        <v>1.1665693902369153E-2</v>
      </c>
      <c r="K29" s="230">
        <f t="shared" si="2"/>
        <v>1.1732977851994498E-2</v>
      </c>
      <c r="L29" s="230">
        <f t="shared" si="3"/>
        <v>1.2642329714641789E-2</v>
      </c>
      <c r="M29" s="230">
        <f t="shared" si="4"/>
        <v>1.3108314278855135E-2</v>
      </c>
    </row>
    <row r="30" spans="3:13">
      <c r="C30" s="226" t="s">
        <v>72</v>
      </c>
      <c r="D30" s="227">
        <v>178436290.99999982</v>
      </c>
      <c r="E30" s="228">
        <v>2446284275</v>
      </c>
      <c r="F30" s="228">
        <v>2495209960.5</v>
      </c>
      <c r="G30" s="228">
        <v>2545114159.71</v>
      </c>
      <c r="H30" s="228">
        <v>2596016442.9041996</v>
      </c>
      <c r="I30" s="229">
        <f t="shared" si="0"/>
        <v>2.0454998623410907E-5</v>
      </c>
      <c r="J30" s="230">
        <f t="shared" si="1"/>
        <v>2.549645848589996E-4</v>
      </c>
      <c r="K30" s="230">
        <f t="shared" si="2"/>
        <v>2.3815373311005455E-4</v>
      </c>
      <c r="L30" s="230">
        <f t="shared" si="3"/>
        <v>2.2245128916873226E-4</v>
      </c>
      <c r="M30" s="230">
        <f t="shared" si="4"/>
        <v>2.0778417120156305E-4</v>
      </c>
    </row>
    <row r="31" spans="3:13" ht="17.25">
      <c r="C31" s="241" t="s">
        <v>247</v>
      </c>
      <c r="D31" s="242">
        <f>D24+D12</f>
        <v>1664502077429.0498</v>
      </c>
      <c r="E31" s="242">
        <v>1837856001419</v>
      </c>
      <c r="F31" s="242">
        <v>1989640746734.4319</v>
      </c>
      <c r="G31" s="242">
        <v>2160103190070.1382</v>
      </c>
      <c r="H31" s="242">
        <v>2326467850568.2593</v>
      </c>
      <c r="I31" s="243">
        <f t="shared" si="0"/>
        <v>0.19080977032007376</v>
      </c>
      <c r="J31" s="243">
        <f t="shared" si="1"/>
        <v>0.19155099724966199</v>
      </c>
      <c r="K31" s="243">
        <f t="shared" si="2"/>
        <v>0.18989999995340334</v>
      </c>
      <c r="L31" s="243">
        <f t="shared" si="3"/>
        <v>0.18880007308723054</v>
      </c>
      <c r="M31" s="243">
        <f t="shared" si="4"/>
        <v>0.18620960413356155</v>
      </c>
    </row>
    <row r="32" spans="3:13">
      <c r="C32" s="244" t="s">
        <v>33</v>
      </c>
      <c r="D32" s="244"/>
      <c r="E32" s="244"/>
      <c r="F32" s="228"/>
      <c r="G32" s="244"/>
      <c r="H32" s="244"/>
      <c r="I32" s="244"/>
      <c r="J32" s="244"/>
      <c r="K32" s="244"/>
      <c r="L32" s="244"/>
      <c r="M32" s="244"/>
    </row>
    <row r="33" spans="3:13">
      <c r="C33" s="244" t="s">
        <v>243</v>
      </c>
      <c r="D33" s="244"/>
      <c r="E33" s="244"/>
      <c r="F33" s="228"/>
      <c r="G33" s="244"/>
      <c r="H33" s="244"/>
      <c r="I33" s="244"/>
      <c r="J33" s="244"/>
      <c r="K33" s="244"/>
      <c r="L33" s="244"/>
      <c r="M33" s="244"/>
    </row>
    <row r="34" spans="3:13">
      <c r="C34" s="245" t="s">
        <v>242</v>
      </c>
      <c r="D34" s="245"/>
      <c r="E34" s="245"/>
      <c r="F34" s="228"/>
      <c r="G34" s="245"/>
      <c r="H34" s="245"/>
      <c r="I34" s="245"/>
      <c r="J34" s="245"/>
      <c r="K34" s="245"/>
      <c r="L34" s="245"/>
      <c r="M34" s="245"/>
    </row>
    <row r="35" spans="3:13">
      <c r="C35" s="244" t="s">
        <v>248</v>
      </c>
      <c r="D35" s="244"/>
      <c r="E35" s="244"/>
      <c r="F35" s="228"/>
      <c r="G35" s="244"/>
      <c r="H35" s="244"/>
      <c r="I35" s="244"/>
      <c r="J35" s="244"/>
      <c r="K35" s="244"/>
      <c r="L35" s="244"/>
      <c r="M35" s="244"/>
    </row>
    <row r="36" spans="3:13">
      <c r="C36" s="246"/>
      <c r="D36" s="246"/>
      <c r="E36" s="246"/>
      <c r="F36" s="246"/>
      <c r="G36" s="246"/>
      <c r="H36" s="246"/>
      <c r="I36" s="246"/>
      <c r="J36" s="246"/>
      <c r="K36" s="246"/>
      <c r="L36" s="246"/>
      <c r="M36" s="246"/>
    </row>
    <row r="38" spans="3:13">
      <c r="I38" s="247"/>
      <c r="J38" s="247"/>
      <c r="K38" s="247"/>
    </row>
    <row r="39" spans="3:13">
      <c r="I39" s="247"/>
      <c r="J39" s="247"/>
      <c r="K39" s="247"/>
    </row>
  </sheetData>
  <mergeCells count="19">
    <mergeCell ref="C7:M7"/>
    <mergeCell ref="C1:M1"/>
    <mergeCell ref="C2:M2"/>
    <mergeCell ref="C3:M3"/>
    <mergeCell ref="C5:M5"/>
    <mergeCell ref="C6:M6"/>
    <mergeCell ref="C8:C11"/>
    <mergeCell ref="D8:D10"/>
    <mergeCell ref="E8:E10"/>
    <mergeCell ref="F8:H8"/>
    <mergeCell ref="I8:I10"/>
    <mergeCell ref="K8:M8"/>
    <mergeCell ref="F9:F10"/>
    <mergeCell ref="G9:G10"/>
    <mergeCell ref="H9:H10"/>
    <mergeCell ref="K9:K10"/>
    <mergeCell ref="L9:L10"/>
    <mergeCell ref="M9:M10"/>
    <mergeCell ref="J8:J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A3A12-6B65-48F6-816C-9A0B159811A6}">
  <dimension ref="B1:Q48"/>
  <sheetViews>
    <sheetView showGridLines="0" topLeftCell="A19" workbookViewId="0">
      <selection activeCell="D6" sqref="D6:N6"/>
    </sheetView>
  </sheetViews>
  <sheetFormatPr baseColWidth="10" defaultColWidth="9.140625" defaultRowHeight="15"/>
  <cols>
    <col min="1" max="3" width="9.140625" style="216"/>
    <col min="4" max="4" width="66" style="216" customWidth="1"/>
    <col min="5" max="5" width="14.5703125" style="216" customWidth="1"/>
    <col min="6" max="6" width="19.5703125" style="216" bestFit="1" customWidth="1"/>
    <col min="7" max="8" width="13.42578125" style="216" customWidth="1"/>
    <col min="9" max="9" width="12.28515625" style="216" customWidth="1"/>
    <col min="10" max="10" width="8.85546875" style="216" customWidth="1"/>
    <col min="11" max="11" width="9.140625" style="216"/>
    <col min="12" max="12" width="8.85546875" style="216" customWidth="1"/>
    <col min="13" max="13" width="11.140625" style="216" customWidth="1"/>
    <col min="14" max="14" width="11" style="216" customWidth="1"/>
    <col min="15" max="15" width="9.140625" style="216"/>
    <col min="16" max="16" width="16.42578125" style="216" bestFit="1" customWidth="1"/>
    <col min="17" max="17" width="11.7109375" style="216" bestFit="1" customWidth="1"/>
    <col min="18" max="16384" width="9.140625" style="216"/>
  </cols>
  <sheetData>
    <row r="1" spans="2:17">
      <c r="D1" s="286" t="s">
        <v>341</v>
      </c>
      <c r="E1" s="286"/>
      <c r="F1" s="286"/>
      <c r="G1" s="286"/>
      <c r="H1" s="286"/>
      <c r="I1" s="286"/>
      <c r="J1" s="286"/>
      <c r="K1" s="286"/>
      <c r="L1" s="286"/>
      <c r="M1" s="286"/>
      <c r="N1" s="286"/>
    </row>
    <row r="2" spans="2:17">
      <c r="D2" s="286" t="s">
        <v>521</v>
      </c>
      <c r="E2" s="286"/>
      <c r="F2" s="286"/>
      <c r="G2" s="286"/>
      <c r="H2" s="286"/>
      <c r="I2" s="286"/>
      <c r="J2" s="286"/>
      <c r="K2" s="286"/>
      <c r="L2" s="286"/>
      <c r="M2" s="286"/>
      <c r="N2" s="286"/>
    </row>
    <row r="3" spans="2:17">
      <c r="D3" s="286" t="s">
        <v>522</v>
      </c>
      <c r="E3" s="286"/>
      <c r="F3" s="286"/>
      <c r="G3" s="286"/>
      <c r="H3" s="286"/>
      <c r="I3" s="286"/>
      <c r="J3" s="286"/>
      <c r="K3" s="286"/>
      <c r="L3" s="286"/>
      <c r="M3" s="286"/>
      <c r="N3" s="286"/>
    </row>
    <row r="5" spans="2:17" ht="15" customHeight="1">
      <c r="D5" s="327" t="s">
        <v>525</v>
      </c>
      <c r="E5" s="327"/>
      <c r="F5" s="327"/>
      <c r="G5" s="327"/>
      <c r="H5" s="327"/>
      <c r="I5" s="327"/>
      <c r="J5" s="327"/>
      <c r="K5" s="327"/>
      <c r="L5" s="327"/>
      <c r="M5" s="327"/>
      <c r="N5" s="327"/>
    </row>
    <row r="6" spans="2:17" ht="15" customHeight="1">
      <c r="D6" s="327" t="s">
        <v>150</v>
      </c>
      <c r="E6" s="327"/>
      <c r="F6" s="327"/>
      <c r="G6" s="327"/>
      <c r="H6" s="327"/>
      <c r="I6" s="327"/>
      <c r="J6" s="327"/>
      <c r="K6" s="327"/>
      <c r="L6" s="327"/>
      <c r="M6" s="327"/>
      <c r="N6" s="327"/>
    </row>
    <row r="7" spans="2:17" ht="15" customHeight="1">
      <c r="D7" s="328" t="s">
        <v>40</v>
      </c>
      <c r="E7" s="328"/>
      <c r="F7" s="328"/>
      <c r="G7" s="328"/>
      <c r="H7" s="328"/>
      <c r="I7" s="328"/>
      <c r="J7" s="328"/>
      <c r="K7" s="328"/>
      <c r="L7" s="328"/>
      <c r="M7" s="328"/>
      <c r="N7" s="328"/>
    </row>
    <row r="8" spans="2:17" ht="15" customHeight="1">
      <c r="D8" s="330" t="s">
        <v>73</v>
      </c>
      <c r="E8" s="324" t="s">
        <v>241</v>
      </c>
      <c r="F8" s="324" t="s">
        <v>244</v>
      </c>
      <c r="G8" s="319" t="s">
        <v>38</v>
      </c>
      <c r="H8" s="320"/>
      <c r="I8" s="321"/>
      <c r="J8" s="324" t="s">
        <v>43</v>
      </c>
      <c r="K8" s="324" t="s">
        <v>45</v>
      </c>
      <c r="L8" s="319" t="s">
        <v>38</v>
      </c>
      <c r="M8" s="320"/>
      <c r="N8" s="321"/>
      <c r="P8" s="218" t="s">
        <v>39</v>
      </c>
      <c r="Q8" s="219">
        <v>8723358739109.2793</v>
      </c>
    </row>
    <row r="9" spans="2:17" ht="15" customHeight="1">
      <c r="D9" s="330"/>
      <c r="E9" s="326"/>
      <c r="F9" s="326"/>
      <c r="G9" s="322">
        <v>2028</v>
      </c>
      <c r="H9" s="322">
        <v>2029</v>
      </c>
      <c r="I9" s="322">
        <v>2030</v>
      </c>
      <c r="J9" s="326"/>
      <c r="K9" s="326"/>
      <c r="L9" s="324" t="s">
        <v>46</v>
      </c>
      <c r="M9" s="324" t="s">
        <v>47</v>
      </c>
      <c r="N9" s="324" t="s">
        <v>245</v>
      </c>
      <c r="P9" s="218" t="s">
        <v>41</v>
      </c>
      <c r="Q9" s="219">
        <v>9594604193177.8203</v>
      </c>
    </row>
    <row r="10" spans="2:17">
      <c r="D10" s="330"/>
      <c r="E10" s="325"/>
      <c r="F10" s="325"/>
      <c r="G10" s="323"/>
      <c r="H10" s="323"/>
      <c r="I10" s="323"/>
      <c r="J10" s="325"/>
      <c r="K10" s="325"/>
      <c r="L10" s="325"/>
      <c r="M10" s="325"/>
      <c r="N10" s="325"/>
      <c r="P10" s="218" t="s">
        <v>44</v>
      </c>
      <c r="Q10" s="219">
        <v>10477307778950.182</v>
      </c>
    </row>
    <row r="11" spans="2:17">
      <c r="D11" s="330"/>
      <c r="E11" s="220">
        <v>1</v>
      </c>
      <c r="F11" s="220">
        <v>2</v>
      </c>
      <c r="G11" s="220">
        <v>3</v>
      </c>
      <c r="H11" s="220">
        <v>4</v>
      </c>
      <c r="I11" s="220">
        <v>5</v>
      </c>
      <c r="J11" s="220" t="s">
        <v>49</v>
      </c>
      <c r="K11" s="220" t="s">
        <v>50</v>
      </c>
      <c r="L11" s="220" t="s">
        <v>51</v>
      </c>
      <c r="M11" s="220" t="s">
        <v>52</v>
      </c>
      <c r="N11" s="220" t="s">
        <v>53</v>
      </c>
      <c r="P11" s="218" t="s">
        <v>48</v>
      </c>
      <c r="Q11" s="219">
        <v>11441220094613.6</v>
      </c>
    </row>
    <row r="12" spans="2:17">
      <c r="B12"/>
      <c r="C12"/>
      <c r="D12" s="236" t="s">
        <v>74</v>
      </c>
      <c r="E12" s="237">
        <v>270949336055.50003</v>
      </c>
      <c r="F12" s="238">
        <v>286758602296</v>
      </c>
      <c r="G12" s="238">
        <v>312395008580.05737</v>
      </c>
      <c r="H12" s="238">
        <v>328709400475.25415</v>
      </c>
      <c r="I12" s="238">
        <v>349601520908.45459</v>
      </c>
      <c r="J12" s="239">
        <f t="shared" ref="J12:J40" si="0">E12/$Q$8</f>
        <v>3.106020790372379E-2</v>
      </c>
      <c r="K12" s="239">
        <f t="shared" ref="K12:K40" si="1">F12/$Q$9</f>
        <v>2.9887486395728319E-2</v>
      </c>
      <c r="L12" s="239">
        <f t="shared" ref="L12:L40" si="2">G12/$Q$10</f>
        <v>2.9816343584721829E-2</v>
      </c>
      <c r="M12" s="239">
        <f t="shared" ref="M12:M40" si="3">H12/$Q$11</f>
        <v>2.8730275071799982E-2</v>
      </c>
      <c r="N12" s="239">
        <f t="shared" ref="N12:N40" si="4">I12/$Q$12</f>
        <v>2.7981973100102524E-2</v>
      </c>
      <c r="P12" s="218" t="s">
        <v>246</v>
      </c>
      <c r="Q12" s="219">
        <v>12493812343318.051</v>
      </c>
    </row>
    <row r="13" spans="2:17">
      <c r="B13"/>
      <c r="C13"/>
      <c r="D13" s="248" t="s">
        <v>75</v>
      </c>
      <c r="E13" s="232">
        <v>107351495755.89001</v>
      </c>
      <c r="F13" s="233">
        <v>113266926696</v>
      </c>
      <c r="G13" s="233">
        <v>118626067673.6873</v>
      </c>
      <c r="H13" s="233">
        <v>115084587375.96664</v>
      </c>
      <c r="I13" s="233">
        <v>117870015681.91339</v>
      </c>
      <c r="J13" s="234">
        <f t="shared" si="0"/>
        <v>1.2306211284720295E-2</v>
      </c>
      <c r="K13" s="234">
        <f t="shared" si="1"/>
        <v>1.1805273507430113E-2</v>
      </c>
      <c r="L13" s="234">
        <f t="shared" si="2"/>
        <v>1.1322189838883738E-2</v>
      </c>
      <c r="M13" s="234">
        <f t="shared" si="3"/>
        <v>1.0058768769787691E-2</v>
      </c>
      <c r="N13" s="234">
        <f t="shared" si="4"/>
        <v>9.4342713371193473E-3</v>
      </c>
      <c r="P13"/>
      <c r="Q13"/>
    </row>
    <row r="14" spans="2:17">
      <c r="B14"/>
      <c r="C14"/>
      <c r="D14" s="248" t="s">
        <v>76</v>
      </c>
      <c r="E14" s="232">
        <v>15407650437.420002</v>
      </c>
      <c r="F14" s="233">
        <v>15975858469</v>
      </c>
      <c r="G14" s="233">
        <v>16466272844.384007</v>
      </c>
      <c r="H14" s="233">
        <v>16958162141.93062</v>
      </c>
      <c r="I14" s="233">
        <v>17466088482.565758</v>
      </c>
      <c r="J14" s="234">
        <f t="shared" si="0"/>
        <v>1.7662520708157004E-3</v>
      </c>
      <c r="K14" s="234">
        <f t="shared" si="1"/>
        <v>1.66508780845379E-3</v>
      </c>
      <c r="L14" s="234">
        <f t="shared" si="2"/>
        <v>1.5716129746103453E-3</v>
      </c>
      <c r="M14" s="234">
        <f t="shared" si="3"/>
        <v>1.4821987516798437E-3</v>
      </c>
      <c r="N14" s="234">
        <f t="shared" si="4"/>
        <v>1.3979790957807192E-3</v>
      </c>
    </row>
    <row r="15" spans="2:17">
      <c r="B15"/>
      <c r="C15"/>
      <c r="D15" s="248" t="s">
        <v>77</v>
      </c>
      <c r="E15" s="232">
        <v>58762247544.620003</v>
      </c>
      <c r="F15" s="233">
        <v>56831101708</v>
      </c>
      <c r="G15" s="233">
        <v>60657176281.939903</v>
      </c>
      <c r="H15" s="233">
        <v>61712916244.577759</v>
      </c>
      <c r="I15" s="233">
        <v>62606832016.894928</v>
      </c>
      <c r="J15" s="234">
        <f t="shared" si="0"/>
        <v>6.7361952319090427E-3</v>
      </c>
      <c r="K15" s="234">
        <f t="shared" si="1"/>
        <v>5.9232356607695578E-3</v>
      </c>
      <c r="L15" s="234">
        <f t="shared" si="2"/>
        <v>5.7893857431396091E-3</v>
      </c>
      <c r="M15" s="234">
        <f t="shared" si="3"/>
        <v>5.393910416392699E-3</v>
      </c>
      <c r="N15" s="234">
        <f t="shared" si="4"/>
        <v>5.0110270825684646E-3</v>
      </c>
    </row>
    <row r="16" spans="2:17">
      <c r="B16"/>
      <c r="C16"/>
      <c r="D16" s="248" t="s">
        <v>78</v>
      </c>
      <c r="E16" s="232">
        <v>89427942317.569977</v>
      </c>
      <c r="F16" s="233">
        <v>100684715423</v>
      </c>
      <c r="G16" s="233">
        <v>116645491780.04617</v>
      </c>
      <c r="H16" s="233">
        <v>134953734712.77913</v>
      </c>
      <c r="I16" s="233">
        <v>151658584727.08054</v>
      </c>
      <c r="J16" s="234">
        <f t="shared" si="0"/>
        <v>1.0251549316278748E-2</v>
      </c>
      <c r="K16" s="234">
        <f t="shared" si="1"/>
        <v>1.0493889419074859E-2</v>
      </c>
      <c r="L16" s="234">
        <f t="shared" si="2"/>
        <v>1.1133155028088138E-2</v>
      </c>
      <c r="M16" s="234">
        <f t="shared" si="3"/>
        <v>1.1795397133939751E-2</v>
      </c>
      <c r="N16" s="234">
        <f t="shared" si="4"/>
        <v>1.2138695584633995E-2</v>
      </c>
    </row>
    <row r="17" spans="2:14">
      <c r="B17"/>
      <c r="C17"/>
      <c r="D17" s="236" t="s">
        <v>79</v>
      </c>
      <c r="E17" s="237">
        <v>293417352409.92999</v>
      </c>
      <c r="F17" s="238">
        <v>307296781873</v>
      </c>
      <c r="G17" s="238">
        <v>328831391627.25208</v>
      </c>
      <c r="H17" s="238">
        <v>359805609129.92932</v>
      </c>
      <c r="I17" s="238">
        <v>376942428756.8924</v>
      </c>
      <c r="J17" s="239">
        <f t="shared" si="0"/>
        <v>3.3635823217318485E-2</v>
      </c>
      <c r="K17" s="239">
        <f t="shared" si="1"/>
        <v>3.2028083252407781E-2</v>
      </c>
      <c r="L17" s="239">
        <f t="shared" si="2"/>
        <v>3.1385103746584861E-2</v>
      </c>
      <c r="M17" s="239">
        <f t="shared" si="3"/>
        <v>3.1448185259483105E-2</v>
      </c>
      <c r="N17" s="239">
        <f t="shared" si="4"/>
        <v>3.0170328991573896E-2</v>
      </c>
    </row>
    <row r="18" spans="2:14">
      <c r="B18"/>
      <c r="C18"/>
      <c r="D18" s="248" t="s">
        <v>80</v>
      </c>
      <c r="E18" s="232">
        <v>48693180466.440018</v>
      </c>
      <c r="F18" s="233">
        <v>41213146436</v>
      </c>
      <c r="G18" s="233">
        <v>30749881383.693134</v>
      </c>
      <c r="H18" s="233">
        <v>28297252591.543793</v>
      </c>
      <c r="I18" s="233">
        <v>25333850507.535439</v>
      </c>
      <c r="J18" s="234">
        <f t="shared" si="0"/>
        <v>5.5819303003251195E-3</v>
      </c>
      <c r="K18" s="234">
        <f t="shared" si="1"/>
        <v>4.2954504017272887E-3</v>
      </c>
      <c r="L18" s="234">
        <f t="shared" si="2"/>
        <v>2.9349029380879989E-3</v>
      </c>
      <c r="M18" s="234">
        <f t="shared" si="3"/>
        <v>2.4732722871807899E-3</v>
      </c>
      <c r="N18" s="234">
        <f t="shared" si="4"/>
        <v>2.0277117833520609E-3</v>
      </c>
    </row>
    <row r="19" spans="2:14">
      <c r="B19"/>
      <c r="C19"/>
      <c r="D19" s="248" t="s">
        <v>81</v>
      </c>
      <c r="E19" s="232">
        <v>23611186667.999992</v>
      </c>
      <c r="F19" s="233">
        <v>21037612184</v>
      </c>
      <c r="G19" s="233">
        <v>22212253891.468224</v>
      </c>
      <c r="H19" s="233">
        <v>23274063448.00412</v>
      </c>
      <c r="I19" s="233">
        <v>24316108957.01112</v>
      </c>
      <c r="J19" s="234">
        <f t="shared" si="0"/>
        <v>2.706662350379376E-3</v>
      </c>
      <c r="K19" s="234">
        <f t="shared" si="1"/>
        <v>2.1926503439254593E-3</v>
      </c>
      <c r="L19" s="234">
        <f t="shared" si="2"/>
        <v>2.1200344936028858E-3</v>
      </c>
      <c r="M19" s="234">
        <f t="shared" si="3"/>
        <v>2.0342291517459134E-3</v>
      </c>
      <c r="N19" s="234">
        <f t="shared" si="4"/>
        <v>1.9462521357634988E-3</v>
      </c>
    </row>
    <row r="20" spans="2:14">
      <c r="B20"/>
      <c r="C20"/>
      <c r="D20" s="248" t="s">
        <v>82</v>
      </c>
      <c r="E20" s="232">
        <v>7396514560.000001</v>
      </c>
      <c r="F20" s="233">
        <v>9458421797</v>
      </c>
      <c r="G20" s="233">
        <v>9647590232.9400005</v>
      </c>
      <c r="H20" s="233">
        <v>9840542037.5987988</v>
      </c>
      <c r="I20" s="233">
        <v>10037352878.350777</v>
      </c>
      <c r="J20" s="234">
        <f t="shared" si="0"/>
        <v>8.4789755657294465E-4</v>
      </c>
      <c r="K20" s="234">
        <f t="shared" si="1"/>
        <v>9.8580635600636316E-4</v>
      </c>
      <c r="L20" s="234">
        <f t="shared" si="2"/>
        <v>9.2080813473121833E-4</v>
      </c>
      <c r="M20" s="234">
        <f t="shared" si="3"/>
        <v>8.6009551046322568E-4</v>
      </c>
      <c r="N20" s="234">
        <f t="shared" si="4"/>
        <v>8.033859163667494E-4</v>
      </c>
    </row>
    <row r="21" spans="2:14">
      <c r="B21"/>
      <c r="C21"/>
      <c r="D21" s="248" t="s">
        <v>83</v>
      </c>
      <c r="E21" s="232">
        <v>98285052862</v>
      </c>
      <c r="F21" s="233">
        <v>121493522867</v>
      </c>
      <c r="G21" s="233">
        <v>141927658641.45743</v>
      </c>
      <c r="H21" s="233">
        <v>167690758150.18958</v>
      </c>
      <c r="I21" s="233">
        <v>175656425933.57758</v>
      </c>
      <c r="J21" s="234">
        <f t="shared" si="0"/>
        <v>1.1266881920304431E-2</v>
      </c>
      <c r="K21" s="234">
        <f t="shared" si="1"/>
        <v>1.2662692532265913E-2</v>
      </c>
      <c r="L21" s="234">
        <f t="shared" si="2"/>
        <v>1.3546195419266233E-2</v>
      </c>
      <c r="M21" s="234">
        <f t="shared" si="3"/>
        <v>1.4656719892062608E-2</v>
      </c>
      <c r="N21" s="234">
        <f t="shared" si="4"/>
        <v>1.405947369039221E-2</v>
      </c>
    </row>
    <row r="22" spans="2:14">
      <c r="B22"/>
      <c r="C22"/>
      <c r="D22" s="248" t="s">
        <v>84</v>
      </c>
      <c r="E22" s="232">
        <v>987037509</v>
      </c>
      <c r="F22" s="233">
        <v>979231854</v>
      </c>
      <c r="G22" s="233">
        <v>999001966.39731979</v>
      </c>
      <c r="H22" s="233">
        <v>1019135738.4545318</v>
      </c>
      <c r="I22" s="233">
        <v>1039677087.0114397</v>
      </c>
      <c r="J22" s="234">
        <f t="shared" si="0"/>
        <v>1.131487926290171E-4</v>
      </c>
      <c r="K22" s="234">
        <f t="shared" si="1"/>
        <v>1.0206068267998761E-4</v>
      </c>
      <c r="L22" s="234">
        <f t="shared" si="2"/>
        <v>9.5349109472988967E-5</v>
      </c>
      <c r="M22" s="234">
        <f t="shared" si="3"/>
        <v>8.9075791744827086E-5</v>
      </c>
      <c r="N22" s="234">
        <f t="shared" si="4"/>
        <v>8.3215359606988212E-5</v>
      </c>
    </row>
    <row r="23" spans="2:14">
      <c r="B23"/>
      <c r="C23"/>
      <c r="D23" s="248" t="s">
        <v>85</v>
      </c>
      <c r="E23" s="232">
        <v>100401706266.75999</v>
      </c>
      <c r="F23" s="233">
        <v>99494304718</v>
      </c>
      <c r="G23" s="233">
        <v>109304188648.33339</v>
      </c>
      <c r="H23" s="233">
        <v>115073609669.83499</v>
      </c>
      <c r="I23" s="233">
        <v>125310058146.7131</v>
      </c>
      <c r="J23" s="234">
        <f t="shared" si="0"/>
        <v>1.1509523942496004E-2</v>
      </c>
      <c r="K23" s="234">
        <f t="shared" si="1"/>
        <v>1.0369818568309964E-2</v>
      </c>
      <c r="L23" s="234">
        <f t="shared" si="2"/>
        <v>1.0432469003911002E-2</v>
      </c>
      <c r="M23" s="234">
        <f t="shared" si="3"/>
        <v>1.0057809282421757E-2</v>
      </c>
      <c r="N23" s="234">
        <f t="shared" si="4"/>
        <v>1.0029769513364871E-2</v>
      </c>
    </row>
    <row r="24" spans="2:14">
      <c r="B24"/>
      <c r="C24"/>
      <c r="D24" s="248" t="s">
        <v>86</v>
      </c>
      <c r="E24" s="232">
        <v>5257399277</v>
      </c>
      <c r="F24" s="233">
        <v>4720903551</v>
      </c>
      <c r="G24" s="233">
        <v>4997722368.3415194</v>
      </c>
      <c r="H24" s="233">
        <v>5274952753.7359924</v>
      </c>
      <c r="I24" s="233">
        <v>5571083169.2335892</v>
      </c>
      <c r="J24" s="234">
        <f t="shared" si="0"/>
        <v>6.0268062270895674E-4</v>
      </c>
      <c r="K24" s="234">
        <f t="shared" si="1"/>
        <v>4.920373426510671E-4</v>
      </c>
      <c r="L24" s="234">
        <f t="shared" si="2"/>
        <v>4.7700444367801967E-4</v>
      </c>
      <c r="M24" s="234">
        <f t="shared" si="3"/>
        <v>4.6104809715350045E-4</v>
      </c>
      <c r="N24" s="234">
        <f t="shared" si="4"/>
        <v>4.4590738328266309E-4</v>
      </c>
    </row>
    <row r="25" spans="2:14">
      <c r="B25"/>
      <c r="C25"/>
      <c r="D25" s="248" t="s">
        <v>87</v>
      </c>
      <c r="E25" s="232">
        <v>0</v>
      </c>
      <c r="F25" s="233">
        <v>0</v>
      </c>
      <c r="G25" s="233">
        <v>0</v>
      </c>
      <c r="H25" s="233">
        <v>0</v>
      </c>
      <c r="I25" s="233">
        <v>0</v>
      </c>
      <c r="J25" s="234">
        <f t="shared" si="0"/>
        <v>0</v>
      </c>
      <c r="K25" s="234">
        <f t="shared" si="1"/>
        <v>0</v>
      </c>
      <c r="L25" s="234">
        <f t="shared" si="2"/>
        <v>0</v>
      </c>
      <c r="M25" s="234">
        <f t="shared" si="3"/>
        <v>0</v>
      </c>
      <c r="N25" s="234">
        <f t="shared" si="4"/>
        <v>0</v>
      </c>
    </row>
    <row r="26" spans="2:14">
      <c r="B26"/>
      <c r="C26"/>
      <c r="D26" s="248" t="s">
        <v>88</v>
      </c>
      <c r="E26" s="232">
        <v>8785274800.7300014</v>
      </c>
      <c r="F26" s="233">
        <v>8899638466</v>
      </c>
      <c r="G26" s="233">
        <v>8993094494.6210899</v>
      </c>
      <c r="H26" s="233">
        <v>9335294740.5675106</v>
      </c>
      <c r="I26" s="233">
        <v>9677872077.4593296</v>
      </c>
      <c r="J26" s="234">
        <f t="shared" si="0"/>
        <v>1.0070977319026368E-3</v>
      </c>
      <c r="K26" s="234">
        <f t="shared" si="1"/>
        <v>9.2756702484173643E-4</v>
      </c>
      <c r="L26" s="234">
        <f t="shared" si="2"/>
        <v>8.58340203834519E-4</v>
      </c>
      <c r="M26" s="234">
        <f t="shared" si="3"/>
        <v>8.1593524671048543E-4</v>
      </c>
      <c r="N26" s="234">
        <f t="shared" si="4"/>
        <v>7.7461320944485421E-4</v>
      </c>
    </row>
    <row r="27" spans="2:14">
      <c r="B27"/>
      <c r="C27"/>
      <c r="D27" s="236" t="s">
        <v>89</v>
      </c>
      <c r="E27" s="237">
        <v>14573714651.67</v>
      </c>
      <c r="F27" s="238">
        <v>19460361516</v>
      </c>
      <c r="G27" s="238">
        <v>26951448411.836445</v>
      </c>
      <c r="H27" s="238">
        <v>38734231857.815704</v>
      </c>
      <c r="I27" s="238">
        <v>48433141294.850967</v>
      </c>
      <c r="J27" s="239">
        <f t="shared" si="0"/>
        <v>1.6706540551097509E-3</v>
      </c>
      <c r="K27" s="239">
        <f t="shared" si="1"/>
        <v>2.0282610021408868E-3</v>
      </c>
      <c r="L27" s="239">
        <f t="shared" si="2"/>
        <v>2.5723639106970055E-3</v>
      </c>
      <c r="M27" s="239">
        <f t="shared" si="3"/>
        <v>3.3854983592223136E-3</v>
      </c>
      <c r="N27" s="239">
        <f t="shared" si="4"/>
        <v>3.8765702544551195E-3</v>
      </c>
    </row>
    <row r="28" spans="2:14">
      <c r="B28"/>
      <c r="C28"/>
      <c r="D28" s="248" t="s">
        <v>90</v>
      </c>
      <c r="E28" s="232">
        <v>1121015865</v>
      </c>
      <c r="F28" s="233">
        <v>4405412714</v>
      </c>
      <c r="G28" s="233">
        <v>4536447437.6828108</v>
      </c>
      <c r="H28" s="233">
        <v>4736602645.9128685</v>
      </c>
      <c r="I28" s="233">
        <v>4592861021.9955044</v>
      </c>
      <c r="J28" s="234">
        <f t="shared" si="0"/>
        <v>1.2850736723392671E-4</v>
      </c>
      <c r="K28" s="234">
        <f t="shared" si="1"/>
        <v>4.5915523197219947E-4</v>
      </c>
      <c r="L28" s="234">
        <f t="shared" si="2"/>
        <v>4.32978350296908E-4</v>
      </c>
      <c r="M28" s="234">
        <f t="shared" si="3"/>
        <v>4.139945396333044E-4</v>
      </c>
      <c r="N28" s="234">
        <f t="shared" si="4"/>
        <v>3.6761085374008052E-4</v>
      </c>
    </row>
    <row r="29" spans="2:14">
      <c r="B29"/>
      <c r="C29"/>
      <c r="D29" s="248" t="s">
        <v>91</v>
      </c>
      <c r="E29" s="232">
        <v>8024624683.1600018</v>
      </c>
      <c r="F29" s="233">
        <v>9857477640</v>
      </c>
      <c r="G29" s="233">
        <v>12855766482.109785</v>
      </c>
      <c r="H29" s="233">
        <v>16475171881.858273</v>
      </c>
      <c r="I29" s="233">
        <v>20156206106.82962</v>
      </c>
      <c r="J29" s="234">
        <f t="shared" si="0"/>
        <v>9.1990080004200039E-4</v>
      </c>
      <c r="K29" s="234">
        <f t="shared" si="1"/>
        <v>1.0273980501466745E-3</v>
      </c>
      <c r="L29" s="234">
        <f t="shared" si="2"/>
        <v>1.2270104833550974E-3</v>
      </c>
      <c r="M29" s="234">
        <f t="shared" si="3"/>
        <v>1.4399838256423895E-3</v>
      </c>
      <c r="N29" s="234">
        <f t="shared" si="4"/>
        <v>1.6132950898377768E-3</v>
      </c>
    </row>
    <row r="30" spans="2:14">
      <c r="B30"/>
      <c r="C30"/>
      <c r="D30" s="248" t="s">
        <v>92</v>
      </c>
      <c r="E30" s="232">
        <v>5428074103.5100002</v>
      </c>
      <c r="F30" s="233">
        <v>5197471162</v>
      </c>
      <c r="G30" s="233">
        <v>9559234492.0438499</v>
      </c>
      <c r="H30" s="233">
        <v>17522457330.044559</v>
      </c>
      <c r="I30" s="233">
        <v>23684074166.025841</v>
      </c>
      <c r="J30" s="234">
        <f t="shared" si="0"/>
        <v>6.2224588783382393E-4</v>
      </c>
      <c r="K30" s="234">
        <f t="shared" si="1"/>
        <v>5.4170772002201271E-4</v>
      </c>
      <c r="L30" s="234">
        <f t="shared" si="2"/>
        <v>9.1237507704500004E-4</v>
      </c>
      <c r="M30" s="234">
        <f t="shared" si="3"/>
        <v>1.5315199939466193E-3</v>
      </c>
      <c r="N30" s="234">
        <f t="shared" si="4"/>
        <v>1.8956643108772619E-3</v>
      </c>
    </row>
    <row r="31" spans="2:14">
      <c r="B31"/>
      <c r="C31"/>
      <c r="D31" s="236" t="s">
        <v>93</v>
      </c>
      <c r="E31" s="237">
        <v>735609439877.94983</v>
      </c>
      <c r="F31" s="238">
        <v>828457352809</v>
      </c>
      <c r="G31" s="238">
        <v>878066064720.43823</v>
      </c>
      <c r="H31" s="238">
        <v>941633264918.6217</v>
      </c>
      <c r="I31" s="238">
        <v>1009594510078.7755</v>
      </c>
      <c r="J31" s="239">
        <f t="shared" si="0"/>
        <v>8.4326400171989391E-2</v>
      </c>
      <c r="K31" s="239">
        <f t="shared" si="1"/>
        <v>8.6346172924785067E-2</v>
      </c>
      <c r="L31" s="239">
        <f t="shared" si="2"/>
        <v>8.3806458991741078E-2</v>
      </c>
      <c r="M31" s="239">
        <f t="shared" si="3"/>
        <v>8.2301822457023818E-2</v>
      </c>
      <c r="N31" s="239">
        <f t="shared" si="4"/>
        <v>8.0807561562162206E-2</v>
      </c>
    </row>
    <row r="32" spans="2:14">
      <c r="B32"/>
      <c r="C32"/>
      <c r="D32" s="248" t="s">
        <v>94</v>
      </c>
      <c r="E32" s="232">
        <v>31091293853.249996</v>
      </c>
      <c r="F32" s="233">
        <v>35932891977</v>
      </c>
      <c r="G32" s="233">
        <v>35738394001.944908</v>
      </c>
      <c r="H32" s="233">
        <v>35829215354.540245</v>
      </c>
      <c r="I32" s="233">
        <v>36190675493.105049</v>
      </c>
      <c r="J32" s="234">
        <f t="shared" si="0"/>
        <v>3.5641425261876427E-3</v>
      </c>
      <c r="K32" s="234">
        <f t="shared" si="1"/>
        <v>3.7451145720580996E-3</v>
      </c>
      <c r="L32" s="234">
        <f t="shared" si="2"/>
        <v>3.4110283630062331E-3</v>
      </c>
      <c r="M32" s="234">
        <f t="shared" si="3"/>
        <v>3.1315904298885259E-3</v>
      </c>
      <c r="N32" s="234">
        <f t="shared" si="4"/>
        <v>2.8966879362855623E-3</v>
      </c>
    </row>
    <row r="33" spans="2:14">
      <c r="B33"/>
      <c r="C33"/>
      <c r="D33" s="248" t="s">
        <v>95</v>
      </c>
      <c r="E33" s="232">
        <v>170943875439.38998</v>
      </c>
      <c r="F33" s="233">
        <v>183248198100</v>
      </c>
      <c r="G33" s="233">
        <v>190334634319.05621</v>
      </c>
      <c r="H33" s="233">
        <v>196340680340.33896</v>
      </c>
      <c r="I33" s="233">
        <v>203991741337.30777</v>
      </c>
      <c r="J33" s="234">
        <f t="shared" si="0"/>
        <v>1.9596107480138396E-2</v>
      </c>
      <c r="K33" s="234">
        <f t="shared" si="1"/>
        <v>1.9099088863957246E-2</v>
      </c>
      <c r="L33" s="234">
        <f t="shared" si="2"/>
        <v>1.8166368530421046E-2</v>
      </c>
      <c r="M33" s="234">
        <f t="shared" si="3"/>
        <v>1.7160816653878898E-2</v>
      </c>
      <c r="N33" s="234">
        <f t="shared" si="4"/>
        <v>1.6327421585326338E-2</v>
      </c>
    </row>
    <row r="34" spans="2:14">
      <c r="B34"/>
      <c r="C34"/>
      <c r="D34" s="248" t="s">
        <v>96</v>
      </c>
      <c r="E34" s="232">
        <v>19923006434.75</v>
      </c>
      <c r="F34" s="233">
        <v>18110950138</v>
      </c>
      <c r="G34" s="233">
        <v>18860024893.132351</v>
      </c>
      <c r="H34" s="233">
        <v>19614955293.338493</v>
      </c>
      <c r="I34" s="233">
        <v>20381766301.366535</v>
      </c>
      <c r="J34" s="234">
        <f t="shared" si="0"/>
        <v>2.2838687517721286E-3</v>
      </c>
      <c r="K34" s="234">
        <f t="shared" si="1"/>
        <v>1.8876182668251882E-3</v>
      </c>
      <c r="L34" s="234">
        <f t="shared" si="2"/>
        <v>1.8000831216415894E-3</v>
      </c>
      <c r="M34" s="234">
        <f t="shared" si="3"/>
        <v>1.7144111494344033E-3</v>
      </c>
      <c r="N34" s="234">
        <f t="shared" si="4"/>
        <v>1.6313488422344622E-3</v>
      </c>
    </row>
    <row r="35" spans="2:14">
      <c r="B35"/>
      <c r="C35"/>
      <c r="D35" s="248" t="s">
        <v>97</v>
      </c>
      <c r="E35" s="232">
        <v>326723006100.70001</v>
      </c>
      <c r="F35" s="233">
        <v>360513507048</v>
      </c>
      <c r="G35" s="233">
        <v>389986160921.34363</v>
      </c>
      <c r="H35" s="233">
        <v>423608739635.01459</v>
      </c>
      <c r="I35" s="233">
        <v>462050651028.90118</v>
      </c>
      <c r="J35" s="234">
        <f t="shared" si="0"/>
        <v>3.7453808317650467E-2</v>
      </c>
      <c r="K35" s="234">
        <f t="shared" si="1"/>
        <v>3.7574609623223516E-2</v>
      </c>
      <c r="L35" s="234">
        <f t="shared" si="2"/>
        <v>3.722198193937374E-2</v>
      </c>
      <c r="M35" s="234">
        <f t="shared" si="3"/>
        <v>3.702478722828214E-2</v>
      </c>
      <c r="N35" s="234">
        <f t="shared" si="4"/>
        <v>3.6982358813482212E-2</v>
      </c>
    </row>
    <row r="36" spans="2:14">
      <c r="B36"/>
      <c r="C36"/>
      <c r="D36" s="248" t="s">
        <v>98</v>
      </c>
      <c r="E36" s="232">
        <v>185629528514.82999</v>
      </c>
      <c r="F36" s="233">
        <v>229482122375</v>
      </c>
      <c r="G36" s="233">
        <v>241790160475.54651</v>
      </c>
      <c r="H36" s="233">
        <v>264788158716.69757</v>
      </c>
      <c r="I36" s="233">
        <v>285419173394.47278</v>
      </c>
      <c r="J36" s="234">
        <f t="shared" si="0"/>
        <v>2.1279593567853677E-2</v>
      </c>
      <c r="K36" s="234">
        <f t="shared" si="1"/>
        <v>2.3917831080324473E-2</v>
      </c>
      <c r="L36" s="234">
        <f t="shared" si="2"/>
        <v>2.3077508609733111E-2</v>
      </c>
      <c r="M36" s="234">
        <f t="shared" si="3"/>
        <v>2.3143349793730207E-2</v>
      </c>
      <c r="N36" s="234">
        <f t="shared" si="4"/>
        <v>2.284484235487344E-2</v>
      </c>
    </row>
    <row r="37" spans="2:14">
      <c r="B37"/>
      <c r="C37"/>
      <c r="D37" s="248" t="s">
        <v>99</v>
      </c>
      <c r="E37" s="232">
        <v>1300945535.0300002</v>
      </c>
      <c r="F37" s="233">
        <v>1169683171</v>
      </c>
      <c r="G37" s="233">
        <v>1356690109.4146445</v>
      </c>
      <c r="H37" s="233">
        <v>1451515578.691771</v>
      </c>
      <c r="I37" s="233">
        <v>1560502523.6221383</v>
      </c>
      <c r="J37" s="234">
        <f t="shared" si="0"/>
        <v>1.4913355898084235E-4</v>
      </c>
      <c r="K37" s="234">
        <f t="shared" si="1"/>
        <v>1.2191051839654787E-4</v>
      </c>
      <c r="L37" s="234">
        <f t="shared" si="2"/>
        <v>1.2948842756536677E-4</v>
      </c>
      <c r="M37" s="234">
        <f t="shared" si="3"/>
        <v>1.2686720180963293E-4</v>
      </c>
      <c r="N37" s="234">
        <f t="shared" si="4"/>
        <v>1.2490202996019283E-4</v>
      </c>
    </row>
    <row r="38" spans="2:14">
      <c r="B38"/>
      <c r="C38"/>
      <c r="D38" s="236" t="s">
        <v>100</v>
      </c>
      <c r="E38" s="237">
        <v>349950018434</v>
      </c>
      <c r="F38" s="238">
        <v>395882902925</v>
      </c>
      <c r="G38" s="238">
        <v>443396833394.849</v>
      </c>
      <c r="H38" s="238">
        <v>491220683688.51526</v>
      </c>
      <c r="I38" s="238">
        <v>541896249529.28625</v>
      </c>
      <c r="J38" s="239">
        <f t="shared" si="0"/>
        <v>4.0116430941338606E-2</v>
      </c>
      <c r="K38" s="239">
        <f t="shared" si="1"/>
        <v>4.1260993674599927E-2</v>
      </c>
      <c r="L38" s="239">
        <f t="shared" si="2"/>
        <v>4.2319729719658673E-2</v>
      </c>
      <c r="M38" s="239">
        <f t="shared" si="3"/>
        <v>4.2934291939701129E-2</v>
      </c>
      <c r="N38" s="239">
        <f t="shared" si="4"/>
        <v>4.3373170225267835E-2</v>
      </c>
    </row>
    <row r="39" spans="2:14">
      <c r="D39" s="248" t="s">
        <v>101</v>
      </c>
      <c r="E39" s="232">
        <v>349950018434</v>
      </c>
      <c r="F39" s="233">
        <v>395882902925</v>
      </c>
      <c r="G39" s="233">
        <v>443396833394.849</v>
      </c>
      <c r="H39" s="233">
        <v>491220683688.51526</v>
      </c>
      <c r="I39" s="233">
        <v>541896249529.28625</v>
      </c>
      <c r="J39" s="234">
        <f t="shared" si="0"/>
        <v>4.0116430941338606E-2</v>
      </c>
      <c r="K39" s="234">
        <f t="shared" si="1"/>
        <v>4.1260993674599927E-2</v>
      </c>
      <c r="L39" s="234">
        <f t="shared" si="2"/>
        <v>4.2319729719658673E-2</v>
      </c>
      <c r="M39" s="234">
        <f t="shared" si="3"/>
        <v>4.2934291939701129E-2</v>
      </c>
      <c r="N39" s="234">
        <f t="shared" si="4"/>
        <v>4.3373170225267835E-2</v>
      </c>
    </row>
    <row r="40" spans="2:14" ht="17.25">
      <c r="D40" s="241" t="s">
        <v>249</v>
      </c>
      <c r="E40" s="242">
        <f>E12+E17+E27+E31+E38</f>
        <v>1664499861429.0498</v>
      </c>
      <c r="F40" s="242">
        <v>1837856001419</v>
      </c>
      <c r="G40" s="242">
        <v>1989640746734.4331</v>
      </c>
      <c r="H40" s="242">
        <v>2160103190070.1362</v>
      </c>
      <c r="I40" s="242">
        <v>2326467850568.2598</v>
      </c>
      <c r="J40" s="243">
        <f t="shared" si="0"/>
        <v>0.19080951628948001</v>
      </c>
      <c r="K40" s="243">
        <f t="shared" si="1"/>
        <v>0.19155099724966199</v>
      </c>
      <c r="L40" s="243">
        <f t="shared" si="2"/>
        <v>0.18989999995340345</v>
      </c>
      <c r="M40" s="243">
        <f t="shared" si="3"/>
        <v>0.18880007308723035</v>
      </c>
      <c r="N40" s="243">
        <f t="shared" si="4"/>
        <v>0.18620960413356161</v>
      </c>
    </row>
    <row r="41" spans="2:14">
      <c r="D41" s="329" t="s">
        <v>33</v>
      </c>
      <c r="E41" s="329"/>
      <c r="F41" s="329"/>
      <c r="G41" s="329"/>
      <c r="H41" s="329"/>
      <c r="I41" s="329"/>
      <c r="J41" s="329"/>
      <c r="K41" s="329"/>
      <c r="L41" s="329"/>
      <c r="M41" s="329"/>
      <c r="N41" s="329"/>
    </row>
    <row r="42" spans="2:14">
      <c r="D42" s="329" t="s">
        <v>243</v>
      </c>
      <c r="E42" s="329"/>
      <c r="F42" s="329"/>
      <c r="G42" s="329"/>
      <c r="H42" s="329"/>
      <c r="I42" s="329"/>
      <c r="J42" s="329"/>
      <c r="K42" s="329"/>
      <c r="L42" s="329"/>
      <c r="M42" s="329"/>
      <c r="N42" s="329"/>
    </row>
    <row r="43" spans="2:14">
      <c r="D43" s="245" t="s">
        <v>242</v>
      </c>
      <c r="E43" s="245"/>
      <c r="F43" s="245"/>
      <c r="G43" s="245"/>
      <c r="H43" s="245"/>
      <c r="I43" s="245"/>
      <c r="J43" s="245"/>
      <c r="K43" s="245"/>
      <c r="L43" s="245"/>
      <c r="M43" s="245"/>
      <c r="N43" s="245"/>
    </row>
    <row r="44" spans="2:14">
      <c r="D44" s="329" t="s">
        <v>248</v>
      </c>
      <c r="E44" s="329"/>
      <c r="F44" s="329"/>
      <c r="G44" s="329"/>
      <c r="H44" s="329"/>
      <c r="I44" s="329"/>
      <c r="J44" s="329"/>
      <c r="K44" s="329"/>
      <c r="L44" s="329"/>
      <c r="M44" s="329"/>
      <c r="N44" s="329"/>
    </row>
    <row r="45" spans="2:14">
      <c r="D45" s="246"/>
      <c r="E45" s="246"/>
      <c r="F45" s="246"/>
      <c r="G45" s="246"/>
      <c r="H45" s="246"/>
      <c r="I45" s="246"/>
      <c r="J45" s="246"/>
      <c r="K45" s="246"/>
      <c r="L45" s="246"/>
      <c r="M45" s="246"/>
      <c r="N45" s="246"/>
    </row>
    <row r="47" spans="2:14">
      <c r="F47" s="247"/>
      <c r="G47" s="247"/>
      <c r="H47" s="247"/>
    </row>
    <row r="48" spans="2:14">
      <c r="G48" s="247"/>
      <c r="H48" s="247"/>
      <c r="I48" s="247"/>
    </row>
  </sheetData>
  <mergeCells count="22">
    <mergeCell ref="D7:N7"/>
    <mergeCell ref="D1:N1"/>
    <mergeCell ref="D2:N2"/>
    <mergeCell ref="D3:N3"/>
    <mergeCell ref="D5:N5"/>
    <mergeCell ref="D6:N6"/>
    <mergeCell ref="D41:N41"/>
    <mergeCell ref="D42:N42"/>
    <mergeCell ref="D44:N44"/>
    <mergeCell ref="L8:N8"/>
    <mergeCell ref="G9:G10"/>
    <mergeCell ref="H9:H10"/>
    <mergeCell ref="I9:I10"/>
    <mergeCell ref="L9:L10"/>
    <mergeCell ref="M9:M10"/>
    <mergeCell ref="N9:N10"/>
    <mergeCell ref="D8:D11"/>
    <mergeCell ref="E8:E10"/>
    <mergeCell ref="F8:F10"/>
    <mergeCell ref="G8:I8"/>
    <mergeCell ref="J8:J10"/>
    <mergeCell ref="K8:K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DA1E0-59CD-4362-8995-AA6A87B8D43B}">
  <dimension ref="D1:S57"/>
  <sheetViews>
    <sheetView showGridLines="0" topLeftCell="A4" workbookViewId="0">
      <selection activeCell="D8" sqref="D8:D11"/>
    </sheetView>
  </sheetViews>
  <sheetFormatPr baseColWidth="10" defaultColWidth="9.140625" defaultRowHeight="15"/>
  <cols>
    <col min="1" max="3" width="9.140625" style="249"/>
    <col min="4" max="4" width="66" style="249" customWidth="1"/>
    <col min="5" max="5" width="14.5703125" style="249" customWidth="1"/>
    <col min="6" max="6" width="11.85546875" style="249" bestFit="1" customWidth="1"/>
    <col min="7" max="8" width="13.42578125" style="249" customWidth="1"/>
    <col min="9" max="9" width="12.28515625" style="249" customWidth="1"/>
    <col min="10" max="10" width="8.85546875" style="249" customWidth="1"/>
    <col min="11" max="11" width="9.140625" style="249"/>
    <col min="12" max="12" width="8.85546875" style="249" customWidth="1"/>
    <col min="13" max="13" width="9.42578125" style="249" customWidth="1"/>
    <col min="14" max="14" width="9.5703125" style="249" customWidth="1"/>
    <col min="15" max="15" width="9.140625" style="249"/>
    <col min="16" max="16" width="16.42578125" style="249" bestFit="1" customWidth="1"/>
    <col min="17" max="17" width="11.7109375" style="249" bestFit="1" customWidth="1"/>
    <col min="18" max="16384" width="9.140625" style="249"/>
  </cols>
  <sheetData>
    <row r="1" spans="4:19">
      <c r="D1" s="286" t="s">
        <v>341</v>
      </c>
      <c r="E1" s="286"/>
      <c r="F1" s="286"/>
      <c r="G1" s="286"/>
      <c r="H1" s="286"/>
      <c r="I1" s="286"/>
      <c r="J1" s="286"/>
      <c r="K1" s="286"/>
      <c r="L1" s="286"/>
      <c r="M1" s="286"/>
      <c r="N1" s="286"/>
    </row>
    <row r="2" spans="4:19">
      <c r="D2" s="286" t="s">
        <v>521</v>
      </c>
      <c r="E2" s="286"/>
      <c r="F2" s="286"/>
      <c r="G2" s="286"/>
      <c r="H2" s="286"/>
      <c r="I2" s="286"/>
      <c r="J2" s="286"/>
      <c r="K2" s="286"/>
      <c r="L2" s="286"/>
      <c r="M2" s="286"/>
      <c r="N2" s="286"/>
    </row>
    <row r="3" spans="4:19">
      <c r="D3" s="286" t="s">
        <v>522</v>
      </c>
      <c r="E3" s="286"/>
      <c r="F3" s="286"/>
      <c r="G3" s="286"/>
      <c r="H3" s="286"/>
      <c r="I3" s="286"/>
      <c r="J3" s="286"/>
      <c r="K3" s="286"/>
      <c r="L3" s="286"/>
      <c r="M3" s="286"/>
      <c r="N3" s="286"/>
    </row>
    <row r="4" spans="4:19">
      <c r="D4" s="215"/>
      <c r="E4" s="215"/>
      <c r="F4" s="215"/>
      <c r="G4" s="215"/>
      <c r="H4" s="215"/>
      <c r="I4" s="215"/>
      <c r="J4" s="215"/>
      <c r="K4" s="215"/>
      <c r="L4" s="215"/>
      <c r="M4" s="215"/>
      <c r="N4" s="215"/>
    </row>
    <row r="5" spans="4:19" ht="15" customHeight="1">
      <c r="D5" s="327" t="s">
        <v>526</v>
      </c>
      <c r="E5" s="327"/>
      <c r="F5" s="327"/>
      <c r="G5" s="327"/>
      <c r="H5" s="327"/>
      <c r="I5" s="327"/>
      <c r="J5" s="327"/>
      <c r="K5" s="327"/>
      <c r="L5" s="327"/>
      <c r="M5" s="327"/>
      <c r="N5" s="327"/>
    </row>
    <row r="6" spans="4:19" ht="15" customHeight="1">
      <c r="D6" s="327" t="s">
        <v>240</v>
      </c>
      <c r="E6" s="327"/>
      <c r="F6" s="327"/>
      <c r="G6" s="327"/>
      <c r="H6" s="327"/>
      <c r="I6" s="327"/>
      <c r="J6" s="327"/>
      <c r="K6" s="327"/>
      <c r="L6" s="327"/>
      <c r="M6" s="327"/>
      <c r="N6" s="327"/>
    </row>
    <row r="7" spans="4:19" ht="15" customHeight="1">
      <c r="D7" s="328" t="s">
        <v>40</v>
      </c>
      <c r="E7" s="328"/>
      <c r="F7" s="328"/>
      <c r="G7" s="328"/>
      <c r="H7" s="328"/>
      <c r="I7" s="328"/>
      <c r="J7" s="328"/>
      <c r="K7" s="328"/>
      <c r="L7" s="328"/>
      <c r="M7" s="328"/>
      <c r="N7" s="328"/>
    </row>
    <row r="8" spans="4:19" ht="15" customHeight="1">
      <c r="D8" s="330" t="s">
        <v>102</v>
      </c>
      <c r="E8" s="324" t="s">
        <v>241</v>
      </c>
      <c r="F8" s="324" t="s">
        <v>244</v>
      </c>
      <c r="G8" s="319" t="s">
        <v>38</v>
      </c>
      <c r="H8" s="320"/>
      <c r="I8" s="321"/>
      <c r="J8" s="324" t="s">
        <v>43</v>
      </c>
      <c r="K8" s="324" t="s">
        <v>45</v>
      </c>
      <c r="L8" s="319" t="s">
        <v>38</v>
      </c>
      <c r="M8" s="320"/>
      <c r="N8" s="321"/>
      <c r="P8" s="218" t="s">
        <v>39</v>
      </c>
      <c r="Q8" s="219">
        <v>8723358739109.2793</v>
      </c>
    </row>
    <row r="9" spans="4:19" ht="15" customHeight="1">
      <c r="D9" s="330"/>
      <c r="E9" s="326"/>
      <c r="F9" s="326"/>
      <c r="G9" s="322">
        <v>2028</v>
      </c>
      <c r="H9" s="322">
        <v>2029</v>
      </c>
      <c r="I9" s="322">
        <v>2030</v>
      </c>
      <c r="J9" s="326"/>
      <c r="K9" s="326"/>
      <c r="L9" s="324" t="s">
        <v>46</v>
      </c>
      <c r="M9" s="324" t="s">
        <v>47</v>
      </c>
      <c r="N9" s="324" t="s">
        <v>245</v>
      </c>
      <c r="P9" s="218" t="s">
        <v>41</v>
      </c>
      <c r="Q9" s="219">
        <v>9594604193177.8203</v>
      </c>
    </row>
    <row r="10" spans="4:19">
      <c r="D10" s="330"/>
      <c r="E10" s="325"/>
      <c r="F10" s="325"/>
      <c r="G10" s="323"/>
      <c r="H10" s="323"/>
      <c r="I10" s="323"/>
      <c r="J10" s="325"/>
      <c r="K10" s="325"/>
      <c r="L10" s="325"/>
      <c r="M10" s="325"/>
      <c r="N10" s="325"/>
      <c r="P10" s="218" t="s">
        <v>44</v>
      </c>
      <c r="Q10" s="219">
        <v>10477307778950.182</v>
      </c>
    </row>
    <row r="11" spans="4:19">
      <c r="D11" s="330"/>
      <c r="E11" s="220">
        <v>1</v>
      </c>
      <c r="F11" s="220">
        <v>2</v>
      </c>
      <c r="G11" s="220">
        <v>3</v>
      </c>
      <c r="H11" s="220">
        <v>4</v>
      </c>
      <c r="I11" s="220">
        <v>5</v>
      </c>
      <c r="J11" s="220" t="s">
        <v>49</v>
      </c>
      <c r="K11" s="220" t="s">
        <v>50</v>
      </c>
      <c r="L11" s="220" t="s">
        <v>51</v>
      </c>
      <c r="M11" s="220" t="s">
        <v>52</v>
      </c>
      <c r="N11" s="220" t="s">
        <v>53</v>
      </c>
      <c r="P11" s="218" t="s">
        <v>48</v>
      </c>
      <c r="Q11" s="219">
        <v>11441220094613.6</v>
      </c>
    </row>
    <row r="12" spans="4:19" ht="15.75">
      <c r="D12" s="29" t="s">
        <v>103</v>
      </c>
      <c r="E12" s="250">
        <f>SUM(E13:E14)</f>
        <v>8907795183</v>
      </c>
      <c r="F12" s="251">
        <f>SUM(F13:F14)</f>
        <v>8910143298</v>
      </c>
      <c r="G12" s="251">
        <f t="shared" ref="G12:I12" si="0">SUM(G13:G14)</f>
        <v>8914992342.5999985</v>
      </c>
      <c r="H12" s="251">
        <f t="shared" si="0"/>
        <v>8920035348.984005</v>
      </c>
      <c r="I12" s="251">
        <f t="shared" si="0"/>
        <v>8925280075.6233635</v>
      </c>
      <c r="J12" s="252">
        <f t="shared" ref="J12:J35" si="1">E12/$Q$8</f>
        <v>1.0211428246168347E-3</v>
      </c>
      <c r="K12" s="253">
        <f t="shared" ref="K12:K51" si="2">F12/$Q$9</f>
        <v>9.2866189356049708E-4</v>
      </c>
      <c r="L12" s="253">
        <f t="shared" ref="L12:L51" si="3">G12/$Q$10</f>
        <v>8.5088579343932131E-4</v>
      </c>
      <c r="M12" s="253">
        <f t="shared" ref="M12:M51" si="4">H12/$Q$11</f>
        <v>7.7964021976847204E-4</v>
      </c>
      <c r="N12" s="253">
        <f t="shared" ref="N12:N51" si="5">I12/$Q$12</f>
        <v>7.1437603113966958E-4</v>
      </c>
      <c r="P12" s="218" t="s">
        <v>246</v>
      </c>
      <c r="Q12" s="219">
        <v>12493812343318.051</v>
      </c>
    </row>
    <row r="13" spans="4:19" ht="15.75">
      <c r="D13" s="30" t="s">
        <v>104</v>
      </c>
      <c r="E13" s="254">
        <v>3010779124</v>
      </c>
      <c r="F13" s="255">
        <v>3010779124</v>
      </c>
      <c r="G13" s="255">
        <v>3010779124</v>
      </c>
      <c r="H13" s="255">
        <v>3010779124</v>
      </c>
      <c r="I13" s="255">
        <v>3010779124</v>
      </c>
      <c r="J13" s="256">
        <f t="shared" si="1"/>
        <v>3.4513989554296645E-4</v>
      </c>
      <c r="K13" s="257">
        <f t="shared" si="2"/>
        <v>3.1379920040274244E-4</v>
      </c>
      <c r="L13" s="257">
        <f t="shared" si="3"/>
        <v>2.873619051307165E-4</v>
      </c>
      <c r="M13" s="257">
        <f t="shared" si="4"/>
        <v>2.6315192777538136E-4</v>
      </c>
      <c r="N13" s="257">
        <f t="shared" si="5"/>
        <v>2.4098161884192432E-4</v>
      </c>
    </row>
    <row r="14" spans="4:19" ht="15.75">
      <c r="D14" s="30" t="s">
        <v>105</v>
      </c>
      <c r="E14" s="254">
        <v>5897016059</v>
      </c>
      <c r="F14" s="255">
        <v>5899364174</v>
      </c>
      <c r="G14" s="255">
        <v>5904213218.5999985</v>
      </c>
      <c r="H14" s="255">
        <v>5909256224.984004</v>
      </c>
      <c r="I14" s="255">
        <v>5914500951.6233635</v>
      </c>
      <c r="J14" s="256">
        <f t="shared" si="1"/>
        <v>6.7600292907386839E-4</v>
      </c>
      <c r="K14" s="257">
        <f t="shared" si="2"/>
        <v>6.1486269315775459E-4</v>
      </c>
      <c r="L14" s="257">
        <f t="shared" si="3"/>
        <v>5.6352388830860486E-4</v>
      </c>
      <c r="M14" s="257">
        <f t="shared" si="4"/>
        <v>5.1648829199309057E-4</v>
      </c>
      <c r="N14" s="257">
        <f t="shared" si="5"/>
        <v>4.7339441229774518E-4</v>
      </c>
    </row>
    <row r="15" spans="4:19" ht="15.75">
      <c r="D15" s="29" t="s">
        <v>106</v>
      </c>
      <c r="E15" s="250">
        <f>SUM(E16:E38)</f>
        <v>1101041817755.05</v>
      </c>
      <c r="F15" s="251">
        <f>SUM(F16:F38)</f>
        <v>1165117950425</v>
      </c>
      <c r="G15" s="251">
        <f t="shared" ref="G15:I15" si="6">SUM(G16:G38)</f>
        <v>1251745524496.604</v>
      </c>
      <c r="H15" s="251">
        <f t="shared" si="6"/>
        <v>1340629731357.4514</v>
      </c>
      <c r="I15" s="251">
        <f t="shared" si="6"/>
        <v>1437588172554.3228</v>
      </c>
      <c r="J15" s="252">
        <f t="shared" si="1"/>
        <v>0.12621764743191963</v>
      </c>
      <c r="K15" s="253">
        <f t="shared" si="2"/>
        <v>0.1214347071506555</v>
      </c>
      <c r="L15" s="253">
        <f t="shared" si="3"/>
        <v>0.1194720581761919</v>
      </c>
      <c r="M15" s="253">
        <f t="shared" si="4"/>
        <v>0.11717541663136129</v>
      </c>
      <c r="N15" s="253">
        <f t="shared" si="5"/>
        <v>0.11506401193252871</v>
      </c>
      <c r="Q15" s="258"/>
      <c r="R15" s="258"/>
      <c r="S15" s="258"/>
    </row>
    <row r="16" spans="4:19" ht="15.75">
      <c r="D16" s="30" t="s">
        <v>107</v>
      </c>
      <c r="E16" s="254">
        <v>129561066687.04002</v>
      </c>
      <c r="F16" s="255">
        <v>128730102333</v>
      </c>
      <c r="G16" s="255">
        <v>136729587335.63937</v>
      </c>
      <c r="H16" s="255">
        <v>146468472542.98944</v>
      </c>
      <c r="I16" s="255">
        <v>155288156108.54068</v>
      </c>
      <c r="J16" s="256">
        <f t="shared" si="1"/>
        <v>1.4852199773257196E-2</v>
      </c>
      <c r="K16" s="257">
        <f t="shared" si="2"/>
        <v>1.3416926820653288E-2</v>
      </c>
      <c r="L16" s="257">
        <f t="shared" si="3"/>
        <v>1.3050068798240418E-2</v>
      </c>
      <c r="M16" s="257">
        <f t="shared" si="4"/>
        <v>1.2801822824118661E-2</v>
      </c>
      <c r="N16" s="257">
        <f t="shared" si="5"/>
        <v>1.2429205101002818E-2</v>
      </c>
      <c r="Q16" s="259"/>
      <c r="R16" s="259"/>
      <c r="S16" s="260"/>
    </row>
    <row r="17" spans="4:14" ht="15.75">
      <c r="D17" s="30" t="s">
        <v>108</v>
      </c>
      <c r="E17" s="254">
        <v>83932244378.290009</v>
      </c>
      <c r="F17" s="255">
        <v>93204692866</v>
      </c>
      <c r="G17" s="255">
        <v>103289789111.48494</v>
      </c>
      <c r="H17" s="255">
        <v>113219539767.4304</v>
      </c>
      <c r="I17" s="255">
        <v>123266011907.99873</v>
      </c>
      <c r="J17" s="256">
        <f t="shared" si="1"/>
        <v>9.6215513873111821E-3</v>
      </c>
      <c r="K17" s="257">
        <f t="shared" si="2"/>
        <v>9.714282214192075E-3</v>
      </c>
      <c r="L17" s="257">
        <f t="shared" si="3"/>
        <v>9.8584284522979342E-3</v>
      </c>
      <c r="M17" s="257">
        <f t="shared" si="4"/>
        <v>9.895757518093103E-3</v>
      </c>
      <c r="N17" s="257">
        <f t="shared" si="5"/>
        <v>9.8661648278977037E-3</v>
      </c>
    </row>
    <row r="18" spans="4:14" ht="15.75">
      <c r="D18" s="30" t="s">
        <v>109</v>
      </c>
      <c r="E18" s="254">
        <v>69456528849.169998</v>
      </c>
      <c r="F18" s="255">
        <v>70575607514</v>
      </c>
      <c r="G18" s="255">
        <v>74589656853.690414</v>
      </c>
      <c r="H18" s="255">
        <v>75886168672.223511</v>
      </c>
      <c r="I18" s="255">
        <v>77107805664.553391</v>
      </c>
      <c r="J18" s="256">
        <f t="shared" si="1"/>
        <v>7.9621314365734813E-3</v>
      </c>
      <c r="K18" s="257">
        <f t="shared" si="2"/>
        <v>7.3557601848945808E-3</v>
      </c>
      <c r="L18" s="257">
        <f t="shared" si="3"/>
        <v>7.1191625203134235E-3</v>
      </c>
      <c r="M18" s="257">
        <f t="shared" si="4"/>
        <v>6.6326989643307258E-3</v>
      </c>
      <c r="N18" s="257">
        <f t="shared" si="5"/>
        <v>6.1716795118819147E-3</v>
      </c>
    </row>
    <row r="19" spans="4:14" ht="15.75">
      <c r="D19" s="30" t="s">
        <v>110</v>
      </c>
      <c r="E19" s="254">
        <v>15600084915.349998</v>
      </c>
      <c r="F19" s="255">
        <v>16157569111</v>
      </c>
      <c r="G19" s="255">
        <v>16649929660.728737</v>
      </c>
      <c r="H19" s="255">
        <v>17143784266.40127</v>
      </c>
      <c r="I19" s="255">
        <v>17653695227.162819</v>
      </c>
      <c r="J19" s="256">
        <f t="shared" si="1"/>
        <v>1.7883117480209103E-3</v>
      </c>
      <c r="K19" s="257">
        <f t="shared" si="2"/>
        <v>1.6840266451521504E-3</v>
      </c>
      <c r="L19" s="257">
        <f t="shared" si="3"/>
        <v>1.5891419830368911E-3</v>
      </c>
      <c r="M19" s="257">
        <f t="shared" si="4"/>
        <v>1.4984227315469943E-3</v>
      </c>
      <c r="N19" s="257">
        <f t="shared" si="5"/>
        <v>1.4129950684431706E-3</v>
      </c>
    </row>
    <row r="20" spans="4:14" ht="15.75">
      <c r="D20" s="30" t="s">
        <v>111</v>
      </c>
      <c r="E20" s="254">
        <v>29735786584.69001</v>
      </c>
      <c r="F20" s="255">
        <v>27426015074</v>
      </c>
      <c r="G20" s="255">
        <v>27511651772.137268</v>
      </c>
      <c r="H20" s="255">
        <v>27658088243.861084</v>
      </c>
      <c r="I20" s="255">
        <v>27740562409.5923</v>
      </c>
      <c r="J20" s="256">
        <f t="shared" si="1"/>
        <v>3.4087542968256122E-3</v>
      </c>
      <c r="K20" s="257">
        <f t="shared" si="2"/>
        <v>2.858483218463674E-3</v>
      </c>
      <c r="L20" s="257">
        <f t="shared" si="3"/>
        <v>2.6258321653402756E-3</v>
      </c>
      <c r="M20" s="257">
        <f t="shared" si="4"/>
        <v>2.4174072358665844E-3</v>
      </c>
      <c r="N20" s="257">
        <f t="shared" si="5"/>
        <v>2.2203440909234185E-3</v>
      </c>
    </row>
    <row r="21" spans="4:14" ht="15.75">
      <c r="D21" s="30" t="s">
        <v>112</v>
      </c>
      <c r="E21" s="254">
        <v>330030596342</v>
      </c>
      <c r="F21" s="255">
        <v>365570480000</v>
      </c>
      <c r="G21" s="255">
        <v>398529457791.034</v>
      </c>
      <c r="H21" s="255">
        <v>433496277156.95587</v>
      </c>
      <c r="I21" s="255">
        <v>473033980692.6817</v>
      </c>
      <c r="J21" s="256">
        <f t="shared" si="1"/>
        <v>3.7832973079781722E-2</v>
      </c>
      <c r="K21" s="257">
        <f t="shared" si="2"/>
        <v>3.8101673882486621E-2</v>
      </c>
      <c r="L21" s="257">
        <f t="shared" si="3"/>
        <v>3.8037391493997548E-2</v>
      </c>
      <c r="M21" s="257">
        <f t="shared" si="4"/>
        <v>3.788899029755062E-2</v>
      </c>
      <c r="N21" s="257">
        <f t="shared" si="5"/>
        <v>3.7861460352865799E-2</v>
      </c>
    </row>
    <row r="22" spans="4:14" ht="15.75">
      <c r="D22" s="30" t="s">
        <v>113</v>
      </c>
      <c r="E22" s="254">
        <v>183338798866.99994</v>
      </c>
      <c r="F22" s="255">
        <v>198727021703</v>
      </c>
      <c r="G22" s="255">
        <v>206168654149.56595</v>
      </c>
      <c r="H22" s="255">
        <v>213610286596.1319</v>
      </c>
      <c r="I22" s="255">
        <v>221051919042.69791</v>
      </c>
      <c r="J22" s="256">
        <f t="shared" si="1"/>
        <v>2.1016996360019032E-2</v>
      </c>
      <c r="K22" s="257">
        <f t="shared" si="2"/>
        <v>2.0712373090315025E-2</v>
      </c>
      <c r="L22" s="257">
        <f t="shared" si="3"/>
        <v>1.967763651687093E-2</v>
      </c>
      <c r="M22" s="257">
        <f t="shared" si="4"/>
        <v>1.8670236638197116E-2</v>
      </c>
      <c r="N22" s="257">
        <f t="shared" si="5"/>
        <v>1.7692911736498191E-2</v>
      </c>
    </row>
    <row r="23" spans="4:14" ht="15.75">
      <c r="D23" s="30" t="s">
        <v>114</v>
      </c>
      <c r="E23" s="254">
        <v>8634933410</v>
      </c>
      <c r="F23" s="255">
        <v>8385130263</v>
      </c>
      <c r="G23" s="255">
        <v>8889412026.2112045</v>
      </c>
      <c r="H23" s="255">
        <v>9393280766.6722717</v>
      </c>
      <c r="I23" s="255">
        <v>9897196567.9427109</v>
      </c>
      <c r="J23" s="256">
        <f t="shared" si="1"/>
        <v>9.8986338499265853E-4</v>
      </c>
      <c r="K23" s="257">
        <f t="shared" si="2"/>
        <v>8.7394227986623886E-4</v>
      </c>
      <c r="L23" s="257">
        <f t="shared" si="3"/>
        <v>8.4844429635548199E-4</v>
      </c>
      <c r="M23" s="257">
        <f t="shared" si="4"/>
        <v>8.2100341475770794E-4</v>
      </c>
      <c r="N23" s="257">
        <f t="shared" si="5"/>
        <v>7.9216785845482435E-4</v>
      </c>
    </row>
    <row r="24" spans="4:14" ht="15.75">
      <c r="D24" s="30" t="s">
        <v>115</v>
      </c>
      <c r="E24" s="254">
        <v>2980229278</v>
      </c>
      <c r="F24" s="255">
        <v>3462045076</v>
      </c>
      <c r="G24" s="255">
        <v>3463692397.7727518</v>
      </c>
      <c r="H24" s="255">
        <v>3473413994.5705318</v>
      </c>
      <c r="I24" s="255">
        <v>3522260338.654655</v>
      </c>
      <c r="J24" s="256">
        <f t="shared" si="1"/>
        <v>3.4163782175308132E-4</v>
      </c>
      <c r="K24" s="257">
        <f t="shared" si="2"/>
        <v>3.608325060935462E-4</v>
      </c>
      <c r="L24" s="257">
        <f t="shared" si="3"/>
        <v>3.3058992547032071E-4</v>
      </c>
      <c r="M24" s="257">
        <f t="shared" si="4"/>
        <v>3.0358772629553529E-4</v>
      </c>
      <c r="N24" s="257">
        <f t="shared" si="5"/>
        <v>2.8192038121482052E-4</v>
      </c>
    </row>
    <row r="25" spans="4:14" ht="15.75">
      <c r="D25" s="30" t="s">
        <v>116</v>
      </c>
      <c r="E25" s="254">
        <v>22934729573.999996</v>
      </c>
      <c r="F25" s="255">
        <v>20982053426</v>
      </c>
      <c r="G25" s="255">
        <v>22139810860.857376</v>
      </c>
      <c r="H25" s="255">
        <v>23187751658.700001</v>
      </c>
      <c r="I25" s="255">
        <v>24215418188.296082</v>
      </c>
      <c r="J25" s="256">
        <f t="shared" si="1"/>
        <v>2.6291168642620568E-3</v>
      </c>
      <c r="K25" s="257">
        <f t="shared" si="2"/>
        <v>2.1868597186029989E-3</v>
      </c>
      <c r="L25" s="257">
        <f t="shared" si="3"/>
        <v>2.1131202144636977E-3</v>
      </c>
      <c r="M25" s="257">
        <f t="shared" si="4"/>
        <v>2.0266852194912796E-3</v>
      </c>
      <c r="N25" s="257">
        <f t="shared" si="5"/>
        <v>1.9381928848360675E-3</v>
      </c>
    </row>
    <row r="26" spans="4:14" ht="15.75">
      <c r="D26" s="30" t="s">
        <v>117</v>
      </c>
      <c r="E26" s="254">
        <v>85844112996.000015</v>
      </c>
      <c r="F26" s="255">
        <v>83744765409</v>
      </c>
      <c r="G26" s="255">
        <v>92804912566.069656</v>
      </c>
      <c r="H26" s="255">
        <v>99620902942.790634</v>
      </c>
      <c r="I26" s="255">
        <v>110420968778.19267</v>
      </c>
      <c r="J26" s="256">
        <f t="shared" si="1"/>
        <v>9.8407179577674163E-3</v>
      </c>
      <c r="K26" s="257">
        <f t="shared" si="2"/>
        <v>8.7283189303990431E-3</v>
      </c>
      <c r="L26" s="257">
        <f t="shared" si="3"/>
        <v>8.8577060561800779E-3</v>
      </c>
      <c r="M26" s="257">
        <f t="shared" si="4"/>
        <v>8.7071922503869203E-3</v>
      </c>
      <c r="N26" s="257">
        <f t="shared" si="5"/>
        <v>8.8380524489987313E-3</v>
      </c>
    </row>
    <row r="27" spans="4:14" ht="30">
      <c r="D27" s="30" t="s">
        <v>118</v>
      </c>
      <c r="E27" s="254">
        <v>23900418673.999996</v>
      </c>
      <c r="F27" s="255">
        <v>14274068838</v>
      </c>
      <c r="G27" s="255">
        <v>15282499971.92058</v>
      </c>
      <c r="H27" s="255">
        <v>16290038921.992542</v>
      </c>
      <c r="I27" s="255">
        <v>17297622356.476933</v>
      </c>
      <c r="J27" s="256">
        <f t="shared" si="1"/>
        <v>2.7398183874804637E-3</v>
      </c>
      <c r="K27" s="257">
        <f t="shared" si="2"/>
        <v>1.4877183623842954E-3</v>
      </c>
      <c r="L27" s="257">
        <f t="shared" si="3"/>
        <v>1.4586285231235113E-3</v>
      </c>
      <c r="M27" s="257">
        <f t="shared" si="4"/>
        <v>1.4238026003591795E-3</v>
      </c>
      <c r="N27" s="257">
        <f t="shared" si="5"/>
        <v>1.3844951309620124E-3</v>
      </c>
    </row>
    <row r="28" spans="4:14" ht="15.75">
      <c r="D28" s="30" t="s">
        <v>119</v>
      </c>
      <c r="E28" s="254">
        <v>10732674782.999998</v>
      </c>
      <c r="F28" s="255">
        <v>10735890668</v>
      </c>
      <c r="G28" s="255">
        <v>11104853735.93438</v>
      </c>
      <c r="H28" s="255">
        <v>11459993043.979153</v>
      </c>
      <c r="I28" s="255">
        <v>11915485715.510431</v>
      </c>
      <c r="J28" s="256">
        <f t="shared" si="1"/>
        <v>1.2303374312559667E-3</v>
      </c>
      <c r="K28" s="257">
        <f t="shared" si="2"/>
        <v>1.118950865699461E-3</v>
      </c>
      <c r="L28" s="257">
        <f t="shared" si="3"/>
        <v>1.0598957260991217E-3</v>
      </c>
      <c r="M28" s="257">
        <f t="shared" si="4"/>
        <v>1.0016408170815971E-3</v>
      </c>
      <c r="N28" s="257">
        <f t="shared" si="5"/>
        <v>9.5371095611845652E-4</v>
      </c>
    </row>
    <row r="29" spans="4:14" ht="15.75">
      <c r="D29" s="30" t="s">
        <v>120</v>
      </c>
      <c r="E29" s="254">
        <v>9310726109.9200001</v>
      </c>
      <c r="F29" s="255">
        <v>11059824389</v>
      </c>
      <c r="G29" s="255">
        <v>11215382120.663397</v>
      </c>
      <c r="H29" s="255">
        <v>11304746266.900192</v>
      </c>
      <c r="I29" s="255">
        <v>11416942700.42004</v>
      </c>
      <c r="J29" s="256">
        <f t="shared" si="1"/>
        <v>1.0673327084643885E-3</v>
      </c>
      <c r="K29" s="257">
        <f t="shared" si="2"/>
        <v>1.1527129380557474E-3</v>
      </c>
      <c r="L29" s="257">
        <f t="shared" si="3"/>
        <v>1.0704450377220062E-3</v>
      </c>
      <c r="M29" s="257">
        <f t="shared" si="4"/>
        <v>9.8807174177361918E-4</v>
      </c>
      <c r="N29" s="257">
        <f t="shared" si="5"/>
        <v>9.1380776233013119E-4</v>
      </c>
    </row>
    <row r="30" spans="4:14" ht="15.75">
      <c r="D30" s="30" t="s">
        <v>121</v>
      </c>
      <c r="E30" s="254">
        <v>1306631596.3599999</v>
      </c>
      <c r="F30" s="255">
        <v>1433552167</v>
      </c>
      <c r="G30" s="255">
        <v>1533552167</v>
      </c>
      <c r="H30" s="255">
        <v>1633552166.9999998</v>
      </c>
      <c r="I30" s="255">
        <v>1733552166.9999995</v>
      </c>
      <c r="J30" s="256">
        <f t="shared" si="1"/>
        <v>1.49785379168462E-4</v>
      </c>
      <c r="K30" s="257">
        <f t="shared" si="2"/>
        <v>1.4941232990302173E-4</v>
      </c>
      <c r="L30" s="257">
        <f t="shared" si="3"/>
        <v>1.4636891454893012E-4</v>
      </c>
      <c r="M30" s="257">
        <f t="shared" si="4"/>
        <v>1.4277779410685912E-4</v>
      </c>
      <c r="N30" s="257">
        <f t="shared" si="5"/>
        <v>1.3875285776379851E-4</v>
      </c>
    </row>
    <row r="31" spans="4:14" ht="15.75">
      <c r="D31" s="30" t="s">
        <v>122</v>
      </c>
      <c r="E31" s="254">
        <v>4605084766.8699999</v>
      </c>
      <c r="F31" s="255">
        <v>4639756988</v>
      </c>
      <c r="G31" s="255">
        <v>4738079856.0961409</v>
      </c>
      <c r="H31" s="255">
        <v>4836500228.190979</v>
      </c>
      <c r="I31" s="255">
        <v>4936775391.8820906</v>
      </c>
      <c r="J31" s="256">
        <f t="shared" si="1"/>
        <v>5.2790271552448083E-4</v>
      </c>
      <c r="K31" s="257">
        <f t="shared" si="2"/>
        <v>4.8357982201069517E-4</v>
      </c>
      <c r="L31" s="257">
        <f t="shared" si="3"/>
        <v>4.5222302866919242E-4</v>
      </c>
      <c r="M31" s="257">
        <f t="shared" si="4"/>
        <v>4.2272591456115331E-4</v>
      </c>
      <c r="N31" s="257">
        <f t="shared" si="5"/>
        <v>3.9513762943000984E-4</v>
      </c>
    </row>
    <row r="32" spans="4:14" ht="15.75">
      <c r="D32" s="30" t="s">
        <v>123</v>
      </c>
      <c r="E32" s="254">
        <v>868726012</v>
      </c>
      <c r="F32" s="255">
        <v>854075954</v>
      </c>
      <c r="G32" s="255">
        <v>862616713.53999984</v>
      </c>
      <c r="H32" s="255">
        <v>871242880.67539978</v>
      </c>
      <c r="I32" s="255">
        <v>879955309.48215401</v>
      </c>
      <c r="J32" s="256">
        <f t="shared" si="1"/>
        <v>9.9586184402259662E-5</v>
      </c>
      <c r="K32" s="257">
        <f t="shared" si="2"/>
        <v>8.9016277983336195E-5</v>
      </c>
      <c r="L32" s="257">
        <f t="shared" si="3"/>
        <v>8.2331905460777952E-5</v>
      </c>
      <c r="M32" s="257">
        <f t="shared" si="4"/>
        <v>7.6149472999437475E-5</v>
      </c>
      <c r="N32" s="257">
        <f t="shared" si="5"/>
        <v>7.0431289129516367E-5</v>
      </c>
    </row>
    <row r="33" spans="4:14" ht="30">
      <c r="D33" s="30" t="s">
        <v>124</v>
      </c>
      <c r="E33" s="254">
        <v>16722077391.789997</v>
      </c>
      <c r="F33" s="255">
        <v>23505660108</v>
      </c>
      <c r="G33" s="255">
        <v>27030516872.039986</v>
      </c>
      <c r="H33" s="255">
        <v>31060441786.011192</v>
      </c>
      <c r="I33" s="255">
        <v>35057681320.162903</v>
      </c>
      <c r="J33" s="256">
        <f t="shared" si="1"/>
        <v>1.9169310688577101E-3</v>
      </c>
      <c r="K33" s="257">
        <f t="shared" si="2"/>
        <v>2.4498832504954758E-3</v>
      </c>
      <c r="L33" s="257">
        <f t="shared" si="3"/>
        <v>2.5799105497641898E-3</v>
      </c>
      <c r="M33" s="257">
        <f t="shared" si="4"/>
        <v>2.7147840465575964E-3</v>
      </c>
      <c r="N33" s="257">
        <f t="shared" si="5"/>
        <v>2.8060035125237397E-3</v>
      </c>
    </row>
    <row r="34" spans="4:14" ht="30">
      <c r="D34" s="30" t="s">
        <v>125</v>
      </c>
      <c r="E34" s="254">
        <v>23557559033.569996</v>
      </c>
      <c r="F34" s="255">
        <v>25732620000</v>
      </c>
      <c r="G34" s="255">
        <v>26183022478.831841</v>
      </c>
      <c r="H34" s="255">
        <v>28435240784.084396</v>
      </c>
      <c r="I34" s="255">
        <v>31311367440.062805</v>
      </c>
      <c r="J34" s="256">
        <f t="shared" si="1"/>
        <v>2.7005147602098272E-3</v>
      </c>
      <c r="K34" s="257">
        <f t="shared" si="2"/>
        <v>2.6819886971780459E-3</v>
      </c>
      <c r="L34" s="257">
        <f t="shared" si="3"/>
        <v>2.4990219845823177E-3</v>
      </c>
      <c r="M34" s="257">
        <f t="shared" si="4"/>
        <v>2.4853329058385472E-3</v>
      </c>
      <c r="N34" s="257">
        <f t="shared" si="5"/>
        <v>2.5061499708540743E-3</v>
      </c>
    </row>
    <row r="35" spans="4:14" ht="15.75">
      <c r="D35" s="30" t="s">
        <v>126</v>
      </c>
      <c r="E35" s="254">
        <v>3650543419.0000005</v>
      </c>
      <c r="F35" s="255">
        <v>3532962293</v>
      </c>
      <c r="G35" s="255">
        <v>4668496171.1100006</v>
      </c>
      <c r="H35" s="255">
        <v>4699379209.0023994</v>
      </c>
      <c r="I35" s="255">
        <v>4730571077.2737255</v>
      </c>
      <c r="J35" s="256">
        <f t="shared" si="1"/>
        <v>4.1847911202293951E-4</v>
      </c>
      <c r="K35" s="257">
        <f t="shared" si="2"/>
        <v>3.6822387061178507E-4</v>
      </c>
      <c r="L35" s="257">
        <f t="shared" si="3"/>
        <v>4.4558165796078011E-4</v>
      </c>
      <c r="M35" s="257">
        <f t="shared" si="4"/>
        <v>4.1074108968630152E-4</v>
      </c>
      <c r="N35" s="257">
        <f t="shared" si="5"/>
        <v>3.7863311431948413E-4</v>
      </c>
    </row>
    <row r="36" spans="4:14" ht="15.75">
      <c r="D36" s="30" t="s">
        <v>127</v>
      </c>
      <c r="E36" s="254">
        <v>10511058139.000004</v>
      </c>
      <c r="F36" s="255">
        <v>12651197923</v>
      </c>
      <c r="G36" s="255">
        <v>13405193133.217321</v>
      </c>
      <c r="H36" s="255">
        <v>14159229881.05093</v>
      </c>
      <c r="I36" s="255">
        <v>14913345031.491762</v>
      </c>
      <c r="J36" s="256">
        <f>E35/$Q$8</f>
        <v>4.1847911202293951E-4</v>
      </c>
      <c r="K36" s="257">
        <f t="shared" si="2"/>
        <v>1.318574239049439E-3</v>
      </c>
      <c r="L36" s="257">
        <f t="shared" si="3"/>
        <v>1.2794501618201496E-3</v>
      </c>
      <c r="M36" s="257">
        <f t="shared" si="4"/>
        <v>1.2375629315720391E-3</v>
      </c>
      <c r="N36" s="257">
        <f t="shared" si="5"/>
        <v>1.1936584784281419E-3</v>
      </c>
    </row>
    <row r="37" spans="4:14" ht="30">
      <c r="D37" s="30" t="s">
        <v>128</v>
      </c>
      <c r="E37" s="254">
        <v>29005479733</v>
      </c>
      <c r="F37" s="255">
        <v>33795877188</v>
      </c>
      <c r="G37" s="255">
        <v>38017775617.058533</v>
      </c>
      <c r="H37" s="255">
        <v>44784418445.837509</v>
      </c>
      <c r="I37" s="255">
        <v>51259917984.246506</v>
      </c>
      <c r="J37" s="256">
        <f>E36/$Q$8</f>
        <v>1.2049324639001678E-3</v>
      </c>
      <c r="K37" s="257">
        <f t="shared" si="2"/>
        <v>3.5223836760280673E-3</v>
      </c>
      <c r="L37" s="257">
        <f t="shared" si="3"/>
        <v>3.628582496492041E-3</v>
      </c>
      <c r="M37" s="257">
        <f t="shared" si="4"/>
        <v>3.914304425182898E-3</v>
      </c>
      <c r="N37" s="257">
        <f t="shared" si="5"/>
        <v>4.1028243882389806E-3</v>
      </c>
    </row>
    <row r="38" spans="4:14" ht="15.75">
      <c r="D38" s="30" t="s">
        <v>129</v>
      </c>
      <c r="E38" s="254">
        <v>4821726215</v>
      </c>
      <c r="F38" s="255">
        <v>5936981134</v>
      </c>
      <c r="G38" s="255">
        <v>6936981134.000001</v>
      </c>
      <c r="H38" s="255">
        <v>7936981133.999999</v>
      </c>
      <c r="I38" s="255">
        <v>8936981133.9999981</v>
      </c>
      <c r="J38" s="256">
        <f>E37/$Q$8</f>
        <v>3.3250357574955902E-3</v>
      </c>
      <c r="K38" s="257">
        <f t="shared" si="2"/>
        <v>6.1878333013689626E-4</v>
      </c>
      <c r="L38" s="257">
        <f t="shared" si="3"/>
        <v>6.6209576738186467E-4</v>
      </c>
      <c r="M38" s="257">
        <f t="shared" si="4"/>
        <v>6.9371807100683622E-4</v>
      </c>
      <c r="N38" s="257">
        <f t="shared" si="5"/>
        <v>7.153125794129348E-4</v>
      </c>
    </row>
    <row r="39" spans="4:14" ht="15.75">
      <c r="D39" s="29" t="s">
        <v>130</v>
      </c>
      <c r="E39" s="250">
        <f>E40</f>
        <v>14121593863</v>
      </c>
      <c r="F39" s="251">
        <f>F40</f>
        <v>16521593863</v>
      </c>
      <c r="G39" s="251">
        <f t="shared" ref="G39:I39" si="7">G40</f>
        <v>16521593863</v>
      </c>
      <c r="H39" s="251">
        <f t="shared" si="7"/>
        <v>16521593863</v>
      </c>
      <c r="I39" s="251">
        <f t="shared" si="7"/>
        <v>16521593863</v>
      </c>
      <c r="J39" s="252">
        <f t="shared" ref="J39:J51" si="8">E39/$Q$8</f>
        <v>1.6188253040298468E-3</v>
      </c>
      <c r="K39" s="253">
        <f t="shared" si="2"/>
        <v>1.7219672151507375E-3</v>
      </c>
      <c r="L39" s="253">
        <f t="shared" si="3"/>
        <v>1.5768930541673418E-3</v>
      </c>
      <c r="M39" s="253">
        <f t="shared" si="4"/>
        <v>1.4440412583950014E-3</v>
      </c>
      <c r="N39" s="253">
        <f t="shared" si="5"/>
        <v>1.3223821047573274E-3</v>
      </c>
    </row>
    <row r="40" spans="4:14" ht="15.75">
      <c r="D40" s="30" t="s">
        <v>131</v>
      </c>
      <c r="E40" s="254">
        <v>14121593863</v>
      </c>
      <c r="F40" s="255">
        <v>16521593863</v>
      </c>
      <c r="G40" s="255">
        <v>16521593863</v>
      </c>
      <c r="H40" s="255">
        <v>16521593863</v>
      </c>
      <c r="I40" s="255">
        <v>16521593863</v>
      </c>
      <c r="J40" s="256">
        <f t="shared" si="8"/>
        <v>1.6188253040298468E-3</v>
      </c>
      <c r="K40" s="257">
        <f t="shared" si="2"/>
        <v>1.7219672151507375E-3</v>
      </c>
      <c r="L40" s="257">
        <f t="shared" si="3"/>
        <v>1.5768930541673418E-3</v>
      </c>
      <c r="M40" s="257">
        <f t="shared" si="4"/>
        <v>1.4440412583950014E-3</v>
      </c>
      <c r="N40" s="257">
        <f t="shared" si="5"/>
        <v>1.3223821047573274E-3</v>
      </c>
    </row>
    <row r="41" spans="4:14" ht="15.75">
      <c r="D41" s="29" t="s">
        <v>132</v>
      </c>
      <c r="E41" s="250">
        <f>SUM(E42:E47)</f>
        <v>16833716610</v>
      </c>
      <c r="F41" s="251">
        <f>SUM(F42:F47)</f>
        <v>17048498391</v>
      </c>
      <c r="G41" s="251">
        <f t="shared" ref="G41:I41" si="9">SUM(G42:G47)</f>
        <v>18817634932.009995</v>
      </c>
      <c r="H41" s="251">
        <f t="shared" si="9"/>
        <v>12797634933.019995</v>
      </c>
      <c r="I41" s="251">
        <f t="shared" si="9"/>
        <v>12797634933.029997</v>
      </c>
      <c r="J41" s="252">
        <f t="shared" si="8"/>
        <v>1.9297288021103269E-3</v>
      </c>
      <c r="K41" s="253">
        <f t="shared" si="2"/>
        <v>1.7768839701717161E-3</v>
      </c>
      <c r="L41" s="253">
        <f t="shared" si="3"/>
        <v>1.7960372386708208E-3</v>
      </c>
      <c r="M41" s="253">
        <f t="shared" si="4"/>
        <v>1.1185550865370538E-3</v>
      </c>
      <c r="N41" s="253">
        <f t="shared" si="5"/>
        <v>1.0243178448149524E-3</v>
      </c>
    </row>
    <row r="42" spans="4:14" ht="15.75">
      <c r="D42" s="30" t="s">
        <v>133</v>
      </c>
      <c r="E42" s="254">
        <v>10870891737</v>
      </c>
      <c r="F42" s="255">
        <v>11001755196</v>
      </c>
      <c r="G42" s="255">
        <v>12770891737.009993</v>
      </c>
      <c r="H42" s="255">
        <v>6750891738.0199947</v>
      </c>
      <c r="I42" s="255">
        <v>6750891738.0299969</v>
      </c>
      <c r="J42" s="256">
        <f t="shared" si="8"/>
        <v>1.2461818964595282E-3</v>
      </c>
      <c r="K42" s="257">
        <f t="shared" si="2"/>
        <v>1.1466606620232156E-3</v>
      </c>
      <c r="L42" s="257">
        <f t="shared" si="3"/>
        <v>1.2189096671062598E-3</v>
      </c>
      <c r="M42" s="257">
        <f t="shared" si="4"/>
        <v>5.9004998437170528E-4</v>
      </c>
      <c r="N42" s="257">
        <f t="shared" si="5"/>
        <v>5.4033881352800323E-4</v>
      </c>
    </row>
    <row r="43" spans="4:14" ht="15.75">
      <c r="D43" s="30" t="s">
        <v>134</v>
      </c>
      <c r="E43" s="254">
        <v>1524248087</v>
      </c>
      <c r="F43" s="255">
        <v>1524248087</v>
      </c>
      <c r="G43" s="255">
        <v>1524248087</v>
      </c>
      <c r="H43" s="255">
        <v>1524248087</v>
      </c>
      <c r="I43" s="255">
        <v>1524248087</v>
      </c>
      <c r="J43" s="256">
        <f t="shared" si="8"/>
        <v>1.7473178996598704E-4</v>
      </c>
      <c r="K43" s="257">
        <f t="shared" si="2"/>
        <v>1.588651346434704E-4</v>
      </c>
      <c r="L43" s="257">
        <f t="shared" si="3"/>
        <v>1.4548089253065051E-4</v>
      </c>
      <c r="M43" s="257">
        <f t="shared" si="4"/>
        <v>1.3322426055920375E-4</v>
      </c>
      <c r="N43" s="257">
        <f t="shared" si="5"/>
        <v>1.2200023860732945E-4</v>
      </c>
    </row>
    <row r="44" spans="4:14" ht="15.75">
      <c r="D44" s="30" t="s">
        <v>135</v>
      </c>
      <c r="E44" s="254">
        <v>1975371875</v>
      </c>
      <c r="F44" s="255">
        <v>2227825625</v>
      </c>
      <c r="G44" s="255">
        <v>2227825625</v>
      </c>
      <c r="H44" s="255">
        <v>2227825625</v>
      </c>
      <c r="I44" s="255">
        <v>2227825625</v>
      </c>
      <c r="J44" s="256">
        <f t="shared" si="8"/>
        <v>2.2644625012884664E-4</v>
      </c>
      <c r="K44" s="257">
        <f t="shared" si="2"/>
        <v>2.3219567791906212E-4</v>
      </c>
      <c r="L44" s="257">
        <f t="shared" si="3"/>
        <v>2.1263340468778577E-4</v>
      </c>
      <c r="M44" s="257">
        <f t="shared" si="4"/>
        <v>1.9471923506207488E-4</v>
      </c>
      <c r="N44" s="257">
        <f t="shared" si="5"/>
        <v>1.7831431782241289E-4</v>
      </c>
    </row>
    <row r="45" spans="4:14" ht="15.75">
      <c r="D45" s="30" t="s">
        <v>136</v>
      </c>
      <c r="E45" s="254">
        <v>460041065</v>
      </c>
      <c r="F45" s="255">
        <v>400000000</v>
      </c>
      <c r="G45" s="255">
        <v>400000000</v>
      </c>
      <c r="H45" s="255">
        <v>400000000</v>
      </c>
      <c r="I45" s="255">
        <v>400000000</v>
      </c>
      <c r="J45" s="256">
        <f t="shared" si="8"/>
        <v>5.2736689933145369E-5</v>
      </c>
      <c r="K45" s="257">
        <f t="shared" si="2"/>
        <v>4.1690099137640021E-5</v>
      </c>
      <c r="L45" s="257">
        <f t="shared" si="3"/>
        <v>3.817774646304031E-5</v>
      </c>
      <c r="M45" s="257">
        <f t="shared" si="4"/>
        <v>3.4961306284835445E-5</v>
      </c>
      <c r="N45" s="257">
        <f t="shared" si="5"/>
        <v>3.2015848246186302E-5</v>
      </c>
    </row>
    <row r="46" spans="4:14" ht="15.75">
      <c r="D46" s="30" t="s">
        <v>137</v>
      </c>
      <c r="E46" s="254">
        <v>1008000000</v>
      </c>
      <c r="F46" s="255">
        <v>1008000000</v>
      </c>
      <c r="G46" s="255">
        <v>1008000000</v>
      </c>
      <c r="H46" s="255">
        <v>1008000000</v>
      </c>
      <c r="I46" s="255">
        <v>1008000000</v>
      </c>
      <c r="J46" s="256">
        <f t="shared" si="8"/>
        <v>1.1555182242830981E-4</v>
      </c>
      <c r="K46" s="257">
        <f t="shared" si="2"/>
        <v>1.0505904982685286E-4</v>
      </c>
      <c r="L46" s="257">
        <f t="shared" si="3"/>
        <v>9.6207921086861577E-5</v>
      </c>
      <c r="M46" s="257">
        <f t="shared" si="4"/>
        <v>8.810249183778532E-5</v>
      </c>
      <c r="N46" s="257">
        <f t="shared" si="5"/>
        <v>8.0679937580389484E-5</v>
      </c>
    </row>
    <row r="47" spans="4:14" ht="15.75">
      <c r="D47" s="261" t="s">
        <v>138</v>
      </c>
      <c r="E47" s="254">
        <v>995163846</v>
      </c>
      <c r="F47" s="255">
        <v>886669483</v>
      </c>
      <c r="G47" s="255">
        <v>886669483</v>
      </c>
      <c r="H47" s="255">
        <v>886669483</v>
      </c>
      <c r="I47" s="255">
        <v>886669483</v>
      </c>
      <c r="J47" s="256">
        <f t="shared" si="8"/>
        <v>1.1408035319450978E-4</v>
      </c>
      <c r="K47" s="257">
        <f t="shared" si="2"/>
        <v>9.2413346621475064E-5</v>
      </c>
      <c r="L47" s="257">
        <f t="shared" si="3"/>
        <v>8.4627606796222577E-5</v>
      </c>
      <c r="M47" s="257">
        <f t="shared" si="4"/>
        <v>7.7497808421449229E-5</v>
      </c>
      <c r="N47" s="257">
        <f t="shared" si="5"/>
        <v>7.0968689030631165E-5</v>
      </c>
    </row>
    <row r="48" spans="4:14" ht="15.75">
      <c r="D48" s="29" t="s">
        <v>139</v>
      </c>
      <c r="E48" s="250">
        <f>SUM(E49:E50)</f>
        <v>523597154018</v>
      </c>
      <c r="F48" s="251">
        <f>SUM(F49:F50)</f>
        <v>630257815442</v>
      </c>
      <c r="G48" s="251">
        <f t="shared" ref="G48:I48" si="10">SUM(G49:G50)</f>
        <v>693641001100.21997</v>
      </c>
      <c r="H48" s="251">
        <f t="shared" si="10"/>
        <v>781234194567.68115</v>
      </c>
      <c r="I48" s="251">
        <f t="shared" si="10"/>
        <v>850635169142.28223</v>
      </c>
      <c r="J48" s="252">
        <f t="shared" si="8"/>
        <v>6.0022425957397138E-2</v>
      </c>
      <c r="K48" s="253">
        <f t="shared" si="2"/>
        <v>6.5688777020123518E-2</v>
      </c>
      <c r="L48" s="253">
        <f t="shared" si="3"/>
        <v>6.620412569093416E-2</v>
      </c>
      <c r="M48" s="253">
        <f t="shared" si="4"/>
        <v>6.8282419891168566E-2</v>
      </c>
      <c r="N48" s="253">
        <f t="shared" si="5"/>
        <v>6.8084516220320815E-2</v>
      </c>
    </row>
    <row r="49" spans="4:14" ht="30">
      <c r="D49" s="30" t="s">
        <v>140</v>
      </c>
      <c r="E49" s="254">
        <v>349950018434</v>
      </c>
      <c r="F49" s="255">
        <v>395882902925</v>
      </c>
      <c r="G49" s="255">
        <v>443396833394.849</v>
      </c>
      <c r="H49" s="255">
        <v>491220683688.51526</v>
      </c>
      <c r="I49" s="255">
        <v>541896249529.28625</v>
      </c>
      <c r="J49" s="256">
        <f t="shared" si="8"/>
        <v>4.0116430941338606E-2</v>
      </c>
      <c r="K49" s="257">
        <f t="shared" si="2"/>
        <v>4.1260993674599927E-2</v>
      </c>
      <c r="L49" s="257">
        <f t="shared" si="3"/>
        <v>4.2319729719658673E-2</v>
      </c>
      <c r="M49" s="257">
        <f t="shared" si="4"/>
        <v>4.2934291939701129E-2</v>
      </c>
      <c r="N49" s="257">
        <f t="shared" si="5"/>
        <v>4.3373170225267835E-2</v>
      </c>
    </row>
    <row r="50" spans="4:14" ht="30.75" thickBot="1">
      <c r="D50" s="30" t="s">
        <v>141</v>
      </c>
      <c r="E50" s="254">
        <v>173647135584</v>
      </c>
      <c r="F50" s="255">
        <v>234374912517</v>
      </c>
      <c r="G50" s="255">
        <v>250244167705.37097</v>
      </c>
      <c r="H50" s="255">
        <v>290013510879.16583</v>
      </c>
      <c r="I50" s="255">
        <v>308738919612.99597</v>
      </c>
      <c r="J50" s="256">
        <f t="shared" si="8"/>
        <v>1.9905995016058536E-2</v>
      </c>
      <c r="K50" s="257">
        <f t="shared" si="2"/>
        <v>2.4427783345523594E-2</v>
      </c>
      <c r="L50" s="257">
        <f t="shared" si="3"/>
        <v>2.3884395971275479E-2</v>
      </c>
      <c r="M50" s="257">
        <f t="shared" si="4"/>
        <v>2.5348127951467431E-2</v>
      </c>
      <c r="N50" s="257">
        <f t="shared" si="5"/>
        <v>2.4711345995052977E-2</v>
      </c>
    </row>
    <row r="51" spans="4:14" ht="16.5">
      <c r="D51" s="62" t="s">
        <v>247</v>
      </c>
      <c r="E51" s="262">
        <f>E12+E15+E39+E41+E48</f>
        <v>1664502077429.05</v>
      </c>
      <c r="F51" s="262">
        <v>1837856001419</v>
      </c>
      <c r="G51" s="262">
        <v>1989640746734.4341</v>
      </c>
      <c r="H51" s="262">
        <v>2160103190070.1365</v>
      </c>
      <c r="I51" s="262">
        <v>2326467850568.2588</v>
      </c>
      <c r="J51" s="263">
        <f t="shared" si="8"/>
        <v>0.19080977032007379</v>
      </c>
      <c r="K51" s="263">
        <f t="shared" si="2"/>
        <v>0.19155099724966199</v>
      </c>
      <c r="L51" s="263">
        <f t="shared" si="3"/>
        <v>0.18989999995340354</v>
      </c>
      <c r="M51" s="263">
        <f t="shared" si="4"/>
        <v>0.18880007308723037</v>
      </c>
      <c r="N51" s="263">
        <f t="shared" si="5"/>
        <v>0.18620960413356152</v>
      </c>
    </row>
    <row r="52" spans="4:14">
      <c r="D52" s="329" t="s">
        <v>33</v>
      </c>
      <c r="E52" s="329"/>
      <c r="F52" s="329"/>
      <c r="G52" s="329"/>
      <c r="H52" s="329"/>
      <c r="I52" s="329"/>
      <c r="J52" s="329"/>
      <c r="K52" s="329"/>
      <c r="L52" s="329"/>
      <c r="M52" s="329"/>
      <c r="N52" s="329"/>
    </row>
    <row r="53" spans="4:14">
      <c r="D53" s="329" t="s">
        <v>243</v>
      </c>
      <c r="E53" s="329"/>
      <c r="F53" s="329"/>
      <c r="G53" s="329"/>
      <c r="H53" s="329"/>
      <c r="I53" s="329"/>
      <c r="J53" s="329"/>
      <c r="K53" s="329"/>
      <c r="L53" s="329"/>
      <c r="M53" s="329"/>
      <c r="N53" s="329"/>
    </row>
    <row r="54" spans="4:14">
      <c r="D54" s="245" t="s">
        <v>242</v>
      </c>
      <c r="E54" s="245"/>
      <c r="F54" s="245"/>
      <c r="G54" s="245"/>
      <c r="H54" s="245"/>
      <c r="I54" s="245"/>
      <c r="J54" s="245"/>
      <c r="K54" s="245"/>
      <c r="L54" s="245"/>
      <c r="M54" s="245"/>
      <c r="N54" s="245"/>
    </row>
    <row r="55" spans="4:14">
      <c r="D55" s="329" t="s">
        <v>248</v>
      </c>
      <c r="E55" s="329"/>
      <c r="F55" s="329"/>
      <c r="G55" s="329"/>
      <c r="H55" s="329"/>
      <c r="I55" s="329"/>
      <c r="J55" s="329"/>
      <c r="K55" s="329"/>
      <c r="L55" s="329"/>
      <c r="M55" s="329"/>
      <c r="N55" s="329"/>
    </row>
    <row r="56" spans="4:14">
      <c r="D56" s="244"/>
      <c r="E56" s="244"/>
      <c r="F56" s="244"/>
      <c r="G56" s="244"/>
      <c r="H56" s="244"/>
      <c r="I56" s="244"/>
      <c r="J56" s="244"/>
      <c r="K56" s="244"/>
      <c r="L56" s="244"/>
      <c r="M56" s="244"/>
      <c r="N56" s="244"/>
    </row>
    <row r="57" spans="4:14">
      <c r="D57" s="264"/>
      <c r="E57" s="264"/>
      <c r="F57" s="264"/>
      <c r="G57" s="264"/>
      <c r="H57" s="264"/>
      <c r="I57" s="264"/>
      <c r="J57" s="264"/>
      <c r="K57" s="264"/>
      <c r="L57" s="264"/>
      <c r="M57" s="264"/>
      <c r="N57" s="264"/>
    </row>
  </sheetData>
  <mergeCells count="22">
    <mergeCell ref="D7:N7"/>
    <mergeCell ref="D1:N1"/>
    <mergeCell ref="D2:N2"/>
    <mergeCell ref="D3:N3"/>
    <mergeCell ref="D5:N5"/>
    <mergeCell ref="D6:N6"/>
    <mergeCell ref="D52:N52"/>
    <mergeCell ref="D53:N53"/>
    <mergeCell ref="D55:N55"/>
    <mergeCell ref="L8:N8"/>
    <mergeCell ref="G9:G10"/>
    <mergeCell ref="H9:H10"/>
    <mergeCell ref="I9:I10"/>
    <mergeCell ref="L9:L10"/>
    <mergeCell ref="M9:M10"/>
    <mergeCell ref="N9:N10"/>
    <mergeCell ref="D8:D11"/>
    <mergeCell ref="E8:E10"/>
    <mergeCell ref="F8:F10"/>
    <mergeCell ref="G8:I8"/>
    <mergeCell ref="J8:J10"/>
    <mergeCell ref="K8:K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7AF54-9885-4F40-B25B-7E2FA7EAA471}">
  <dimension ref="C1:M219"/>
  <sheetViews>
    <sheetView showGridLines="0" workbookViewId="0">
      <selection activeCell="C7" sqref="C7:M7"/>
    </sheetView>
  </sheetViews>
  <sheetFormatPr baseColWidth="10" defaultColWidth="9.140625" defaultRowHeight="12.75"/>
  <cols>
    <col min="3" max="3" width="32.140625" bestFit="1" customWidth="1"/>
    <col min="4" max="4" width="5.7109375" bestFit="1" customWidth="1"/>
    <col min="5" max="5" width="31.5703125" customWidth="1"/>
    <col min="6" max="6" width="8.5703125" bestFit="1" customWidth="1"/>
    <col min="7" max="7" width="22" bestFit="1" customWidth="1"/>
    <col min="8" max="8" width="19.42578125" bestFit="1" customWidth="1"/>
    <col min="9" max="9" width="13.5703125" bestFit="1" customWidth="1"/>
    <col min="10" max="10" width="7" bestFit="1" customWidth="1"/>
    <col min="11" max="12" width="6.140625" bestFit="1" customWidth="1"/>
    <col min="13" max="13" width="7" bestFit="1" customWidth="1"/>
  </cols>
  <sheetData>
    <row r="1" spans="3:13" ht="14.25">
      <c r="C1" s="286" t="s">
        <v>341</v>
      </c>
      <c r="D1" s="286"/>
      <c r="E1" s="286"/>
      <c r="F1" s="286"/>
      <c r="G1" s="286"/>
      <c r="H1" s="286"/>
      <c r="I1" s="286"/>
      <c r="J1" s="286"/>
      <c r="K1" s="286"/>
      <c r="L1" s="286"/>
      <c r="M1" s="286"/>
    </row>
    <row r="2" spans="3:13" ht="14.25">
      <c r="C2" s="286" t="s">
        <v>521</v>
      </c>
      <c r="D2" s="286"/>
      <c r="E2" s="286"/>
      <c r="F2" s="286"/>
      <c r="G2" s="286"/>
      <c r="H2" s="286"/>
      <c r="I2" s="286"/>
      <c r="J2" s="286"/>
      <c r="K2" s="286"/>
      <c r="L2" s="286"/>
      <c r="M2" s="286"/>
    </row>
    <row r="3" spans="3:13" ht="14.25">
      <c r="C3" s="286" t="s">
        <v>522</v>
      </c>
      <c r="D3" s="286"/>
      <c r="E3" s="286"/>
      <c r="F3" s="286"/>
      <c r="G3" s="286"/>
      <c r="H3" s="286"/>
      <c r="I3" s="286"/>
      <c r="J3" s="286"/>
      <c r="K3" s="286"/>
      <c r="L3" s="286"/>
      <c r="M3" s="286"/>
    </row>
    <row r="6" spans="3:13" ht="15" thickBot="1">
      <c r="C6" s="285" t="s">
        <v>528</v>
      </c>
      <c r="D6" s="285"/>
      <c r="E6" s="285"/>
      <c r="F6" s="285"/>
      <c r="G6" s="285"/>
      <c r="H6" s="285"/>
      <c r="I6" s="285"/>
      <c r="J6" s="285"/>
      <c r="K6" s="285"/>
      <c r="L6" s="285"/>
      <c r="M6" s="285"/>
    </row>
    <row r="7" spans="3:13" ht="13.5" thickBot="1">
      <c r="C7" s="287" t="s">
        <v>449</v>
      </c>
      <c r="D7" s="288"/>
      <c r="E7" s="288"/>
      <c r="F7" s="288"/>
      <c r="G7" s="288"/>
      <c r="H7" s="288"/>
      <c r="I7" s="288"/>
      <c r="J7" s="288"/>
      <c r="K7" s="288"/>
      <c r="L7" s="288"/>
      <c r="M7" s="289"/>
    </row>
    <row r="8" spans="3:13" ht="22.5" customHeight="1">
      <c r="C8" s="290" t="s">
        <v>272</v>
      </c>
      <c r="D8" s="207" t="s">
        <v>450</v>
      </c>
      <c r="E8" s="290" t="s">
        <v>273</v>
      </c>
      <c r="F8" s="290" t="s">
        <v>274</v>
      </c>
      <c r="G8" s="290" t="s">
        <v>275</v>
      </c>
      <c r="H8" s="290" t="s">
        <v>276</v>
      </c>
      <c r="I8" s="290" t="s">
        <v>142</v>
      </c>
      <c r="J8" s="207" t="s">
        <v>452</v>
      </c>
      <c r="K8" s="207" t="s">
        <v>452</v>
      </c>
      <c r="L8" s="207" t="s">
        <v>452</v>
      </c>
      <c r="M8" s="290" t="s">
        <v>277</v>
      </c>
    </row>
    <row r="9" spans="3:13" ht="13.5" thickBot="1">
      <c r="C9" s="291"/>
      <c r="D9" s="208" t="s">
        <v>451</v>
      </c>
      <c r="E9" s="291"/>
      <c r="F9" s="291"/>
      <c r="G9" s="291"/>
      <c r="H9" s="291"/>
      <c r="I9" s="291"/>
      <c r="J9" s="208">
        <v>2028</v>
      </c>
      <c r="K9" s="208">
        <v>2029</v>
      </c>
      <c r="L9" s="208">
        <v>2030</v>
      </c>
      <c r="M9" s="291"/>
    </row>
    <row r="10" spans="3:13" ht="48.75" thickBot="1">
      <c r="C10" s="210" t="s">
        <v>453</v>
      </c>
      <c r="D10" s="209">
        <v>3731</v>
      </c>
      <c r="E10" s="211" t="s">
        <v>454</v>
      </c>
      <c r="F10" s="212">
        <v>40146137714.599998</v>
      </c>
      <c r="G10" s="212">
        <v>30126576536.599998</v>
      </c>
      <c r="H10" s="212">
        <v>1336921902.5</v>
      </c>
      <c r="I10" s="212">
        <v>874956946.79999995</v>
      </c>
      <c r="J10" s="212" t="s">
        <v>455</v>
      </c>
      <c r="K10" s="212" t="s">
        <v>455</v>
      </c>
      <c r="L10" s="212" t="s">
        <v>455</v>
      </c>
      <c r="M10" s="212">
        <v>7807682328.8000002</v>
      </c>
    </row>
    <row r="11" spans="3:13" ht="24.75" thickBot="1">
      <c r="C11" s="210" t="s">
        <v>453</v>
      </c>
      <c r="D11" s="209">
        <v>12342</v>
      </c>
      <c r="E11" s="211" t="s">
        <v>456</v>
      </c>
      <c r="F11" s="212">
        <v>6069314369.1999998</v>
      </c>
      <c r="G11" s="212">
        <v>5618400680.6000004</v>
      </c>
      <c r="H11" s="212">
        <v>236175491</v>
      </c>
      <c r="I11" s="212">
        <v>214738197.59999999</v>
      </c>
      <c r="J11" s="212" t="s">
        <v>455</v>
      </c>
      <c r="K11" s="212" t="s">
        <v>455</v>
      </c>
      <c r="L11" s="212" t="s">
        <v>455</v>
      </c>
      <c r="M11" s="212" t="s">
        <v>455</v>
      </c>
    </row>
    <row r="12" spans="3:13" ht="36.75" thickBot="1">
      <c r="C12" s="210" t="s">
        <v>278</v>
      </c>
      <c r="D12" s="209">
        <v>12080</v>
      </c>
      <c r="E12" s="211" t="s">
        <v>283</v>
      </c>
      <c r="F12" s="212">
        <v>3156313740.9000001</v>
      </c>
      <c r="G12" s="212">
        <v>940616733.29999995</v>
      </c>
      <c r="H12" s="212">
        <v>247000000</v>
      </c>
      <c r="I12" s="212">
        <v>860019381.70000005</v>
      </c>
      <c r="J12" s="212">
        <v>554338813</v>
      </c>
      <c r="K12" s="212">
        <v>554338813</v>
      </c>
      <c r="L12" s="212" t="s">
        <v>455</v>
      </c>
      <c r="M12" s="212" t="s">
        <v>455</v>
      </c>
    </row>
    <row r="13" spans="3:13" ht="36.75" thickBot="1">
      <c r="C13" s="210" t="s">
        <v>278</v>
      </c>
      <c r="D13" s="209">
        <v>6131</v>
      </c>
      <c r="E13" s="211" t="s">
        <v>284</v>
      </c>
      <c r="F13" s="212">
        <v>1926845477.9000001</v>
      </c>
      <c r="G13" s="212">
        <v>826845477.89999998</v>
      </c>
      <c r="H13" s="212">
        <v>460950000</v>
      </c>
      <c r="I13" s="212">
        <v>279167075.39999998</v>
      </c>
      <c r="J13" s="212">
        <v>359882924.69999999</v>
      </c>
      <c r="K13" s="212" t="s">
        <v>455</v>
      </c>
      <c r="L13" s="212" t="s">
        <v>455</v>
      </c>
      <c r="M13" s="212" t="s">
        <v>455</v>
      </c>
    </row>
    <row r="14" spans="3:13" ht="48.75" thickBot="1">
      <c r="C14" s="210" t="s">
        <v>278</v>
      </c>
      <c r="D14" s="209">
        <v>12092</v>
      </c>
      <c r="E14" s="211" t="s">
        <v>285</v>
      </c>
      <c r="F14" s="213">
        <v>635445598.5</v>
      </c>
      <c r="G14" s="212">
        <v>262943505</v>
      </c>
      <c r="H14" s="212">
        <v>65926163</v>
      </c>
      <c r="I14" s="212">
        <v>133926775.5</v>
      </c>
      <c r="J14" s="212">
        <v>172649155</v>
      </c>
      <c r="K14" s="212" t="s">
        <v>455</v>
      </c>
      <c r="L14" s="212" t="s">
        <v>455</v>
      </c>
      <c r="M14" s="212" t="s">
        <v>455</v>
      </c>
    </row>
    <row r="15" spans="3:13" ht="36.75" thickBot="1">
      <c r="C15" s="210" t="s">
        <v>279</v>
      </c>
      <c r="D15" s="209">
        <v>12536</v>
      </c>
      <c r="E15" s="211" t="s">
        <v>286</v>
      </c>
      <c r="F15" s="212">
        <v>629905201.89999998</v>
      </c>
      <c r="G15" s="212">
        <v>621934305.79999995</v>
      </c>
      <c r="H15" s="212" t="s">
        <v>455</v>
      </c>
      <c r="I15" s="212" t="s">
        <v>455</v>
      </c>
      <c r="J15" s="212">
        <v>1647466.8</v>
      </c>
      <c r="K15" s="212" t="s">
        <v>455</v>
      </c>
      <c r="L15" s="212" t="s">
        <v>455</v>
      </c>
      <c r="M15" s="214">
        <v>6323329.29</v>
      </c>
    </row>
    <row r="16" spans="3:13" ht="24.75" thickBot="1">
      <c r="C16" s="210" t="s">
        <v>279</v>
      </c>
      <c r="D16" s="209">
        <v>12556</v>
      </c>
      <c r="E16" s="211" t="s">
        <v>457</v>
      </c>
      <c r="F16" s="212">
        <v>674142957.70000005</v>
      </c>
      <c r="G16" s="212">
        <v>612777796</v>
      </c>
      <c r="H16" s="212">
        <v>1000</v>
      </c>
      <c r="I16" s="212">
        <v>3245165</v>
      </c>
      <c r="J16" s="212">
        <v>51795667.299999997</v>
      </c>
      <c r="K16" s="212" t="s">
        <v>455</v>
      </c>
      <c r="L16" s="212" t="s">
        <v>455</v>
      </c>
      <c r="M16" s="214">
        <v>6323329.29</v>
      </c>
    </row>
    <row r="17" spans="3:13" ht="36.75" thickBot="1">
      <c r="C17" s="210" t="s">
        <v>279</v>
      </c>
      <c r="D17" s="209">
        <v>12547</v>
      </c>
      <c r="E17" s="211" t="s">
        <v>458</v>
      </c>
      <c r="F17" s="212">
        <v>3065068173.9000001</v>
      </c>
      <c r="G17" s="212">
        <v>2984665770.9000001</v>
      </c>
      <c r="H17" s="212">
        <v>49669670</v>
      </c>
      <c r="I17" s="212">
        <v>27802366.100000001</v>
      </c>
      <c r="J17" s="212">
        <v>2930366.8</v>
      </c>
      <c r="K17" s="212" t="s">
        <v>455</v>
      </c>
      <c r="L17" s="212" t="s">
        <v>455</v>
      </c>
      <c r="M17" s="212" t="s">
        <v>455</v>
      </c>
    </row>
    <row r="18" spans="3:13" ht="36.75" thickBot="1">
      <c r="C18" s="210" t="s">
        <v>279</v>
      </c>
      <c r="D18" s="209">
        <v>12574</v>
      </c>
      <c r="E18" s="211" t="s">
        <v>287</v>
      </c>
      <c r="F18" s="212">
        <v>616982795.29999995</v>
      </c>
      <c r="G18" s="212">
        <v>563574572.60000002</v>
      </c>
      <c r="H18" s="212">
        <v>3073031</v>
      </c>
      <c r="I18" s="212">
        <v>36003092.5</v>
      </c>
      <c r="J18" s="212">
        <v>14332099.199999999</v>
      </c>
      <c r="K18" s="212" t="s">
        <v>455</v>
      </c>
      <c r="L18" s="212" t="s">
        <v>455</v>
      </c>
      <c r="M18" s="212" t="s">
        <v>455</v>
      </c>
    </row>
    <row r="19" spans="3:13" ht="36.75" thickBot="1">
      <c r="C19" s="210" t="s">
        <v>278</v>
      </c>
      <c r="D19" s="209">
        <v>12720</v>
      </c>
      <c r="E19" s="211" t="s">
        <v>288</v>
      </c>
      <c r="F19" s="212">
        <v>4183060599.5999999</v>
      </c>
      <c r="G19" s="212">
        <v>2823170048.6999998</v>
      </c>
      <c r="H19" s="212">
        <v>471926763</v>
      </c>
      <c r="I19" s="212">
        <v>392272786.89999998</v>
      </c>
      <c r="J19" s="212">
        <v>495691001.10000002</v>
      </c>
      <c r="K19" s="212" t="s">
        <v>455</v>
      </c>
      <c r="L19" s="212" t="s">
        <v>455</v>
      </c>
      <c r="M19" s="212" t="s">
        <v>455</v>
      </c>
    </row>
    <row r="20" spans="3:13" ht="36.75" thickBot="1">
      <c r="C20" s="210" t="s">
        <v>278</v>
      </c>
      <c r="D20" s="209">
        <v>12635</v>
      </c>
      <c r="E20" s="211" t="s">
        <v>289</v>
      </c>
      <c r="F20" s="212">
        <v>5235993541.5</v>
      </c>
      <c r="G20" s="212">
        <v>1015264859.4</v>
      </c>
      <c r="H20" s="212">
        <v>231000000</v>
      </c>
      <c r="I20" s="212">
        <v>3242934405.5999999</v>
      </c>
      <c r="J20" s="212">
        <v>623380438.20000005</v>
      </c>
      <c r="K20" s="212">
        <v>123413838.2</v>
      </c>
      <c r="L20" s="212" t="s">
        <v>455</v>
      </c>
      <c r="M20" s="212" t="s">
        <v>455</v>
      </c>
    </row>
    <row r="21" spans="3:13" ht="36.75" thickBot="1">
      <c r="C21" s="210" t="s">
        <v>278</v>
      </c>
      <c r="D21" s="209">
        <v>12631</v>
      </c>
      <c r="E21" s="211" t="s">
        <v>290</v>
      </c>
      <c r="F21" s="212">
        <v>13082798216.1</v>
      </c>
      <c r="G21" s="212">
        <v>5604466873.1999998</v>
      </c>
      <c r="H21" s="212">
        <v>2916778708</v>
      </c>
      <c r="I21" s="212">
        <v>3794543902.6999998</v>
      </c>
      <c r="J21" s="212">
        <v>767008732.20000005</v>
      </c>
      <c r="K21" s="212" t="s">
        <v>455</v>
      </c>
      <c r="L21" s="212" t="s">
        <v>455</v>
      </c>
      <c r="M21" s="212" t="s">
        <v>455</v>
      </c>
    </row>
    <row r="22" spans="3:13" ht="36.75" thickBot="1">
      <c r="C22" s="210" t="s">
        <v>278</v>
      </c>
      <c r="D22" s="209">
        <v>12630</v>
      </c>
      <c r="E22" s="211" t="s">
        <v>291</v>
      </c>
      <c r="F22" s="212">
        <v>5216110509.1999998</v>
      </c>
      <c r="G22" s="212">
        <v>4950550188.6999998</v>
      </c>
      <c r="H22" s="212">
        <v>1454489</v>
      </c>
      <c r="I22" s="212">
        <v>1000000</v>
      </c>
      <c r="J22" s="212">
        <v>263105831.40000001</v>
      </c>
      <c r="K22" s="212" t="s">
        <v>455</v>
      </c>
      <c r="L22" s="212" t="s">
        <v>455</v>
      </c>
      <c r="M22" s="212" t="s">
        <v>455</v>
      </c>
    </row>
    <row r="23" spans="3:13" ht="36.75" thickBot="1">
      <c r="C23" s="210" t="s">
        <v>278</v>
      </c>
      <c r="D23" s="209">
        <v>12628</v>
      </c>
      <c r="E23" s="211" t="s">
        <v>292</v>
      </c>
      <c r="F23" s="212">
        <v>3155092410.6999998</v>
      </c>
      <c r="G23" s="212">
        <v>2843661085.1999998</v>
      </c>
      <c r="H23" s="212">
        <v>326</v>
      </c>
      <c r="I23" s="212">
        <v>2000000</v>
      </c>
      <c r="J23" s="212">
        <v>309430999.5</v>
      </c>
      <c r="K23" s="212" t="s">
        <v>455</v>
      </c>
      <c r="L23" s="212" t="s">
        <v>455</v>
      </c>
      <c r="M23" s="212" t="s">
        <v>455</v>
      </c>
    </row>
    <row r="24" spans="3:13" ht="36.75" thickBot="1">
      <c r="C24" s="210" t="s">
        <v>280</v>
      </c>
      <c r="D24" s="209">
        <v>12897</v>
      </c>
      <c r="E24" s="211" t="s">
        <v>293</v>
      </c>
      <c r="F24" s="212">
        <v>4790142828</v>
      </c>
      <c r="G24" s="212">
        <v>3144256301.0999999</v>
      </c>
      <c r="H24" s="212">
        <v>46259629.5</v>
      </c>
      <c r="I24" s="212">
        <v>125000000</v>
      </c>
      <c r="J24" s="212">
        <v>1474626897.4000001</v>
      </c>
      <c r="K24" s="212" t="s">
        <v>455</v>
      </c>
      <c r="L24" s="212" t="s">
        <v>455</v>
      </c>
      <c r="M24" s="212" t="s">
        <v>455</v>
      </c>
    </row>
    <row r="25" spans="3:13" ht="36.75" thickBot="1">
      <c r="C25" s="210" t="s">
        <v>280</v>
      </c>
      <c r="D25" s="209">
        <v>13302</v>
      </c>
      <c r="E25" s="211" t="s">
        <v>294</v>
      </c>
      <c r="F25" s="212">
        <v>17928813300.400002</v>
      </c>
      <c r="G25" s="212">
        <v>11680366287.9</v>
      </c>
      <c r="H25" s="212">
        <v>666815744</v>
      </c>
      <c r="I25" s="212">
        <v>1030942120.1</v>
      </c>
      <c r="J25" s="212">
        <v>4550689148.3999996</v>
      </c>
      <c r="K25" s="212" t="s">
        <v>455</v>
      </c>
      <c r="L25" s="212" t="s">
        <v>455</v>
      </c>
      <c r="M25" s="212" t="s">
        <v>455</v>
      </c>
    </row>
    <row r="26" spans="3:13" ht="36.75" thickBot="1">
      <c r="C26" s="210" t="s">
        <v>279</v>
      </c>
      <c r="D26" s="209">
        <v>13398</v>
      </c>
      <c r="E26" s="211" t="s">
        <v>295</v>
      </c>
      <c r="F26" s="212">
        <v>1632924368.2</v>
      </c>
      <c r="G26" s="212">
        <v>1387406278.3</v>
      </c>
      <c r="H26" s="212">
        <v>8415240</v>
      </c>
      <c r="I26" s="212">
        <v>210057094</v>
      </c>
      <c r="J26" s="212">
        <v>27045755.899999999</v>
      </c>
      <c r="K26" s="212" t="s">
        <v>455</v>
      </c>
      <c r="L26" s="212" t="s">
        <v>455</v>
      </c>
      <c r="M26" s="212" t="s">
        <v>455</v>
      </c>
    </row>
    <row r="27" spans="3:13" ht="36.75" thickBot="1">
      <c r="C27" s="210" t="s">
        <v>279</v>
      </c>
      <c r="D27" s="209">
        <v>13416</v>
      </c>
      <c r="E27" s="211" t="s">
        <v>296</v>
      </c>
      <c r="F27" s="212">
        <v>1466702713.3</v>
      </c>
      <c r="G27" s="212">
        <v>1372079693.3</v>
      </c>
      <c r="H27" s="212">
        <v>19451030</v>
      </c>
      <c r="I27" s="212">
        <v>75171990</v>
      </c>
      <c r="J27" s="212" t="s">
        <v>455</v>
      </c>
      <c r="K27" s="212" t="s">
        <v>455</v>
      </c>
      <c r="L27" s="212" t="s">
        <v>455</v>
      </c>
      <c r="M27" s="212" t="s">
        <v>455</v>
      </c>
    </row>
    <row r="28" spans="3:13" ht="36.75" thickBot="1">
      <c r="C28" s="210" t="s">
        <v>279</v>
      </c>
      <c r="D28" s="209">
        <v>13424</v>
      </c>
      <c r="E28" s="211" t="s">
        <v>297</v>
      </c>
      <c r="F28" s="212">
        <v>2476894089.5</v>
      </c>
      <c r="G28" s="212">
        <v>1221047650.7</v>
      </c>
      <c r="H28" s="212">
        <v>148728479</v>
      </c>
      <c r="I28" s="212">
        <v>1107117959.8</v>
      </c>
      <c r="J28" s="212" t="s">
        <v>455</v>
      </c>
      <c r="K28" s="212" t="s">
        <v>455</v>
      </c>
      <c r="L28" s="212" t="s">
        <v>455</v>
      </c>
      <c r="M28" s="212" t="s">
        <v>455</v>
      </c>
    </row>
    <row r="29" spans="3:13" ht="36.75" thickBot="1">
      <c r="C29" s="210" t="s">
        <v>278</v>
      </c>
      <c r="D29" s="209">
        <v>13491</v>
      </c>
      <c r="E29" s="211" t="s">
        <v>298</v>
      </c>
      <c r="F29" s="212">
        <v>2547903745.5999999</v>
      </c>
      <c r="G29" s="212">
        <v>1747135558.5</v>
      </c>
      <c r="H29" s="212">
        <v>800000000</v>
      </c>
      <c r="I29" s="212">
        <v>335580.3</v>
      </c>
      <c r="J29" s="212">
        <v>432606.9</v>
      </c>
      <c r="K29" s="212" t="s">
        <v>455</v>
      </c>
      <c r="L29" s="212" t="s">
        <v>455</v>
      </c>
      <c r="M29" s="212" t="s">
        <v>455</v>
      </c>
    </row>
    <row r="30" spans="3:13" ht="36.75" thickBot="1">
      <c r="C30" s="210" t="s">
        <v>279</v>
      </c>
      <c r="D30" s="209">
        <v>13547</v>
      </c>
      <c r="E30" s="211" t="s">
        <v>299</v>
      </c>
      <c r="F30" s="212">
        <v>744263990.79999995</v>
      </c>
      <c r="G30" s="212">
        <v>439215061.60000002</v>
      </c>
      <c r="H30" s="212">
        <v>61222708</v>
      </c>
      <c r="I30" s="212">
        <v>243826221.30000001</v>
      </c>
      <c r="J30" s="212" t="s">
        <v>455</v>
      </c>
      <c r="K30" s="212" t="s">
        <v>455</v>
      </c>
      <c r="L30" s="212" t="s">
        <v>455</v>
      </c>
      <c r="M30" s="212" t="s">
        <v>455</v>
      </c>
    </row>
    <row r="31" spans="3:13" ht="36.75" thickBot="1">
      <c r="C31" s="210" t="s">
        <v>279</v>
      </c>
      <c r="D31" s="209">
        <v>13563</v>
      </c>
      <c r="E31" s="211" t="s">
        <v>300</v>
      </c>
      <c r="F31" s="212">
        <v>1644653569</v>
      </c>
      <c r="G31" s="212">
        <v>1151337683.5</v>
      </c>
      <c r="H31" s="212">
        <v>60758422</v>
      </c>
      <c r="I31" s="212">
        <v>422012434.30000001</v>
      </c>
      <c r="J31" s="212">
        <v>10545029.199999999</v>
      </c>
      <c r="K31" s="212" t="s">
        <v>455</v>
      </c>
      <c r="L31" s="212" t="s">
        <v>455</v>
      </c>
      <c r="M31" s="212" t="s">
        <v>455</v>
      </c>
    </row>
    <row r="32" spans="3:13" ht="24.75" thickBot="1">
      <c r="C32" s="210" t="s">
        <v>280</v>
      </c>
      <c r="D32" s="209">
        <v>13518</v>
      </c>
      <c r="E32" s="211" t="s">
        <v>301</v>
      </c>
      <c r="F32" s="212">
        <v>2739150955.4000001</v>
      </c>
      <c r="G32" s="212">
        <v>2123708597.8</v>
      </c>
      <c r="H32" s="212">
        <v>191812602</v>
      </c>
      <c r="I32" s="212">
        <v>423629755.60000002</v>
      </c>
      <c r="J32" s="212" t="s">
        <v>455</v>
      </c>
      <c r="K32" s="212" t="s">
        <v>455</v>
      </c>
      <c r="L32" s="212" t="s">
        <v>455</v>
      </c>
      <c r="M32" s="212" t="s">
        <v>455</v>
      </c>
    </row>
    <row r="33" spans="3:13" ht="24.75" thickBot="1">
      <c r="C33" s="210" t="s">
        <v>280</v>
      </c>
      <c r="D33" s="209">
        <v>13523</v>
      </c>
      <c r="E33" s="211" t="s">
        <v>459</v>
      </c>
      <c r="F33" s="212">
        <v>1733849783.4000001</v>
      </c>
      <c r="G33" s="212">
        <v>1151622140.5</v>
      </c>
      <c r="H33" s="212">
        <v>272575975.69999999</v>
      </c>
      <c r="I33" s="212">
        <v>214000000</v>
      </c>
      <c r="J33" s="212">
        <v>95651667.099999994</v>
      </c>
      <c r="K33" s="212" t="s">
        <v>455</v>
      </c>
      <c r="L33" s="212" t="s">
        <v>455</v>
      </c>
      <c r="M33" s="212" t="s">
        <v>455</v>
      </c>
    </row>
    <row r="34" spans="3:13" ht="24.75" thickBot="1">
      <c r="C34" s="210" t="s">
        <v>280</v>
      </c>
      <c r="D34" s="209">
        <v>13537</v>
      </c>
      <c r="E34" s="211" t="s">
        <v>302</v>
      </c>
      <c r="F34" s="212">
        <v>1646875598.3</v>
      </c>
      <c r="G34" s="212">
        <v>970214357</v>
      </c>
      <c r="H34" s="212">
        <v>179263856</v>
      </c>
      <c r="I34" s="212">
        <v>497000000</v>
      </c>
      <c r="J34" s="212">
        <v>397385.3</v>
      </c>
      <c r="K34" s="212" t="s">
        <v>455</v>
      </c>
      <c r="L34" s="212" t="s">
        <v>455</v>
      </c>
      <c r="M34" s="212" t="s">
        <v>455</v>
      </c>
    </row>
    <row r="35" spans="3:13" ht="36.75" thickBot="1">
      <c r="C35" s="210" t="s">
        <v>278</v>
      </c>
      <c r="D35" s="209">
        <v>13633</v>
      </c>
      <c r="E35" s="211" t="s">
        <v>303</v>
      </c>
      <c r="F35" s="212">
        <v>6141485819.8999996</v>
      </c>
      <c r="G35" s="212">
        <v>6139985819.8999996</v>
      </c>
      <c r="H35" s="212">
        <v>500000</v>
      </c>
      <c r="I35" s="212">
        <v>1000000</v>
      </c>
      <c r="J35" s="212" t="s">
        <v>455</v>
      </c>
      <c r="K35" s="212" t="s">
        <v>455</v>
      </c>
      <c r="L35" s="212" t="s">
        <v>455</v>
      </c>
      <c r="M35" s="212" t="s">
        <v>455</v>
      </c>
    </row>
    <row r="36" spans="3:13" ht="24.75" thickBot="1">
      <c r="C36" s="210" t="s">
        <v>278</v>
      </c>
      <c r="D36" s="209">
        <v>13637</v>
      </c>
      <c r="E36" s="211" t="s">
        <v>304</v>
      </c>
      <c r="F36" s="212">
        <v>4781655747.8999996</v>
      </c>
      <c r="G36" s="212">
        <v>3150141904.1999998</v>
      </c>
      <c r="H36" s="212">
        <v>318513844</v>
      </c>
      <c r="I36" s="212">
        <v>573580110.89999998</v>
      </c>
      <c r="J36" s="212">
        <v>369709944.39999998</v>
      </c>
      <c r="K36" s="212">
        <v>369709944.39999998</v>
      </c>
      <c r="L36" s="212" t="s">
        <v>455</v>
      </c>
      <c r="M36" s="212" t="s">
        <v>455</v>
      </c>
    </row>
    <row r="37" spans="3:13" ht="36.75" thickBot="1">
      <c r="C37" s="210" t="s">
        <v>278</v>
      </c>
      <c r="D37" s="209">
        <v>13641</v>
      </c>
      <c r="E37" s="211" t="s">
        <v>305</v>
      </c>
      <c r="F37" s="212">
        <v>853646396.10000002</v>
      </c>
      <c r="G37" s="212">
        <v>687329498.29999995</v>
      </c>
      <c r="H37" s="212">
        <v>75322380</v>
      </c>
      <c r="I37" s="212">
        <v>39750682.100000001</v>
      </c>
      <c r="J37" s="212">
        <v>51243835.700000003</v>
      </c>
      <c r="K37" s="212" t="s">
        <v>455</v>
      </c>
      <c r="L37" s="212" t="s">
        <v>455</v>
      </c>
      <c r="M37" s="212" t="s">
        <v>455</v>
      </c>
    </row>
    <row r="38" spans="3:13" ht="36.75" thickBot="1">
      <c r="C38" s="210" t="s">
        <v>278</v>
      </c>
      <c r="D38" s="209">
        <v>13644</v>
      </c>
      <c r="E38" s="211" t="s">
        <v>306</v>
      </c>
      <c r="F38" s="212">
        <v>5960320619.3999996</v>
      </c>
      <c r="G38" s="212">
        <v>507015231</v>
      </c>
      <c r="H38" s="212">
        <v>688000000</v>
      </c>
      <c r="I38" s="212">
        <v>4081709363</v>
      </c>
      <c r="J38" s="212">
        <v>683596025.39999998</v>
      </c>
      <c r="K38" s="212" t="s">
        <v>455</v>
      </c>
      <c r="L38" s="212" t="s">
        <v>455</v>
      </c>
      <c r="M38" s="212" t="s">
        <v>455</v>
      </c>
    </row>
    <row r="39" spans="3:13" ht="24.75" thickBot="1">
      <c r="C39" s="210" t="s">
        <v>280</v>
      </c>
      <c r="D39" s="209">
        <v>13530</v>
      </c>
      <c r="E39" s="211" t="s">
        <v>307</v>
      </c>
      <c r="F39" s="212">
        <v>2188032724</v>
      </c>
      <c r="G39" s="212">
        <v>1843149976.2</v>
      </c>
      <c r="H39" s="212">
        <v>119079128</v>
      </c>
      <c r="I39" s="212">
        <v>10767419.1</v>
      </c>
      <c r="J39" s="212">
        <v>215036200.80000001</v>
      </c>
      <c r="K39" s="212" t="s">
        <v>455</v>
      </c>
      <c r="L39" s="212" t="s">
        <v>455</v>
      </c>
      <c r="M39" s="212" t="s">
        <v>455</v>
      </c>
    </row>
    <row r="40" spans="3:13" ht="24.75" thickBot="1">
      <c r="C40" s="210" t="s">
        <v>280</v>
      </c>
      <c r="D40" s="209">
        <v>13536</v>
      </c>
      <c r="E40" s="211" t="s">
        <v>460</v>
      </c>
      <c r="F40" s="212">
        <v>2814617324.6999998</v>
      </c>
      <c r="G40" s="212">
        <v>2425189167.5</v>
      </c>
      <c r="H40" s="212">
        <v>330016974</v>
      </c>
      <c r="I40" s="212">
        <v>59411183.200000003</v>
      </c>
      <c r="J40" s="212" t="s">
        <v>455</v>
      </c>
      <c r="K40" s="212" t="s">
        <v>455</v>
      </c>
      <c r="L40" s="212" t="s">
        <v>455</v>
      </c>
      <c r="M40" s="212" t="s">
        <v>455</v>
      </c>
    </row>
    <row r="41" spans="3:13" ht="36.75" thickBot="1">
      <c r="C41" s="210" t="s">
        <v>279</v>
      </c>
      <c r="D41" s="209">
        <v>13611</v>
      </c>
      <c r="E41" s="211" t="s">
        <v>308</v>
      </c>
      <c r="F41" s="212">
        <v>1142824173.7</v>
      </c>
      <c r="G41" s="212">
        <v>530712308.10000002</v>
      </c>
      <c r="H41" s="212">
        <v>48533832</v>
      </c>
      <c r="I41" s="212">
        <v>563578033.60000002</v>
      </c>
      <c r="J41" s="212" t="s">
        <v>455</v>
      </c>
      <c r="K41" s="212" t="s">
        <v>455</v>
      </c>
      <c r="L41" s="212" t="s">
        <v>455</v>
      </c>
      <c r="M41" s="212" t="s">
        <v>455</v>
      </c>
    </row>
    <row r="42" spans="3:13" ht="24.75" thickBot="1">
      <c r="C42" s="210" t="s">
        <v>280</v>
      </c>
      <c r="D42" s="209">
        <v>13747</v>
      </c>
      <c r="E42" s="211" t="s">
        <v>309</v>
      </c>
      <c r="F42" s="212">
        <v>925637407.39999998</v>
      </c>
      <c r="G42" s="212">
        <v>720542653.39999998</v>
      </c>
      <c r="H42" s="212">
        <v>41609449</v>
      </c>
      <c r="I42" s="212">
        <v>101000000</v>
      </c>
      <c r="J42" s="212">
        <v>62485305</v>
      </c>
      <c r="K42" s="212" t="s">
        <v>455</v>
      </c>
      <c r="L42" s="212" t="s">
        <v>455</v>
      </c>
      <c r="M42" s="212" t="s">
        <v>455</v>
      </c>
    </row>
    <row r="43" spans="3:13" ht="36.75" thickBot="1">
      <c r="C43" s="210" t="s">
        <v>281</v>
      </c>
      <c r="D43" s="209">
        <v>13854</v>
      </c>
      <c r="E43" s="211" t="s">
        <v>310</v>
      </c>
      <c r="F43" s="212">
        <v>3917773086</v>
      </c>
      <c r="G43" s="212">
        <v>2889575094</v>
      </c>
      <c r="H43" s="212">
        <v>523868597</v>
      </c>
      <c r="I43" s="212">
        <v>504329395</v>
      </c>
      <c r="J43" s="212" t="s">
        <v>455</v>
      </c>
      <c r="K43" s="212" t="s">
        <v>455</v>
      </c>
      <c r="L43" s="212" t="s">
        <v>455</v>
      </c>
      <c r="M43" s="212" t="s">
        <v>455</v>
      </c>
    </row>
    <row r="44" spans="3:13" ht="36.75" thickBot="1">
      <c r="C44" s="210" t="s">
        <v>282</v>
      </c>
      <c r="D44" s="209">
        <v>13855</v>
      </c>
      <c r="E44" s="211" t="s">
        <v>311</v>
      </c>
      <c r="F44" s="212">
        <v>5019076536.6000004</v>
      </c>
      <c r="G44" s="212">
        <v>3285367612.9000001</v>
      </c>
      <c r="H44" s="212">
        <v>1317427383</v>
      </c>
      <c r="I44" s="212">
        <v>416236943.39999998</v>
      </c>
      <c r="J44" s="212">
        <v>44597.3</v>
      </c>
      <c r="K44" s="212" t="s">
        <v>455</v>
      </c>
      <c r="L44" s="212" t="s">
        <v>455</v>
      </c>
      <c r="M44" s="212" t="s">
        <v>455</v>
      </c>
    </row>
    <row r="45" spans="3:13" ht="60.75" thickBot="1">
      <c r="C45" s="210" t="s">
        <v>453</v>
      </c>
      <c r="D45" s="209">
        <v>13925</v>
      </c>
      <c r="E45" s="211" t="s">
        <v>461</v>
      </c>
      <c r="F45" s="212">
        <v>5000000000</v>
      </c>
      <c r="G45" s="212">
        <v>48084355.299999997</v>
      </c>
      <c r="H45" s="212">
        <v>851450000</v>
      </c>
      <c r="I45" s="212">
        <v>713600000</v>
      </c>
      <c r="J45" s="212">
        <v>2315287993.9000001</v>
      </c>
      <c r="K45" s="212" t="s">
        <v>455</v>
      </c>
      <c r="L45" s="212" t="s">
        <v>455</v>
      </c>
      <c r="M45" s="212">
        <v>1071577650.8</v>
      </c>
    </row>
    <row r="46" spans="3:13" ht="36.75" thickBot="1">
      <c r="C46" s="210" t="s">
        <v>312</v>
      </c>
      <c r="D46" s="209">
        <v>13929</v>
      </c>
      <c r="E46" s="211" t="s">
        <v>314</v>
      </c>
      <c r="F46" s="212">
        <v>989115000</v>
      </c>
      <c r="G46" s="212">
        <v>538158521.5</v>
      </c>
      <c r="H46" s="212">
        <v>236657479</v>
      </c>
      <c r="I46" s="212">
        <v>92088327.400000006</v>
      </c>
      <c r="J46" s="212" t="s">
        <v>455</v>
      </c>
      <c r="K46" s="212" t="s">
        <v>455</v>
      </c>
      <c r="L46" s="212" t="s">
        <v>455</v>
      </c>
      <c r="M46" s="212">
        <v>122210672.09999999</v>
      </c>
    </row>
    <row r="47" spans="3:13" ht="48.75" thickBot="1">
      <c r="C47" s="210" t="s">
        <v>278</v>
      </c>
      <c r="D47" s="209">
        <v>13932</v>
      </c>
      <c r="E47" s="211" t="s">
        <v>462</v>
      </c>
      <c r="F47" s="212">
        <v>3451887090.4000001</v>
      </c>
      <c r="G47" s="212">
        <v>544899788.60000002</v>
      </c>
      <c r="H47" s="212">
        <v>460083126</v>
      </c>
      <c r="I47" s="212">
        <v>593135000</v>
      </c>
      <c r="J47" s="212">
        <v>1853769175.8</v>
      </c>
      <c r="K47" s="212" t="s">
        <v>455</v>
      </c>
      <c r="L47" s="212" t="s">
        <v>455</v>
      </c>
      <c r="M47" s="212" t="s">
        <v>455</v>
      </c>
    </row>
    <row r="48" spans="3:13" ht="24.75" thickBot="1">
      <c r="C48" s="210" t="s">
        <v>278</v>
      </c>
      <c r="D48" s="209">
        <v>13946</v>
      </c>
      <c r="E48" s="211" t="s">
        <v>315</v>
      </c>
      <c r="F48" s="212">
        <v>1242715340.4000001</v>
      </c>
      <c r="G48" s="212">
        <v>1085934640.0999999</v>
      </c>
      <c r="H48" s="212">
        <v>156779047</v>
      </c>
      <c r="I48" s="212">
        <v>722.2</v>
      </c>
      <c r="J48" s="212">
        <v>931.1</v>
      </c>
      <c r="K48" s="212" t="s">
        <v>455</v>
      </c>
      <c r="L48" s="212" t="s">
        <v>455</v>
      </c>
      <c r="M48" s="212" t="s">
        <v>455</v>
      </c>
    </row>
    <row r="49" spans="3:13" ht="36.75" thickBot="1">
      <c r="C49" s="210" t="s">
        <v>280</v>
      </c>
      <c r="D49" s="209">
        <v>14025</v>
      </c>
      <c r="E49" s="211" t="s">
        <v>463</v>
      </c>
      <c r="F49" s="212">
        <v>1117261393.7</v>
      </c>
      <c r="G49" s="212">
        <v>709252480.39999998</v>
      </c>
      <c r="H49" s="212">
        <v>11295757</v>
      </c>
      <c r="I49" s="212">
        <v>40000000</v>
      </c>
      <c r="J49" s="212">
        <v>356713156.30000001</v>
      </c>
      <c r="K49" s="212" t="s">
        <v>455</v>
      </c>
      <c r="L49" s="212" t="s">
        <v>455</v>
      </c>
      <c r="M49" s="212" t="s">
        <v>455</v>
      </c>
    </row>
    <row r="50" spans="3:13" ht="36.75" thickBot="1">
      <c r="C50" s="210" t="s">
        <v>280</v>
      </c>
      <c r="D50" s="209">
        <v>14063</v>
      </c>
      <c r="E50" s="211" t="s">
        <v>316</v>
      </c>
      <c r="F50" s="212">
        <v>19226397261.599998</v>
      </c>
      <c r="G50" s="212">
        <v>14871684900</v>
      </c>
      <c r="H50" s="212">
        <v>1146341488.9000001</v>
      </c>
      <c r="I50" s="212">
        <v>346000000</v>
      </c>
      <c r="J50" s="212">
        <v>2862370872.6999998</v>
      </c>
      <c r="K50" s="212" t="s">
        <v>455</v>
      </c>
      <c r="L50" s="212" t="s">
        <v>455</v>
      </c>
      <c r="M50" s="212" t="s">
        <v>455</v>
      </c>
    </row>
    <row r="51" spans="3:13" ht="36.75" thickBot="1">
      <c r="C51" s="210" t="s">
        <v>313</v>
      </c>
      <c r="D51" s="209">
        <v>14131</v>
      </c>
      <c r="E51" s="211" t="s">
        <v>464</v>
      </c>
      <c r="F51" s="212">
        <v>750064088</v>
      </c>
      <c r="G51" s="212">
        <v>236392406.59999999</v>
      </c>
      <c r="H51" s="212">
        <v>137311858</v>
      </c>
      <c r="I51" s="212">
        <v>218219971.40000001</v>
      </c>
      <c r="J51" s="212">
        <v>65000000</v>
      </c>
      <c r="K51" s="212" t="s">
        <v>455</v>
      </c>
      <c r="L51" s="212" t="s">
        <v>455</v>
      </c>
      <c r="M51" s="212">
        <v>93139852</v>
      </c>
    </row>
    <row r="52" spans="3:13" ht="24.75" thickBot="1">
      <c r="C52" s="210" t="s">
        <v>278</v>
      </c>
      <c r="D52" s="209">
        <v>14109</v>
      </c>
      <c r="E52" s="211" t="s">
        <v>317</v>
      </c>
      <c r="F52" s="212">
        <v>4345036744.3999996</v>
      </c>
      <c r="G52" s="212">
        <v>3121588347.9000001</v>
      </c>
      <c r="H52" s="212">
        <v>721207683</v>
      </c>
      <c r="I52" s="212">
        <v>219402349</v>
      </c>
      <c r="J52" s="212">
        <v>102838364.59999999</v>
      </c>
      <c r="K52" s="212">
        <v>180000000</v>
      </c>
      <c r="L52" s="212" t="s">
        <v>455</v>
      </c>
      <c r="M52" s="212" t="s">
        <v>455</v>
      </c>
    </row>
    <row r="53" spans="3:13" ht="60.75" thickBot="1">
      <c r="C53" s="210" t="s">
        <v>278</v>
      </c>
      <c r="D53" s="209">
        <v>14112</v>
      </c>
      <c r="E53" s="211" t="s">
        <v>318</v>
      </c>
      <c r="F53" s="212">
        <v>959584352.39999998</v>
      </c>
      <c r="G53" s="212">
        <v>312754052</v>
      </c>
      <c r="H53" s="212">
        <v>183802850</v>
      </c>
      <c r="I53" s="212">
        <v>292393856.60000002</v>
      </c>
      <c r="J53" s="212">
        <v>170633593.80000001</v>
      </c>
      <c r="K53" s="212" t="s">
        <v>455</v>
      </c>
      <c r="L53" s="212" t="s">
        <v>455</v>
      </c>
      <c r="M53" s="212" t="s">
        <v>455</v>
      </c>
    </row>
    <row r="54" spans="3:13" ht="36.75" thickBot="1">
      <c r="C54" s="210" t="s">
        <v>280</v>
      </c>
      <c r="D54" s="209">
        <v>14124</v>
      </c>
      <c r="E54" s="211" t="s">
        <v>319</v>
      </c>
      <c r="F54" s="212">
        <v>1573493242.2</v>
      </c>
      <c r="G54" s="212">
        <v>997163685.70000005</v>
      </c>
      <c r="H54" s="212">
        <v>49087798</v>
      </c>
      <c r="I54" s="212">
        <v>212724947.5</v>
      </c>
      <c r="J54" s="212">
        <v>314516811</v>
      </c>
      <c r="K54" s="212" t="s">
        <v>455</v>
      </c>
      <c r="L54" s="212" t="s">
        <v>455</v>
      </c>
      <c r="M54" s="212" t="s">
        <v>455</v>
      </c>
    </row>
    <row r="55" spans="3:13" ht="36.75" thickBot="1">
      <c r="C55" s="210" t="s">
        <v>280</v>
      </c>
      <c r="D55" s="209">
        <v>14127</v>
      </c>
      <c r="E55" s="211" t="s">
        <v>320</v>
      </c>
      <c r="F55" s="212">
        <v>1528636728.7</v>
      </c>
      <c r="G55" s="212">
        <v>1003105775.7</v>
      </c>
      <c r="H55" s="212">
        <v>217251526.30000001</v>
      </c>
      <c r="I55" s="212">
        <v>30000000</v>
      </c>
      <c r="J55" s="212">
        <v>278279426.69999999</v>
      </c>
      <c r="K55" s="212" t="s">
        <v>455</v>
      </c>
      <c r="L55" s="212" t="s">
        <v>455</v>
      </c>
      <c r="M55" s="212" t="s">
        <v>455</v>
      </c>
    </row>
    <row r="56" spans="3:13" ht="36.75" thickBot="1">
      <c r="C56" s="210" t="s">
        <v>280</v>
      </c>
      <c r="D56" s="209">
        <v>14178</v>
      </c>
      <c r="E56" s="211" t="s">
        <v>321</v>
      </c>
      <c r="F56" s="212">
        <v>2635773274.9000001</v>
      </c>
      <c r="G56" s="212">
        <v>1695467591.8</v>
      </c>
      <c r="H56" s="212">
        <v>338009215</v>
      </c>
      <c r="I56" s="212">
        <v>300000000</v>
      </c>
      <c r="J56" s="212">
        <v>302296468</v>
      </c>
      <c r="K56" s="212" t="s">
        <v>455</v>
      </c>
      <c r="L56" s="212" t="s">
        <v>455</v>
      </c>
      <c r="M56" s="212" t="s">
        <v>455</v>
      </c>
    </row>
    <row r="57" spans="3:13" ht="48.75" thickBot="1">
      <c r="C57" s="210" t="s">
        <v>312</v>
      </c>
      <c r="D57" s="209">
        <v>14401</v>
      </c>
      <c r="E57" s="211" t="s">
        <v>465</v>
      </c>
      <c r="F57" s="212">
        <v>1184496164</v>
      </c>
      <c r="G57" s="212">
        <v>17946975.600000001</v>
      </c>
      <c r="H57" s="212">
        <v>56558192</v>
      </c>
      <c r="I57" s="212">
        <v>231307885</v>
      </c>
      <c r="J57" s="212">
        <v>18324365.699999999</v>
      </c>
      <c r="K57" s="212" t="s">
        <v>455</v>
      </c>
      <c r="L57" s="212" t="s">
        <v>455</v>
      </c>
      <c r="M57" s="212">
        <v>860358745.79999995</v>
      </c>
    </row>
    <row r="58" spans="3:13" ht="48.75" thickBot="1">
      <c r="C58" s="210" t="s">
        <v>280</v>
      </c>
      <c r="D58" s="209">
        <v>14233</v>
      </c>
      <c r="E58" s="211" t="s">
        <v>322</v>
      </c>
      <c r="F58" s="212">
        <v>2800764800</v>
      </c>
      <c r="G58" s="212">
        <v>1429762500.2</v>
      </c>
      <c r="H58" s="212">
        <v>230000000</v>
      </c>
      <c r="I58" s="212">
        <v>700000000</v>
      </c>
      <c r="J58" s="212">
        <v>441002299.80000001</v>
      </c>
      <c r="K58" s="212" t="s">
        <v>455</v>
      </c>
      <c r="L58" s="212" t="s">
        <v>455</v>
      </c>
      <c r="M58" s="212" t="s">
        <v>455</v>
      </c>
    </row>
    <row r="59" spans="3:13" ht="48.75" thickBot="1">
      <c r="C59" s="210" t="s">
        <v>280</v>
      </c>
      <c r="D59" s="209">
        <v>14234</v>
      </c>
      <c r="E59" s="211" t="s">
        <v>466</v>
      </c>
      <c r="F59" s="212">
        <v>2835479339.0999999</v>
      </c>
      <c r="G59" s="212">
        <v>1860102524.2</v>
      </c>
      <c r="H59" s="212">
        <v>113318935</v>
      </c>
      <c r="I59" s="212">
        <v>662057879.89999998</v>
      </c>
      <c r="J59" s="212">
        <v>200000000</v>
      </c>
      <c r="K59" s="212" t="s">
        <v>455</v>
      </c>
      <c r="L59" s="212" t="s">
        <v>455</v>
      </c>
      <c r="M59" s="212" t="s">
        <v>455</v>
      </c>
    </row>
    <row r="60" spans="3:13" ht="36.75" thickBot="1">
      <c r="C60" s="210" t="s">
        <v>278</v>
      </c>
      <c r="D60" s="209">
        <v>14321</v>
      </c>
      <c r="E60" s="211" t="s">
        <v>323</v>
      </c>
      <c r="F60" s="212">
        <v>2039001661</v>
      </c>
      <c r="G60" s="212">
        <v>1012889235.1</v>
      </c>
      <c r="H60" s="212">
        <v>308433876</v>
      </c>
      <c r="I60" s="212">
        <v>100000000</v>
      </c>
      <c r="J60" s="212">
        <v>617678550</v>
      </c>
      <c r="K60" s="212" t="s">
        <v>455</v>
      </c>
      <c r="L60" s="212" t="s">
        <v>455</v>
      </c>
      <c r="M60" s="212" t="s">
        <v>455</v>
      </c>
    </row>
    <row r="61" spans="3:13" ht="24.75" thickBot="1">
      <c r="C61" s="210" t="s">
        <v>280</v>
      </c>
      <c r="D61" s="209">
        <v>14278</v>
      </c>
      <c r="E61" s="211" t="s">
        <v>324</v>
      </c>
      <c r="F61" s="212">
        <v>1107156403.9000001</v>
      </c>
      <c r="G61" s="212">
        <v>828784709</v>
      </c>
      <c r="H61" s="212">
        <v>128697001</v>
      </c>
      <c r="I61" s="212">
        <v>60000000</v>
      </c>
      <c r="J61" s="212">
        <v>89674693.799999997</v>
      </c>
      <c r="K61" s="212" t="s">
        <v>455</v>
      </c>
      <c r="L61" s="212" t="s">
        <v>455</v>
      </c>
      <c r="M61" s="212" t="s">
        <v>455</v>
      </c>
    </row>
    <row r="62" spans="3:13" ht="36.75" thickBot="1">
      <c r="C62" s="210" t="s">
        <v>467</v>
      </c>
      <c r="D62" s="209">
        <v>14491</v>
      </c>
      <c r="E62" s="211" t="s">
        <v>468</v>
      </c>
      <c r="F62" s="212">
        <v>7463374772.1000004</v>
      </c>
      <c r="G62" s="212">
        <v>2758400404.8000002</v>
      </c>
      <c r="H62" s="212">
        <v>1503008176</v>
      </c>
      <c r="I62" s="212">
        <v>1529600598.5</v>
      </c>
      <c r="J62" s="212">
        <v>1672365592.8</v>
      </c>
      <c r="K62" s="212" t="s">
        <v>455</v>
      </c>
      <c r="L62" s="212" t="s">
        <v>455</v>
      </c>
      <c r="M62" s="212" t="s">
        <v>455</v>
      </c>
    </row>
    <row r="63" spans="3:13" ht="48.75" thickBot="1">
      <c r="C63" s="210" t="s">
        <v>278</v>
      </c>
      <c r="D63" s="209">
        <v>14546</v>
      </c>
      <c r="E63" s="211" t="s">
        <v>326</v>
      </c>
      <c r="F63" s="212">
        <v>7684196994.6999998</v>
      </c>
      <c r="G63" s="212">
        <v>4720894390.3999996</v>
      </c>
      <c r="H63" s="212">
        <v>1687650000</v>
      </c>
      <c r="I63" s="212">
        <v>776240000</v>
      </c>
      <c r="J63" s="212">
        <v>499412604.39999998</v>
      </c>
      <c r="K63" s="212" t="s">
        <v>455</v>
      </c>
      <c r="L63" s="212" t="s">
        <v>455</v>
      </c>
      <c r="M63" s="212" t="s">
        <v>455</v>
      </c>
    </row>
    <row r="64" spans="3:13" ht="36.75" thickBot="1">
      <c r="C64" s="210" t="s">
        <v>325</v>
      </c>
      <c r="D64" s="209">
        <v>14576</v>
      </c>
      <c r="E64" s="211" t="s">
        <v>327</v>
      </c>
      <c r="F64" s="212">
        <v>1877756083.2</v>
      </c>
      <c r="G64" s="212">
        <v>443683194.10000002</v>
      </c>
      <c r="H64" s="212">
        <v>453127500</v>
      </c>
      <c r="I64" s="212">
        <v>187800000</v>
      </c>
      <c r="J64" s="212">
        <v>793145389.10000002</v>
      </c>
      <c r="K64" s="212" t="s">
        <v>455</v>
      </c>
      <c r="L64" s="212" t="s">
        <v>455</v>
      </c>
      <c r="M64" s="212" t="s">
        <v>455</v>
      </c>
    </row>
    <row r="65" spans="3:13" ht="60.75" thickBot="1">
      <c r="C65" s="210" t="s">
        <v>278</v>
      </c>
      <c r="D65" s="209">
        <v>14574</v>
      </c>
      <c r="E65" s="211" t="s">
        <v>328</v>
      </c>
      <c r="F65" s="212">
        <v>2976608590.5</v>
      </c>
      <c r="G65" s="212" t="s">
        <v>455</v>
      </c>
      <c r="H65" s="212">
        <v>706081109</v>
      </c>
      <c r="I65" s="212">
        <v>1100911541</v>
      </c>
      <c r="J65" s="212">
        <v>889961578.20000005</v>
      </c>
      <c r="K65" s="212">
        <v>279654362.39999998</v>
      </c>
      <c r="L65" s="212" t="s">
        <v>455</v>
      </c>
      <c r="M65" s="212" t="s">
        <v>455</v>
      </c>
    </row>
    <row r="66" spans="3:13" ht="36.75" thickBot="1">
      <c r="C66" s="210" t="s">
        <v>280</v>
      </c>
      <c r="D66" s="209">
        <v>14588</v>
      </c>
      <c r="E66" s="211" t="s">
        <v>329</v>
      </c>
      <c r="F66" s="212">
        <v>4268602093</v>
      </c>
      <c r="G66" s="212">
        <v>3951514649.0999999</v>
      </c>
      <c r="H66" s="212">
        <v>250000000</v>
      </c>
      <c r="I66" s="212">
        <v>67087443.899999999</v>
      </c>
      <c r="J66" s="212" t="s">
        <v>455</v>
      </c>
      <c r="K66" s="212" t="s">
        <v>455</v>
      </c>
      <c r="L66" s="212" t="s">
        <v>455</v>
      </c>
      <c r="M66" s="212" t="s">
        <v>455</v>
      </c>
    </row>
    <row r="67" spans="3:13" ht="36.75" thickBot="1">
      <c r="C67" s="210" t="s">
        <v>469</v>
      </c>
      <c r="D67" s="209">
        <v>14682</v>
      </c>
      <c r="E67" s="211" t="s">
        <v>470</v>
      </c>
      <c r="F67" s="212">
        <v>601677263</v>
      </c>
      <c r="G67" s="212">
        <v>377701875.30000001</v>
      </c>
      <c r="H67" s="212">
        <v>28001624.199999999</v>
      </c>
      <c r="I67" s="212">
        <v>12402627.800000001</v>
      </c>
      <c r="J67" s="212">
        <v>3758779.4</v>
      </c>
      <c r="K67" s="212" t="s">
        <v>455</v>
      </c>
      <c r="L67" s="212" t="s">
        <v>455</v>
      </c>
      <c r="M67" s="212">
        <v>179812356.5</v>
      </c>
    </row>
    <row r="68" spans="3:13" ht="24.75" thickBot="1">
      <c r="C68" s="210" t="s">
        <v>330</v>
      </c>
      <c r="D68" s="209">
        <v>14606</v>
      </c>
      <c r="E68" s="211" t="s">
        <v>331</v>
      </c>
      <c r="F68" s="212">
        <v>2087425000</v>
      </c>
      <c r="G68" s="212">
        <v>52504535.799999997</v>
      </c>
      <c r="H68" s="212">
        <v>280719275</v>
      </c>
      <c r="I68" s="212">
        <v>670454200.60000002</v>
      </c>
      <c r="J68" s="212">
        <v>1033746988.6</v>
      </c>
      <c r="K68" s="212" t="s">
        <v>455</v>
      </c>
      <c r="L68" s="212" t="s">
        <v>455</v>
      </c>
      <c r="M68" s="212">
        <v>50000000</v>
      </c>
    </row>
    <row r="69" spans="3:13" ht="72.75" thickBot="1">
      <c r="C69" s="210" t="s">
        <v>280</v>
      </c>
      <c r="D69" s="209">
        <v>14615</v>
      </c>
      <c r="E69" s="211" t="s">
        <v>332</v>
      </c>
      <c r="F69" s="212">
        <v>1520127428.3</v>
      </c>
      <c r="G69" s="212">
        <v>202789000.19999999</v>
      </c>
      <c r="H69" s="212">
        <v>987376396</v>
      </c>
      <c r="I69" s="212">
        <v>269824240.10000002</v>
      </c>
      <c r="J69" s="212">
        <v>60137792</v>
      </c>
      <c r="K69" s="212" t="s">
        <v>455</v>
      </c>
      <c r="L69" s="212" t="s">
        <v>455</v>
      </c>
      <c r="M69" s="212" t="s">
        <v>455</v>
      </c>
    </row>
    <row r="70" spans="3:13" ht="24.75" thickBot="1">
      <c r="C70" s="210" t="s">
        <v>280</v>
      </c>
      <c r="D70" s="209">
        <v>14692</v>
      </c>
      <c r="E70" s="211" t="s">
        <v>333</v>
      </c>
      <c r="F70" s="212">
        <v>18489492343.700001</v>
      </c>
      <c r="G70" s="212">
        <v>3283414824.1999998</v>
      </c>
      <c r="H70" s="212">
        <v>1125498794.0999999</v>
      </c>
      <c r="I70" s="212">
        <v>2101535057.3</v>
      </c>
      <c r="J70" s="212">
        <v>11979043668.200001</v>
      </c>
      <c r="K70" s="212" t="s">
        <v>455</v>
      </c>
      <c r="L70" s="212" t="s">
        <v>455</v>
      </c>
      <c r="M70" s="212" t="s">
        <v>455</v>
      </c>
    </row>
    <row r="71" spans="3:13" ht="36.75" thickBot="1">
      <c r="C71" s="210" t="s">
        <v>280</v>
      </c>
      <c r="D71" s="209">
        <v>14636</v>
      </c>
      <c r="E71" s="211" t="s">
        <v>334</v>
      </c>
      <c r="F71" s="212">
        <v>1313793789.7</v>
      </c>
      <c r="G71" s="212">
        <v>803462019.60000002</v>
      </c>
      <c r="H71" s="212">
        <v>95000000</v>
      </c>
      <c r="I71" s="212">
        <v>146000000</v>
      </c>
      <c r="J71" s="212">
        <v>269331770.10000002</v>
      </c>
      <c r="K71" s="212" t="s">
        <v>455</v>
      </c>
      <c r="L71" s="212" t="s">
        <v>455</v>
      </c>
      <c r="M71" s="212" t="s">
        <v>455</v>
      </c>
    </row>
    <row r="72" spans="3:13" ht="36.75" thickBot="1">
      <c r="C72" s="210" t="s">
        <v>280</v>
      </c>
      <c r="D72" s="209">
        <v>14637</v>
      </c>
      <c r="E72" s="211" t="s">
        <v>335</v>
      </c>
      <c r="F72" s="212">
        <v>1172306164.4000001</v>
      </c>
      <c r="G72" s="212">
        <v>574278966.79999995</v>
      </c>
      <c r="H72" s="212">
        <v>504338155.39999998</v>
      </c>
      <c r="I72" s="212">
        <v>93689042.299999997</v>
      </c>
      <c r="J72" s="212" t="s">
        <v>455</v>
      </c>
      <c r="K72" s="212" t="s">
        <v>455</v>
      </c>
      <c r="L72" s="212" t="s">
        <v>455</v>
      </c>
      <c r="M72" s="212" t="s">
        <v>455</v>
      </c>
    </row>
    <row r="73" spans="3:13" ht="36.75" thickBot="1">
      <c r="C73" s="210" t="s">
        <v>471</v>
      </c>
      <c r="D73" s="209">
        <v>14624</v>
      </c>
      <c r="E73" s="211" t="s">
        <v>472</v>
      </c>
      <c r="F73" s="212">
        <v>7136623018.1999998</v>
      </c>
      <c r="G73" s="212">
        <v>3008957184.8000002</v>
      </c>
      <c r="H73" s="212">
        <v>1022168000</v>
      </c>
      <c r="I73" s="212">
        <v>942750000</v>
      </c>
      <c r="J73" s="212">
        <v>2162747833.4000001</v>
      </c>
      <c r="K73" s="212" t="s">
        <v>455</v>
      </c>
      <c r="L73" s="212" t="s">
        <v>455</v>
      </c>
      <c r="M73" s="212" t="s">
        <v>455</v>
      </c>
    </row>
    <row r="74" spans="3:13" ht="24.75" thickBot="1">
      <c r="C74" s="210" t="s">
        <v>280</v>
      </c>
      <c r="D74" s="209">
        <v>14649</v>
      </c>
      <c r="E74" s="211" t="s">
        <v>337</v>
      </c>
      <c r="F74" s="212">
        <v>10185711077.5</v>
      </c>
      <c r="G74" s="212">
        <v>8133265874.1999998</v>
      </c>
      <c r="H74" s="212">
        <v>1849580606.0999999</v>
      </c>
      <c r="I74" s="212">
        <v>202864597.19999999</v>
      </c>
      <c r="J74" s="212" t="s">
        <v>455</v>
      </c>
      <c r="K74" s="212" t="s">
        <v>455</v>
      </c>
      <c r="L74" s="212" t="s">
        <v>455</v>
      </c>
      <c r="M74" s="212" t="s">
        <v>455</v>
      </c>
    </row>
    <row r="75" spans="3:13" ht="36.75" thickBot="1">
      <c r="C75" s="210" t="s">
        <v>280</v>
      </c>
      <c r="D75" s="209">
        <v>14640</v>
      </c>
      <c r="E75" s="211" t="s">
        <v>338</v>
      </c>
      <c r="F75" s="212">
        <v>1632748381.5</v>
      </c>
      <c r="G75" s="212">
        <v>655789435</v>
      </c>
      <c r="H75" s="212">
        <v>254397439.90000001</v>
      </c>
      <c r="I75" s="212">
        <v>321860109.89999998</v>
      </c>
      <c r="J75" s="212">
        <v>400701396.69999999</v>
      </c>
      <c r="K75" s="212" t="s">
        <v>455</v>
      </c>
      <c r="L75" s="212" t="s">
        <v>455</v>
      </c>
      <c r="M75" s="212" t="s">
        <v>455</v>
      </c>
    </row>
    <row r="76" spans="3:13" ht="36.75" thickBot="1">
      <c r="C76" s="210" t="s">
        <v>336</v>
      </c>
      <c r="D76" s="209">
        <v>14697</v>
      </c>
      <c r="E76" s="211" t="s">
        <v>339</v>
      </c>
      <c r="F76" s="212">
        <v>11419436526.5</v>
      </c>
      <c r="G76" s="212">
        <v>4661871920.5</v>
      </c>
      <c r="H76" s="212">
        <v>1500000000</v>
      </c>
      <c r="I76" s="212">
        <v>1600000000</v>
      </c>
      <c r="J76" s="212">
        <v>3657564606</v>
      </c>
      <c r="K76" s="212" t="s">
        <v>455</v>
      </c>
      <c r="L76" s="212" t="s">
        <v>455</v>
      </c>
      <c r="M76" s="212" t="s">
        <v>455</v>
      </c>
    </row>
    <row r="77" spans="3:13" ht="36.75" thickBot="1">
      <c r="C77" s="210" t="s">
        <v>280</v>
      </c>
      <c r="D77" s="209">
        <v>14720</v>
      </c>
      <c r="E77" s="211" t="s">
        <v>340</v>
      </c>
      <c r="F77" s="212">
        <v>1443774148.7</v>
      </c>
      <c r="G77" s="212">
        <v>1108437578.8</v>
      </c>
      <c r="H77" s="212">
        <v>71855800</v>
      </c>
      <c r="I77" s="212">
        <v>61300000</v>
      </c>
      <c r="J77" s="212">
        <v>202180769.90000001</v>
      </c>
      <c r="K77" s="212" t="s">
        <v>455</v>
      </c>
      <c r="L77" s="212" t="s">
        <v>455</v>
      </c>
      <c r="M77" s="212" t="s">
        <v>455</v>
      </c>
    </row>
    <row r="78" spans="3:13" ht="36.75" thickBot="1">
      <c r="C78" s="210" t="s">
        <v>278</v>
      </c>
      <c r="D78" s="209">
        <v>15015</v>
      </c>
      <c r="E78" s="211" t="s">
        <v>473</v>
      </c>
      <c r="F78" s="212">
        <v>9890228432.6000004</v>
      </c>
      <c r="G78" s="212">
        <v>5896613953.1000004</v>
      </c>
      <c r="H78" s="212">
        <v>2620124999</v>
      </c>
      <c r="I78" s="212">
        <v>976560000</v>
      </c>
      <c r="J78" s="212">
        <v>396929480.5</v>
      </c>
      <c r="K78" s="212" t="s">
        <v>455</v>
      </c>
      <c r="L78" s="212" t="s">
        <v>455</v>
      </c>
      <c r="M78" s="212" t="s">
        <v>455</v>
      </c>
    </row>
    <row r="79" spans="3:13" ht="36.75" thickBot="1">
      <c r="C79" s="210" t="s">
        <v>474</v>
      </c>
      <c r="D79" s="209">
        <v>15350</v>
      </c>
      <c r="E79" s="211" t="s">
        <v>475</v>
      </c>
      <c r="F79" s="212">
        <v>1768943065.0999999</v>
      </c>
      <c r="G79" s="212">
        <v>710987910</v>
      </c>
      <c r="H79" s="212">
        <v>297002403</v>
      </c>
      <c r="I79" s="212">
        <v>338040000</v>
      </c>
      <c r="J79" s="212">
        <v>422912752.10000002</v>
      </c>
      <c r="K79" s="212" t="s">
        <v>455</v>
      </c>
      <c r="L79" s="212" t="s">
        <v>455</v>
      </c>
      <c r="M79" s="212" t="s">
        <v>455</v>
      </c>
    </row>
    <row r="80" spans="3:13" ht="48.75" thickBot="1">
      <c r="C80" s="210" t="s">
        <v>341</v>
      </c>
      <c r="D80" s="209">
        <v>14738</v>
      </c>
      <c r="E80" s="211" t="s">
        <v>343</v>
      </c>
      <c r="F80" s="212">
        <v>3651551142.6999998</v>
      </c>
      <c r="G80" s="212">
        <v>784877249.89999998</v>
      </c>
      <c r="H80" s="212">
        <v>856935000</v>
      </c>
      <c r="I80" s="212">
        <v>763232856.60000002</v>
      </c>
      <c r="J80" s="212">
        <v>1246506036.2</v>
      </c>
      <c r="K80" s="212" t="s">
        <v>455</v>
      </c>
      <c r="L80" s="212" t="s">
        <v>455</v>
      </c>
      <c r="M80" s="212" t="s">
        <v>455</v>
      </c>
    </row>
    <row r="81" spans="3:13" ht="48.75" thickBot="1">
      <c r="C81" s="210" t="s">
        <v>278</v>
      </c>
      <c r="D81" s="209">
        <v>16365</v>
      </c>
      <c r="E81" s="211" t="s">
        <v>344</v>
      </c>
      <c r="F81" s="212">
        <v>2575804290.0999999</v>
      </c>
      <c r="G81" s="212">
        <v>2399297592.0999999</v>
      </c>
      <c r="H81" s="212">
        <v>50000</v>
      </c>
      <c r="I81" s="212">
        <v>144288291</v>
      </c>
      <c r="J81" s="212">
        <v>32168407</v>
      </c>
      <c r="K81" s="212" t="s">
        <v>455</v>
      </c>
      <c r="L81" s="212" t="s">
        <v>455</v>
      </c>
      <c r="M81" s="212" t="s">
        <v>455</v>
      </c>
    </row>
    <row r="82" spans="3:13" ht="72.75" thickBot="1">
      <c r="C82" s="210" t="s">
        <v>278</v>
      </c>
      <c r="D82" s="209">
        <v>16303</v>
      </c>
      <c r="E82" s="211" t="s">
        <v>345</v>
      </c>
      <c r="F82" s="212">
        <v>2297709606.9000001</v>
      </c>
      <c r="G82" s="212">
        <v>1101609452.7</v>
      </c>
      <c r="H82" s="212">
        <v>137702285</v>
      </c>
      <c r="I82" s="212">
        <v>262357933.90000001</v>
      </c>
      <c r="J82" s="212">
        <v>496039935.30000001</v>
      </c>
      <c r="K82" s="212">
        <v>300000000</v>
      </c>
      <c r="L82" s="212" t="s">
        <v>455</v>
      </c>
      <c r="M82" s="212" t="s">
        <v>455</v>
      </c>
    </row>
    <row r="83" spans="3:13" ht="60.75" thickBot="1">
      <c r="C83" s="210" t="s">
        <v>278</v>
      </c>
      <c r="D83" s="209">
        <v>14790</v>
      </c>
      <c r="E83" s="211" t="s">
        <v>346</v>
      </c>
      <c r="F83" s="212">
        <v>6551442914.8999996</v>
      </c>
      <c r="G83" s="212">
        <v>3858001250</v>
      </c>
      <c r="H83" s="212">
        <v>1670777323</v>
      </c>
      <c r="I83" s="212">
        <v>1022663241.9</v>
      </c>
      <c r="J83" s="212">
        <v>1100</v>
      </c>
      <c r="K83" s="212" t="s">
        <v>455</v>
      </c>
      <c r="L83" s="212" t="s">
        <v>455</v>
      </c>
      <c r="M83" s="212" t="s">
        <v>455</v>
      </c>
    </row>
    <row r="84" spans="3:13" ht="48.75" thickBot="1">
      <c r="C84" s="210" t="s">
        <v>278</v>
      </c>
      <c r="D84" s="209">
        <v>15798</v>
      </c>
      <c r="E84" s="211" t="s">
        <v>347</v>
      </c>
      <c r="F84" s="212">
        <v>614030143.5</v>
      </c>
      <c r="G84" s="212">
        <v>513030148.89999998</v>
      </c>
      <c r="H84" s="212">
        <v>1000000</v>
      </c>
      <c r="I84" s="212">
        <v>99999994.599999994</v>
      </c>
      <c r="J84" s="212" t="s">
        <v>455</v>
      </c>
      <c r="K84" s="212" t="s">
        <v>455</v>
      </c>
      <c r="L84" s="212" t="s">
        <v>455</v>
      </c>
      <c r="M84" s="212" t="s">
        <v>455</v>
      </c>
    </row>
    <row r="85" spans="3:13" ht="60.75" thickBot="1">
      <c r="C85" s="210" t="s">
        <v>280</v>
      </c>
      <c r="D85" s="209">
        <v>14911</v>
      </c>
      <c r="E85" s="211" t="s">
        <v>348</v>
      </c>
      <c r="F85" s="212">
        <v>1355332081.2</v>
      </c>
      <c r="G85" s="212">
        <v>935741484.39999998</v>
      </c>
      <c r="H85" s="212">
        <v>135624299</v>
      </c>
      <c r="I85" s="212">
        <v>283966297.69999999</v>
      </c>
      <c r="J85" s="212" t="s">
        <v>455</v>
      </c>
      <c r="K85" s="212" t="s">
        <v>455</v>
      </c>
      <c r="L85" s="212" t="s">
        <v>455</v>
      </c>
      <c r="M85" s="212" t="s">
        <v>455</v>
      </c>
    </row>
    <row r="86" spans="3:13" ht="48.75" thickBot="1">
      <c r="C86" s="210" t="s">
        <v>280</v>
      </c>
      <c r="D86" s="209">
        <v>14912</v>
      </c>
      <c r="E86" s="211" t="s">
        <v>349</v>
      </c>
      <c r="F86" s="212">
        <v>997994233.79999995</v>
      </c>
      <c r="G86" s="212">
        <v>488779905.30000001</v>
      </c>
      <c r="H86" s="212">
        <v>319727037</v>
      </c>
      <c r="I86" s="212">
        <v>188160597.09999999</v>
      </c>
      <c r="J86" s="212">
        <v>1326694.3999999999</v>
      </c>
      <c r="K86" s="212" t="s">
        <v>455</v>
      </c>
      <c r="L86" s="212" t="s">
        <v>455</v>
      </c>
      <c r="M86" s="212" t="s">
        <v>455</v>
      </c>
    </row>
    <row r="87" spans="3:13" ht="36.75" thickBot="1">
      <c r="C87" s="210" t="s">
        <v>278</v>
      </c>
      <c r="D87" s="209">
        <v>14948</v>
      </c>
      <c r="E87" s="211" t="s">
        <v>350</v>
      </c>
      <c r="F87" s="212">
        <v>3530148981.0999999</v>
      </c>
      <c r="G87" s="212">
        <v>2395403065.5999999</v>
      </c>
      <c r="H87" s="212">
        <v>413000000</v>
      </c>
      <c r="I87" s="212">
        <v>315292538</v>
      </c>
      <c r="J87" s="212">
        <v>206453377.59999999</v>
      </c>
      <c r="K87" s="212">
        <v>200000000</v>
      </c>
      <c r="L87" s="212" t="s">
        <v>455</v>
      </c>
      <c r="M87" s="212" t="s">
        <v>455</v>
      </c>
    </row>
    <row r="88" spans="3:13" ht="60.75" thickBot="1">
      <c r="C88" s="210" t="s">
        <v>278</v>
      </c>
      <c r="D88" s="209">
        <v>16351</v>
      </c>
      <c r="E88" s="211" t="s">
        <v>351</v>
      </c>
      <c r="F88" s="212">
        <v>2861995810.1999998</v>
      </c>
      <c r="G88" s="212" t="s">
        <v>455</v>
      </c>
      <c r="H88" s="212">
        <v>100000</v>
      </c>
      <c r="I88" s="212">
        <v>1001000000</v>
      </c>
      <c r="J88" s="212">
        <v>1860895810.2</v>
      </c>
      <c r="K88" s="212" t="s">
        <v>455</v>
      </c>
      <c r="L88" s="212" t="s">
        <v>455</v>
      </c>
      <c r="M88" s="212" t="s">
        <v>455</v>
      </c>
    </row>
    <row r="89" spans="3:13" ht="36.75" thickBot="1">
      <c r="C89" s="210" t="s">
        <v>280</v>
      </c>
      <c r="D89" s="209">
        <v>15005</v>
      </c>
      <c r="E89" s="211" t="s">
        <v>352</v>
      </c>
      <c r="F89" s="212">
        <v>2772761672.8000002</v>
      </c>
      <c r="G89" s="212">
        <v>525064638.19999999</v>
      </c>
      <c r="H89" s="212">
        <v>511865482</v>
      </c>
      <c r="I89" s="212">
        <v>1080000000</v>
      </c>
      <c r="J89" s="212">
        <v>655831552.5</v>
      </c>
      <c r="K89" s="212" t="s">
        <v>455</v>
      </c>
      <c r="L89" s="212" t="s">
        <v>455</v>
      </c>
      <c r="M89" s="212" t="s">
        <v>455</v>
      </c>
    </row>
    <row r="90" spans="3:13" ht="36.75" thickBot="1">
      <c r="C90" s="210" t="s">
        <v>342</v>
      </c>
      <c r="D90" s="209">
        <v>16377</v>
      </c>
      <c r="E90" s="211" t="s">
        <v>353</v>
      </c>
      <c r="F90" s="212">
        <v>6542278985.1999998</v>
      </c>
      <c r="G90" s="212">
        <v>18038622.100000001</v>
      </c>
      <c r="H90" s="212">
        <v>308250000</v>
      </c>
      <c r="I90" s="212">
        <v>934756573.39999998</v>
      </c>
      <c r="J90" s="212">
        <v>5281233789.6999998</v>
      </c>
      <c r="K90" s="212" t="s">
        <v>455</v>
      </c>
      <c r="L90" s="212" t="s">
        <v>455</v>
      </c>
      <c r="M90" s="212" t="s">
        <v>455</v>
      </c>
    </row>
    <row r="91" spans="3:13" ht="48.75" thickBot="1">
      <c r="C91" s="210" t="s">
        <v>278</v>
      </c>
      <c r="D91" s="209">
        <v>15028</v>
      </c>
      <c r="E91" s="211" t="s">
        <v>354</v>
      </c>
      <c r="F91" s="212">
        <v>845638477.5</v>
      </c>
      <c r="G91" s="212">
        <v>509617621.89999998</v>
      </c>
      <c r="H91" s="212">
        <v>150000000</v>
      </c>
      <c r="I91" s="212">
        <v>186020855.59999999</v>
      </c>
      <c r="J91" s="212" t="s">
        <v>455</v>
      </c>
      <c r="K91" s="212" t="s">
        <v>455</v>
      </c>
      <c r="L91" s="212" t="s">
        <v>455</v>
      </c>
      <c r="M91" s="212" t="s">
        <v>455</v>
      </c>
    </row>
    <row r="92" spans="3:13" ht="48.75" thickBot="1">
      <c r="C92" s="210" t="s">
        <v>278</v>
      </c>
      <c r="D92" s="209">
        <v>15064</v>
      </c>
      <c r="E92" s="211" t="s">
        <v>355</v>
      </c>
      <c r="F92" s="212">
        <v>815079820.70000005</v>
      </c>
      <c r="G92" s="212">
        <v>645881211.5</v>
      </c>
      <c r="H92" s="212" t="s">
        <v>455</v>
      </c>
      <c r="I92" s="212">
        <v>135816803.80000001</v>
      </c>
      <c r="J92" s="212">
        <v>33381805.5</v>
      </c>
      <c r="K92" s="212" t="s">
        <v>455</v>
      </c>
      <c r="L92" s="212" t="s">
        <v>455</v>
      </c>
      <c r="M92" s="212" t="s">
        <v>455</v>
      </c>
    </row>
    <row r="93" spans="3:13" ht="48.75" thickBot="1">
      <c r="C93" s="210" t="s">
        <v>278</v>
      </c>
      <c r="D93" s="209">
        <v>15065</v>
      </c>
      <c r="E93" s="211" t="s">
        <v>476</v>
      </c>
      <c r="F93" s="212">
        <v>2697013162.0999999</v>
      </c>
      <c r="G93" s="212">
        <v>2019397958.5999999</v>
      </c>
      <c r="H93" s="212">
        <v>210000001</v>
      </c>
      <c r="I93" s="212">
        <v>313000779.30000001</v>
      </c>
      <c r="J93" s="212">
        <v>154614423.19999999</v>
      </c>
      <c r="K93" s="212" t="s">
        <v>455</v>
      </c>
      <c r="L93" s="212" t="s">
        <v>455</v>
      </c>
      <c r="M93" s="212" t="s">
        <v>455</v>
      </c>
    </row>
    <row r="94" spans="3:13" ht="48.75" thickBot="1">
      <c r="C94" s="210" t="s">
        <v>278</v>
      </c>
      <c r="D94" s="209">
        <v>15067</v>
      </c>
      <c r="E94" s="211" t="s">
        <v>356</v>
      </c>
      <c r="F94" s="212">
        <v>760755888.79999995</v>
      </c>
      <c r="G94" s="212">
        <v>648251399.5</v>
      </c>
      <c r="H94" s="212">
        <v>112501775</v>
      </c>
      <c r="I94" s="212">
        <v>2714.3</v>
      </c>
      <c r="J94" s="212" t="s">
        <v>455</v>
      </c>
      <c r="K94" s="212" t="s">
        <v>455</v>
      </c>
      <c r="L94" s="212" t="s">
        <v>455</v>
      </c>
      <c r="M94" s="212" t="s">
        <v>455</v>
      </c>
    </row>
    <row r="95" spans="3:13" ht="48.75" thickBot="1">
      <c r="C95" s="210" t="s">
        <v>278</v>
      </c>
      <c r="D95" s="209">
        <v>15068</v>
      </c>
      <c r="E95" s="211" t="s">
        <v>357</v>
      </c>
      <c r="F95" s="212">
        <v>915112231.20000005</v>
      </c>
      <c r="G95" s="212">
        <v>397948317.89999998</v>
      </c>
      <c r="H95" s="212">
        <v>255000004</v>
      </c>
      <c r="I95" s="212">
        <v>200805391.90000001</v>
      </c>
      <c r="J95" s="212">
        <v>61358517.399999999</v>
      </c>
      <c r="K95" s="212" t="s">
        <v>455</v>
      </c>
      <c r="L95" s="212" t="s">
        <v>455</v>
      </c>
      <c r="M95" s="212" t="s">
        <v>455</v>
      </c>
    </row>
    <row r="96" spans="3:13" ht="48.75" thickBot="1">
      <c r="C96" s="210" t="s">
        <v>278</v>
      </c>
      <c r="D96" s="209">
        <v>15070</v>
      </c>
      <c r="E96" s="211" t="s">
        <v>358</v>
      </c>
      <c r="F96" s="212">
        <v>1390789776.4000001</v>
      </c>
      <c r="G96" s="212">
        <v>940788634</v>
      </c>
      <c r="H96" s="212">
        <v>450000360</v>
      </c>
      <c r="I96" s="212">
        <v>782</v>
      </c>
      <c r="J96" s="212">
        <v>0.4</v>
      </c>
      <c r="K96" s="212" t="s">
        <v>455</v>
      </c>
      <c r="L96" s="212" t="s">
        <v>455</v>
      </c>
      <c r="M96" s="212" t="s">
        <v>455</v>
      </c>
    </row>
    <row r="97" spans="3:13" ht="48.75" thickBot="1">
      <c r="C97" s="210" t="s">
        <v>278</v>
      </c>
      <c r="D97" s="209">
        <v>15071</v>
      </c>
      <c r="E97" s="211" t="s">
        <v>359</v>
      </c>
      <c r="F97" s="212">
        <v>828025898.29999995</v>
      </c>
      <c r="G97" s="212">
        <v>576487377</v>
      </c>
      <c r="H97" s="212">
        <v>110250000</v>
      </c>
      <c r="I97" s="212">
        <v>141288521.30000001</v>
      </c>
      <c r="J97" s="212" t="s">
        <v>455</v>
      </c>
      <c r="K97" s="212" t="s">
        <v>455</v>
      </c>
      <c r="L97" s="212" t="s">
        <v>455</v>
      </c>
      <c r="M97" s="212" t="s">
        <v>455</v>
      </c>
    </row>
    <row r="98" spans="3:13" ht="48.75" thickBot="1">
      <c r="C98" s="210" t="s">
        <v>278</v>
      </c>
      <c r="D98" s="209">
        <v>15066</v>
      </c>
      <c r="E98" s="211" t="s">
        <v>360</v>
      </c>
      <c r="F98" s="212">
        <v>1173406090.5999999</v>
      </c>
      <c r="G98" s="212">
        <v>1021769127.2</v>
      </c>
      <c r="H98" s="212">
        <v>148285704</v>
      </c>
      <c r="I98" s="212">
        <v>3351259.4</v>
      </c>
      <c r="J98" s="212" t="s">
        <v>455</v>
      </c>
      <c r="K98" s="212" t="s">
        <v>455</v>
      </c>
      <c r="L98" s="212" t="s">
        <v>455</v>
      </c>
      <c r="M98" s="212" t="s">
        <v>455</v>
      </c>
    </row>
    <row r="99" spans="3:13" ht="48.75" thickBot="1">
      <c r="C99" s="210" t="s">
        <v>278</v>
      </c>
      <c r="D99" s="209">
        <v>15069</v>
      </c>
      <c r="E99" s="211" t="s">
        <v>361</v>
      </c>
      <c r="F99" s="212">
        <v>965780190.5</v>
      </c>
      <c r="G99" s="212">
        <v>806807813.70000005</v>
      </c>
      <c r="H99" s="212">
        <v>149999993</v>
      </c>
      <c r="I99" s="212">
        <v>8972383.8000000007</v>
      </c>
      <c r="J99" s="212" t="s">
        <v>455</v>
      </c>
      <c r="K99" s="212" t="s">
        <v>455</v>
      </c>
      <c r="L99" s="212" t="s">
        <v>455</v>
      </c>
      <c r="M99" s="212" t="s">
        <v>455</v>
      </c>
    </row>
    <row r="100" spans="3:13" ht="48.75" thickBot="1">
      <c r="C100" s="210" t="s">
        <v>278</v>
      </c>
      <c r="D100" s="209">
        <v>15074</v>
      </c>
      <c r="E100" s="211" t="s">
        <v>362</v>
      </c>
      <c r="F100" s="212">
        <v>2767735059.8000002</v>
      </c>
      <c r="G100" s="212">
        <v>2191979358.8000002</v>
      </c>
      <c r="H100" s="212">
        <v>575727334</v>
      </c>
      <c r="I100" s="212">
        <v>28367</v>
      </c>
      <c r="J100" s="212" t="s">
        <v>455</v>
      </c>
      <c r="K100" s="212" t="s">
        <v>455</v>
      </c>
      <c r="L100" s="212" t="s">
        <v>455</v>
      </c>
      <c r="M100" s="212" t="s">
        <v>455</v>
      </c>
    </row>
    <row r="101" spans="3:13" ht="48.75" thickBot="1">
      <c r="C101" s="210" t="s">
        <v>278</v>
      </c>
      <c r="D101" s="209">
        <v>15058</v>
      </c>
      <c r="E101" s="211" t="s">
        <v>363</v>
      </c>
      <c r="F101" s="212">
        <v>734056819.60000002</v>
      </c>
      <c r="G101" s="212">
        <v>356056813.60000002</v>
      </c>
      <c r="H101" s="212">
        <v>210000006</v>
      </c>
      <c r="I101" s="212">
        <v>168000000</v>
      </c>
      <c r="J101" s="212" t="s">
        <v>455</v>
      </c>
      <c r="K101" s="212" t="s">
        <v>455</v>
      </c>
      <c r="L101" s="212" t="s">
        <v>455</v>
      </c>
      <c r="M101" s="212" t="s">
        <v>455</v>
      </c>
    </row>
    <row r="102" spans="3:13" ht="48.75" thickBot="1">
      <c r="C102" s="210" t="s">
        <v>278</v>
      </c>
      <c r="D102" s="209">
        <v>15056</v>
      </c>
      <c r="E102" s="211" t="s">
        <v>477</v>
      </c>
      <c r="F102" s="212">
        <v>853365607.70000005</v>
      </c>
      <c r="G102" s="212">
        <v>683759389.89999998</v>
      </c>
      <c r="H102" s="212">
        <v>76154845</v>
      </c>
      <c r="I102" s="212">
        <v>93451372.900000006</v>
      </c>
      <c r="J102" s="212" t="s">
        <v>455</v>
      </c>
      <c r="K102" s="212" t="s">
        <v>455</v>
      </c>
      <c r="L102" s="212" t="s">
        <v>455</v>
      </c>
      <c r="M102" s="212" t="s">
        <v>455</v>
      </c>
    </row>
    <row r="103" spans="3:13" ht="48.75" thickBot="1">
      <c r="C103" s="210" t="s">
        <v>278</v>
      </c>
      <c r="D103" s="209">
        <v>15055</v>
      </c>
      <c r="E103" s="211" t="s">
        <v>364</v>
      </c>
      <c r="F103" s="212">
        <v>738039186.89999998</v>
      </c>
      <c r="G103" s="212">
        <v>557944279.89999998</v>
      </c>
      <c r="H103" s="212">
        <v>87094907</v>
      </c>
      <c r="I103" s="212">
        <v>93000000</v>
      </c>
      <c r="J103" s="212" t="s">
        <v>455</v>
      </c>
      <c r="K103" s="212" t="s">
        <v>455</v>
      </c>
      <c r="L103" s="212" t="s">
        <v>455</v>
      </c>
      <c r="M103" s="212" t="s">
        <v>455</v>
      </c>
    </row>
    <row r="104" spans="3:13" ht="48.75" thickBot="1">
      <c r="C104" s="210" t="s">
        <v>478</v>
      </c>
      <c r="D104" s="209">
        <v>15027</v>
      </c>
      <c r="E104" s="211" t="s">
        <v>479</v>
      </c>
      <c r="F104" s="212">
        <v>749678031.5</v>
      </c>
      <c r="G104" s="212">
        <v>444402033.89999998</v>
      </c>
      <c r="H104" s="212">
        <v>199449858.09999999</v>
      </c>
      <c r="I104" s="212">
        <v>20499147.399999999</v>
      </c>
      <c r="J104" s="212">
        <v>85326992.200000003</v>
      </c>
      <c r="K104" s="212" t="s">
        <v>455</v>
      </c>
      <c r="L104" s="212" t="s">
        <v>455</v>
      </c>
      <c r="M104" s="212" t="s">
        <v>455</v>
      </c>
    </row>
    <row r="105" spans="3:13" ht="36.75" thickBot="1">
      <c r="C105" s="210" t="s">
        <v>278</v>
      </c>
      <c r="D105" s="209">
        <v>15347</v>
      </c>
      <c r="E105" s="211" t="s">
        <v>480</v>
      </c>
      <c r="F105" s="212">
        <v>8346912295.3999996</v>
      </c>
      <c r="G105" s="212">
        <v>6967050450.5</v>
      </c>
      <c r="H105" s="212">
        <v>480215744</v>
      </c>
      <c r="I105" s="212">
        <v>186000000</v>
      </c>
      <c r="J105" s="212">
        <v>713646100.79999995</v>
      </c>
      <c r="K105" s="212" t="s">
        <v>455</v>
      </c>
      <c r="L105" s="212" t="s">
        <v>455</v>
      </c>
      <c r="M105" s="212" t="s">
        <v>455</v>
      </c>
    </row>
    <row r="106" spans="3:13" ht="48.75" thickBot="1">
      <c r="C106" s="210" t="s">
        <v>278</v>
      </c>
      <c r="D106" s="209">
        <v>16370</v>
      </c>
      <c r="E106" s="211" t="s">
        <v>365</v>
      </c>
      <c r="F106" s="212">
        <v>5818444701.1000004</v>
      </c>
      <c r="G106" s="212">
        <v>4494642295.6999998</v>
      </c>
      <c r="H106" s="212">
        <v>225402923</v>
      </c>
      <c r="I106" s="212">
        <v>479832518.69999999</v>
      </c>
      <c r="J106" s="212">
        <v>518566963.69999999</v>
      </c>
      <c r="K106" s="212">
        <v>100000000</v>
      </c>
      <c r="L106" s="212" t="s">
        <v>455</v>
      </c>
      <c r="M106" s="212" t="s">
        <v>455</v>
      </c>
    </row>
    <row r="107" spans="3:13" ht="36.75" thickBot="1">
      <c r="C107" s="210" t="s">
        <v>481</v>
      </c>
      <c r="D107" s="209">
        <v>15345</v>
      </c>
      <c r="E107" s="211" t="s">
        <v>366</v>
      </c>
      <c r="F107" s="212">
        <v>809718392.29999995</v>
      </c>
      <c r="G107" s="212">
        <v>409647381</v>
      </c>
      <c r="H107" s="212">
        <v>287166607.60000002</v>
      </c>
      <c r="I107" s="212">
        <v>92671267.299999997</v>
      </c>
      <c r="J107" s="212">
        <v>20233136.399999999</v>
      </c>
      <c r="K107" s="212" t="s">
        <v>455</v>
      </c>
      <c r="L107" s="212" t="s">
        <v>455</v>
      </c>
      <c r="M107" s="212" t="s">
        <v>455</v>
      </c>
    </row>
    <row r="108" spans="3:13" ht="48.75" thickBot="1">
      <c r="C108" s="210" t="s">
        <v>278</v>
      </c>
      <c r="D108" s="209">
        <v>15335</v>
      </c>
      <c r="E108" s="211" t="s">
        <v>367</v>
      </c>
      <c r="F108" s="212">
        <v>1183808886.0999999</v>
      </c>
      <c r="G108" s="212">
        <v>720641575.89999998</v>
      </c>
      <c r="H108" s="212">
        <v>325108832</v>
      </c>
      <c r="I108" s="212">
        <v>138058478.19999999</v>
      </c>
      <c r="J108" s="212" t="s">
        <v>455</v>
      </c>
      <c r="K108" s="212" t="s">
        <v>455</v>
      </c>
      <c r="L108" s="212" t="s">
        <v>455</v>
      </c>
      <c r="M108" s="212" t="s">
        <v>455</v>
      </c>
    </row>
    <row r="109" spans="3:13" ht="48.75" thickBot="1">
      <c r="C109" s="210" t="s">
        <v>278</v>
      </c>
      <c r="D109" s="209">
        <v>15331</v>
      </c>
      <c r="E109" s="211" t="s">
        <v>482</v>
      </c>
      <c r="F109" s="212">
        <v>1205945654.5999999</v>
      </c>
      <c r="G109" s="212">
        <v>1129439655.3</v>
      </c>
      <c r="H109" s="212">
        <v>22500001</v>
      </c>
      <c r="I109" s="212">
        <v>54005998.200000003</v>
      </c>
      <c r="J109" s="212" t="s">
        <v>455</v>
      </c>
      <c r="K109" s="212" t="s">
        <v>455</v>
      </c>
      <c r="L109" s="212" t="s">
        <v>455</v>
      </c>
      <c r="M109" s="212" t="s">
        <v>455</v>
      </c>
    </row>
    <row r="110" spans="3:13" ht="48.75" thickBot="1">
      <c r="C110" s="210" t="s">
        <v>278</v>
      </c>
      <c r="D110" s="209">
        <v>15340</v>
      </c>
      <c r="E110" s="211" t="s">
        <v>483</v>
      </c>
      <c r="F110" s="212">
        <v>1129553179.4000001</v>
      </c>
      <c r="G110" s="212">
        <v>629788428.20000005</v>
      </c>
      <c r="H110" s="212">
        <v>481466381</v>
      </c>
      <c r="I110" s="212">
        <v>18298370.199999999</v>
      </c>
      <c r="J110" s="212" t="s">
        <v>455</v>
      </c>
      <c r="K110" s="212" t="s">
        <v>455</v>
      </c>
      <c r="L110" s="212" t="s">
        <v>455</v>
      </c>
      <c r="M110" s="212" t="s">
        <v>455</v>
      </c>
    </row>
    <row r="111" spans="3:13" ht="48.75" thickBot="1">
      <c r="C111" s="210" t="s">
        <v>278</v>
      </c>
      <c r="D111" s="209">
        <v>15932</v>
      </c>
      <c r="E111" s="211" t="s">
        <v>368</v>
      </c>
      <c r="F111" s="212">
        <v>1506338176.8</v>
      </c>
      <c r="G111" s="212">
        <v>1039070762.9</v>
      </c>
      <c r="H111" s="212">
        <v>467005234</v>
      </c>
      <c r="I111" s="212">
        <v>262179.90000000002</v>
      </c>
      <c r="J111" s="212" t="s">
        <v>455</v>
      </c>
      <c r="K111" s="212" t="s">
        <v>455</v>
      </c>
      <c r="L111" s="212" t="s">
        <v>455</v>
      </c>
      <c r="M111" s="212" t="s">
        <v>455</v>
      </c>
    </row>
    <row r="112" spans="3:13" ht="48.75" thickBot="1">
      <c r="C112" s="210" t="s">
        <v>278</v>
      </c>
      <c r="D112" s="209">
        <v>15326</v>
      </c>
      <c r="E112" s="211" t="s">
        <v>369</v>
      </c>
      <c r="F112" s="212">
        <v>1599934214.5</v>
      </c>
      <c r="G112" s="212">
        <v>931683553.29999995</v>
      </c>
      <c r="H112" s="212">
        <v>280029233</v>
      </c>
      <c r="I112" s="212">
        <v>388221428.19999999</v>
      </c>
      <c r="J112" s="212" t="s">
        <v>455</v>
      </c>
      <c r="K112" s="212" t="s">
        <v>455</v>
      </c>
      <c r="L112" s="212" t="s">
        <v>455</v>
      </c>
      <c r="M112" s="212" t="s">
        <v>455</v>
      </c>
    </row>
    <row r="113" spans="3:13" ht="48.75" thickBot="1">
      <c r="C113" s="210" t="s">
        <v>278</v>
      </c>
      <c r="D113" s="209">
        <v>16100</v>
      </c>
      <c r="E113" s="211" t="s">
        <v>370</v>
      </c>
      <c r="F113" s="212">
        <v>1259388468</v>
      </c>
      <c r="G113" s="212">
        <v>730739580.5</v>
      </c>
      <c r="H113" s="212">
        <v>312920651</v>
      </c>
      <c r="I113" s="212">
        <v>140000000</v>
      </c>
      <c r="J113" s="212">
        <v>75728236.5</v>
      </c>
      <c r="K113" s="212" t="s">
        <v>455</v>
      </c>
      <c r="L113" s="212" t="s">
        <v>455</v>
      </c>
      <c r="M113" s="212" t="s">
        <v>455</v>
      </c>
    </row>
    <row r="114" spans="3:13" ht="48.75" thickBot="1">
      <c r="C114" s="210" t="s">
        <v>278</v>
      </c>
      <c r="D114" s="209">
        <v>16103</v>
      </c>
      <c r="E114" s="211" t="s">
        <v>371</v>
      </c>
      <c r="F114" s="212">
        <v>708169254.79999995</v>
      </c>
      <c r="G114" s="212">
        <v>540052323.79999995</v>
      </c>
      <c r="H114" s="212">
        <v>75116931</v>
      </c>
      <c r="I114" s="212">
        <v>93000000</v>
      </c>
      <c r="J114" s="212" t="s">
        <v>455</v>
      </c>
      <c r="K114" s="212" t="s">
        <v>455</v>
      </c>
      <c r="L114" s="212" t="s">
        <v>455</v>
      </c>
      <c r="M114" s="212" t="s">
        <v>455</v>
      </c>
    </row>
    <row r="115" spans="3:13" ht="48.75" thickBot="1">
      <c r="C115" s="210" t="s">
        <v>278</v>
      </c>
      <c r="D115" s="209">
        <v>15324</v>
      </c>
      <c r="E115" s="211" t="s">
        <v>372</v>
      </c>
      <c r="F115" s="212">
        <v>1911952211.3</v>
      </c>
      <c r="G115" s="212">
        <v>1411637288.2</v>
      </c>
      <c r="H115" s="212">
        <v>499692450</v>
      </c>
      <c r="I115" s="212">
        <v>622473.1</v>
      </c>
      <c r="J115" s="212" t="s">
        <v>455</v>
      </c>
      <c r="K115" s="212" t="s">
        <v>455</v>
      </c>
      <c r="L115" s="212" t="s">
        <v>455</v>
      </c>
      <c r="M115" s="212" t="s">
        <v>455</v>
      </c>
    </row>
    <row r="116" spans="3:13" ht="48.75" thickBot="1">
      <c r="C116" s="210" t="s">
        <v>278</v>
      </c>
      <c r="D116" s="209">
        <v>15319</v>
      </c>
      <c r="E116" s="211" t="s">
        <v>373</v>
      </c>
      <c r="F116" s="212">
        <v>2051842799.5999999</v>
      </c>
      <c r="G116" s="212">
        <v>1503871128.5999999</v>
      </c>
      <c r="H116" s="212">
        <v>261480514</v>
      </c>
      <c r="I116" s="212">
        <v>180824745.69999999</v>
      </c>
      <c r="J116" s="212">
        <v>105666411.3</v>
      </c>
      <c r="K116" s="212" t="s">
        <v>455</v>
      </c>
      <c r="L116" s="212" t="s">
        <v>455</v>
      </c>
      <c r="M116" s="212" t="s">
        <v>455</v>
      </c>
    </row>
    <row r="117" spans="3:13" ht="48.75" thickBot="1">
      <c r="C117" s="210" t="s">
        <v>278</v>
      </c>
      <c r="D117" s="209">
        <v>15401</v>
      </c>
      <c r="E117" s="211" t="s">
        <v>484</v>
      </c>
      <c r="F117" s="212">
        <v>1040054421.3</v>
      </c>
      <c r="G117" s="212">
        <v>786976462.70000005</v>
      </c>
      <c r="H117" s="212">
        <v>250131038</v>
      </c>
      <c r="I117" s="212">
        <v>2946920.6</v>
      </c>
      <c r="J117" s="212" t="s">
        <v>455</v>
      </c>
      <c r="K117" s="212" t="s">
        <v>455</v>
      </c>
      <c r="L117" s="212" t="s">
        <v>455</v>
      </c>
      <c r="M117" s="212" t="s">
        <v>455</v>
      </c>
    </row>
    <row r="118" spans="3:13" ht="48.75" thickBot="1">
      <c r="C118" s="210" t="s">
        <v>278</v>
      </c>
      <c r="D118" s="209">
        <v>15312</v>
      </c>
      <c r="E118" s="211" t="s">
        <v>485</v>
      </c>
      <c r="F118" s="212">
        <v>2923250843.0999999</v>
      </c>
      <c r="G118" s="212">
        <v>2684872500.0999999</v>
      </c>
      <c r="H118" s="212">
        <v>235000002</v>
      </c>
      <c r="I118" s="212">
        <v>3378341.1</v>
      </c>
      <c r="J118" s="212" t="s">
        <v>455</v>
      </c>
      <c r="K118" s="212" t="s">
        <v>455</v>
      </c>
      <c r="L118" s="212" t="s">
        <v>455</v>
      </c>
      <c r="M118" s="212" t="s">
        <v>455</v>
      </c>
    </row>
    <row r="119" spans="3:13" ht="48.75" thickBot="1">
      <c r="C119" s="210" t="s">
        <v>278</v>
      </c>
      <c r="D119" s="209">
        <v>15336</v>
      </c>
      <c r="E119" s="211" t="s">
        <v>486</v>
      </c>
      <c r="F119" s="212">
        <v>831937392.29999995</v>
      </c>
      <c r="G119" s="212">
        <v>513936338.60000002</v>
      </c>
      <c r="H119" s="212">
        <v>225000062</v>
      </c>
      <c r="I119" s="212">
        <v>93000991.700000003</v>
      </c>
      <c r="J119" s="212" t="s">
        <v>455</v>
      </c>
      <c r="K119" s="212" t="s">
        <v>455</v>
      </c>
      <c r="L119" s="212" t="s">
        <v>455</v>
      </c>
      <c r="M119" s="212" t="s">
        <v>455</v>
      </c>
    </row>
    <row r="120" spans="3:13" ht="48.75" thickBot="1">
      <c r="C120" s="210" t="s">
        <v>278</v>
      </c>
      <c r="D120" s="209">
        <v>16105</v>
      </c>
      <c r="E120" s="211" t="s">
        <v>487</v>
      </c>
      <c r="F120" s="212">
        <v>876642617.20000005</v>
      </c>
      <c r="G120" s="212">
        <v>629081905.79999995</v>
      </c>
      <c r="H120" s="212">
        <v>180060768</v>
      </c>
      <c r="I120" s="212">
        <v>67499943.400000006</v>
      </c>
      <c r="J120" s="212" t="s">
        <v>455</v>
      </c>
      <c r="K120" s="212" t="s">
        <v>455</v>
      </c>
      <c r="L120" s="212" t="s">
        <v>455</v>
      </c>
      <c r="M120" s="212" t="s">
        <v>455</v>
      </c>
    </row>
    <row r="121" spans="3:13" ht="48.75" thickBot="1">
      <c r="C121" s="210" t="s">
        <v>278</v>
      </c>
      <c r="D121" s="209">
        <v>15339</v>
      </c>
      <c r="E121" s="211" t="s">
        <v>374</v>
      </c>
      <c r="F121" s="212">
        <v>734506644.20000005</v>
      </c>
      <c r="G121" s="212">
        <v>629368493.29999995</v>
      </c>
      <c r="H121" s="212">
        <v>105001002</v>
      </c>
      <c r="I121" s="212">
        <v>137148.9</v>
      </c>
      <c r="J121" s="212" t="s">
        <v>455</v>
      </c>
      <c r="K121" s="212" t="s">
        <v>455</v>
      </c>
      <c r="L121" s="212" t="s">
        <v>455</v>
      </c>
      <c r="M121" s="212" t="s">
        <v>455</v>
      </c>
    </row>
    <row r="122" spans="3:13" ht="48.75" thickBot="1">
      <c r="C122" s="210" t="s">
        <v>278</v>
      </c>
      <c r="D122" s="209">
        <v>15404</v>
      </c>
      <c r="E122" s="211" t="s">
        <v>375</v>
      </c>
      <c r="F122" s="212">
        <v>754061152.10000002</v>
      </c>
      <c r="G122" s="212">
        <v>405471731.89999998</v>
      </c>
      <c r="H122" s="212">
        <v>197501084</v>
      </c>
      <c r="I122" s="212">
        <v>121000000</v>
      </c>
      <c r="J122" s="212">
        <v>30088336.199999999</v>
      </c>
      <c r="K122" s="212" t="s">
        <v>455</v>
      </c>
      <c r="L122" s="212" t="s">
        <v>455</v>
      </c>
      <c r="M122" s="212" t="s">
        <v>455</v>
      </c>
    </row>
    <row r="123" spans="3:13" ht="48.75" thickBot="1">
      <c r="C123" s="210" t="s">
        <v>278</v>
      </c>
      <c r="D123" s="209">
        <v>15317</v>
      </c>
      <c r="E123" s="211" t="s">
        <v>488</v>
      </c>
      <c r="F123" s="212">
        <v>2918223686.0999999</v>
      </c>
      <c r="G123" s="212">
        <v>1947282997.8</v>
      </c>
      <c r="H123" s="212">
        <v>829576146</v>
      </c>
      <c r="I123" s="212">
        <v>28000000</v>
      </c>
      <c r="J123" s="212">
        <v>113364542.3</v>
      </c>
      <c r="K123" s="212" t="s">
        <v>455</v>
      </c>
      <c r="L123" s="212" t="s">
        <v>455</v>
      </c>
      <c r="M123" s="212" t="s">
        <v>455</v>
      </c>
    </row>
    <row r="124" spans="3:13" ht="48.75" thickBot="1">
      <c r="C124" s="210" t="s">
        <v>278</v>
      </c>
      <c r="D124" s="209">
        <v>15328</v>
      </c>
      <c r="E124" s="211" t="s">
        <v>376</v>
      </c>
      <c r="F124" s="212">
        <v>1324223565.0999999</v>
      </c>
      <c r="G124" s="212">
        <v>625916238.70000005</v>
      </c>
      <c r="H124" s="212">
        <v>308000000</v>
      </c>
      <c r="I124" s="212">
        <v>149000000</v>
      </c>
      <c r="J124" s="212">
        <v>241307326.40000001</v>
      </c>
      <c r="K124" s="212" t="s">
        <v>455</v>
      </c>
      <c r="L124" s="212" t="s">
        <v>455</v>
      </c>
      <c r="M124" s="212" t="s">
        <v>455</v>
      </c>
    </row>
    <row r="125" spans="3:13" ht="48.75" thickBot="1">
      <c r="C125" s="210" t="s">
        <v>278</v>
      </c>
      <c r="D125" s="209">
        <v>15809</v>
      </c>
      <c r="E125" s="211" t="s">
        <v>489</v>
      </c>
      <c r="F125" s="212">
        <v>854267359.89999998</v>
      </c>
      <c r="G125" s="212">
        <v>512506283.10000002</v>
      </c>
      <c r="H125" s="212">
        <v>151740056</v>
      </c>
      <c r="I125" s="212">
        <v>186000000</v>
      </c>
      <c r="J125" s="212">
        <v>4021020.8</v>
      </c>
      <c r="K125" s="212" t="s">
        <v>455</v>
      </c>
      <c r="L125" s="212" t="s">
        <v>455</v>
      </c>
      <c r="M125" s="212" t="s">
        <v>455</v>
      </c>
    </row>
    <row r="126" spans="3:13" ht="48.75" thickBot="1">
      <c r="C126" s="210" t="s">
        <v>278</v>
      </c>
      <c r="D126" s="209">
        <v>15942</v>
      </c>
      <c r="E126" s="211" t="s">
        <v>377</v>
      </c>
      <c r="F126" s="212">
        <v>840510414.39999998</v>
      </c>
      <c r="G126" s="212">
        <v>283585136.19999999</v>
      </c>
      <c r="H126" s="212">
        <v>390000019</v>
      </c>
      <c r="I126" s="212">
        <v>112027361</v>
      </c>
      <c r="J126" s="212">
        <v>54897898.200000003</v>
      </c>
      <c r="K126" s="212" t="s">
        <v>455</v>
      </c>
      <c r="L126" s="212" t="s">
        <v>455</v>
      </c>
      <c r="M126" s="212" t="s">
        <v>455</v>
      </c>
    </row>
    <row r="127" spans="3:13" ht="48.75" thickBot="1">
      <c r="C127" s="210" t="s">
        <v>278</v>
      </c>
      <c r="D127" s="209">
        <v>15333</v>
      </c>
      <c r="E127" s="211" t="s">
        <v>378</v>
      </c>
      <c r="F127" s="212">
        <v>746483475.70000005</v>
      </c>
      <c r="G127" s="212">
        <v>469535366.19999999</v>
      </c>
      <c r="H127" s="212">
        <v>105001000</v>
      </c>
      <c r="I127" s="212">
        <v>171947109.40000001</v>
      </c>
      <c r="J127" s="212" t="s">
        <v>455</v>
      </c>
      <c r="K127" s="212" t="s">
        <v>455</v>
      </c>
      <c r="L127" s="212" t="s">
        <v>455</v>
      </c>
      <c r="M127" s="212" t="s">
        <v>455</v>
      </c>
    </row>
    <row r="128" spans="3:13" ht="48.75" thickBot="1">
      <c r="C128" s="210" t="s">
        <v>278</v>
      </c>
      <c r="D128" s="209">
        <v>15321</v>
      </c>
      <c r="E128" s="211" t="s">
        <v>379</v>
      </c>
      <c r="F128" s="212">
        <v>1914353522.9000001</v>
      </c>
      <c r="G128" s="212">
        <v>1552410199.2</v>
      </c>
      <c r="H128" s="212">
        <v>225001054</v>
      </c>
      <c r="I128" s="212">
        <v>136942269.69999999</v>
      </c>
      <c r="J128" s="212" t="s">
        <v>455</v>
      </c>
      <c r="K128" s="212" t="s">
        <v>455</v>
      </c>
      <c r="L128" s="212" t="s">
        <v>455</v>
      </c>
      <c r="M128" s="212" t="s">
        <v>455</v>
      </c>
    </row>
    <row r="129" spans="3:13" ht="48.75" thickBot="1">
      <c r="C129" s="210" t="s">
        <v>278</v>
      </c>
      <c r="D129" s="209">
        <v>15813</v>
      </c>
      <c r="E129" s="211" t="s">
        <v>380</v>
      </c>
      <c r="F129" s="212">
        <v>1072171968.7</v>
      </c>
      <c r="G129" s="212">
        <v>751858236</v>
      </c>
      <c r="H129" s="212">
        <v>300027947</v>
      </c>
      <c r="I129" s="212">
        <v>20285785.699999999</v>
      </c>
      <c r="J129" s="212" t="s">
        <v>455</v>
      </c>
      <c r="K129" s="212" t="s">
        <v>455</v>
      </c>
      <c r="L129" s="212" t="s">
        <v>455</v>
      </c>
      <c r="M129" s="212" t="s">
        <v>455</v>
      </c>
    </row>
    <row r="130" spans="3:13" ht="48.75" thickBot="1">
      <c r="C130" s="210" t="s">
        <v>278</v>
      </c>
      <c r="D130" s="209">
        <v>15948</v>
      </c>
      <c r="E130" s="211" t="s">
        <v>381</v>
      </c>
      <c r="F130" s="212">
        <v>1395098366.5999999</v>
      </c>
      <c r="G130" s="212">
        <v>967058767.10000002</v>
      </c>
      <c r="H130" s="212">
        <v>428008243</v>
      </c>
      <c r="I130" s="212">
        <v>31356.5</v>
      </c>
      <c r="J130" s="212" t="s">
        <v>455</v>
      </c>
      <c r="K130" s="212" t="s">
        <v>455</v>
      </c>
      <c r="L130" s="212" t="s">
        <v>455</v>
      </c>
      <c r="M130" s="212" t="s">
        <v>455</v>
      </c>
    </row>
    <row r="131" spans="3:13" ht="48.75" thickBot="1">
      <c r="C131" s="210" t="s">
        <v>278</v>
      </c>
      <c r="D131" s="209">
        <v>15337</v>
      </c>
      <c r="E131" s="211" t="s">
        <v>382</v>
      </c>
      <c r="F131" s="212">
        <v>1016318184.7</v>
      </c>
      <c r="G131" s="212">
        <v>423106530.69999999</v>
      </c>
      <c r="H131" s="212">
        <v>330000690</v>
      </c>
      <c r="I131" s="212">
        <v>93000000</v>
      </c>
      <c r="J131" s="212">
        <v>170210963.90000001</v>
      </c>
      <c r="K131" s="212" t="s">
        <v>455</v>
      </c>
      <c r="L131" s="212" t="s">
        <v>455</v>
      </c>
      <c r="M131" s="212" t="s">
        <v>455</v>
      </c>
    </row>
    <row r="132" spans="3:13" ht="48.75" thickBot="1">
      <c r="C132" s="210" t="s">
        <v>278</v>
      </c>
      <c r="D132" s="209">
        <v>16124</v>
      </c>
      <c r="E132" s="211" t="s">
        <v>383</v>
      </c>
      <c r="F132" s="212">
        <v>1358468947</v>
      </c>
      <c r="G132" s="212">
        <v>809068998.39999998</v>
      </c>
      <c r="H132" s="212">
        <v>233890144</v>
      </c>
      <c r="I132" s="212">
        <v>137829511.59999999</v>
      </c>
      <c r="J132" s="212">
        <v>177680293</v>
      </c>
      <c r="K132" s="212" t="s">
        <v>455</v>
      </c>
      <c r="L132" s="212" t="s">
        <v>455</v>
      </c>
      <c r="M132" s="212" t="s">
        <v>455</v>
      </c>
    </row>
    <row r="133" spans="3:13" ht="60.75" thickBot="1">
      <c r="C133" s="210" t="s">
        <v>278</v>
      </c>
      <c r="D133" s="209">
        <v>16372</v>
      </c>
      <c r="E133" s="211" t="s">
        <v>384</v>
      </c>
      <c r="F133" s="212">
        <v>1040053218.2</v>
      </c>
      <c r="G133" s="212">
        <v>987175065.10000002</v>
      </c>
      <c r="H133" s="212" t="s">
        <v>455</v>
      </c>
      <c r="I133" s="212">
        <v>1000000</v>
      </c>
      <c r="J133" s="212">
        <v>51878153.100000001</v>
      </c>
      <c r="K133" s="212" t="s">
        <v>455</v>
      </c>
      <c r="L133" s="212" t="s">
        <v>455</v>
      </c>
      <c r="M133" s="212" t="s">
        <v>455</v>
      </c>
    </row>
    <row r="134" spans="3:13" ht="60.75" thickBot="1">
      <c r="C134" s="210" t="s">
        <v>278</v>
      </c>
      <c r="D134" s="209">
        <v>16874</v>
      </c>
      <c r="E134" s="211" t="s">
        <v>385</v>
      </c>
      <c r="F134" s="212">
        <v>908445897.79999995</v>
      </c>
      <c r="G134" s="212">
        <v>215191574.19999999</v>
      </c>
      <c r="H134" s="212">
        <v>65547191</v>
      </c>
      <c r="I134" s="212">
        <v>174211978.40000001</v>
      </c>
      <c r="J134" s="212">
        <v>453495154.19999999</v>
      </c>
      <c r="K134" s="212" t="s">
        <v>455</v>
      </c>
      <c r="L134" s="212" t="s">
        <v>455</v>
      </c>
      <c r="M134" s="212" t="s">
        <v>455</v>
      </c>
    </row>
    <row r="135" spans="3:13" ht="60.75" thickBot="1">
      <c r="C135" s="210" t="s">
        <v>341</v>
      </c>
      <c r="D135" s="209">
        <v>16261</v>
      </c>
      <c r="E135" s="211" t="s">
        <v>386</v>
      </c>
      <c r="F135" s="212">
        <v>1104425000</v>
      </c>
      <c r="G135" s="212">
        <v>103809274.3</v>
      </c>
      <c r="H135" s="212">
        <v>199474741</v>
      </c>
      <c r="I135" s="212">
        <v>236971008.80000001</v>
      </c>
      <c r="J135" s="212">
        <v>497554901.19999999</v>
      </c>
      <c r="K135" s="212" t="s">
        <v>455</v>
      </c>
      <c r="L135" s="212" t="s">
        <v>455</v>
      </c>
      <c r="M135" s="212">
        <v>66615074.700000003</v>
      </c>
    </row>
    <row r="136" spans="3:13" ht="48.75" thickBot="1">
      <c r="C136" s="210" t="s">
        <v>280</v>
      </c>
      <c r="D136" s="209">
        <v>16350</v>
      </c>
      <c r="E136" s="211" t="s">
        <v>387</v>
      </c>
      <c r="F136" s="212">
        <v>912146404.29999995</v>
      </c>
      <c r="G136" s="212">
        <v>519605462.39999998</v>
      </c>
      <c r="H136" s="212">
        <v>279463410.60000002</v>
      </c>
      <c r="I136" s="212">
        <v>113077531.40000001</v>
      </c>
      <c r="J136" s="212" t="s">
        <v>455</v>
      </c>
      <c r="K136" s="212" t="s">
        <v>455</v>
      </c>
      <c r="L136" s="212" t="s">
        <v>455</v>
      </c>
      <c r="M136" s="212" t="s">
        <v>455</v>
      </c>
    </row>
    <row r="137" spans="3:13" ht="48.75" thickBot="1">
      <c r="C137" s="210" t="s">
        <v>280</v>
      </c>
      <c r="D137" s="209">
        <v>16142</v>
      </c>
      <c r="E137" s="211" t="s">
        <v>388</v>
      </c>
      <c r="F137" s="212">
        <v>2454638246.3000002</v>
      </c>
      <c r="G137" s="212">
        <v>2091723522</v>
      </c>
      <c r="H137" s="212">
        <v>321765205.39999998</v>
      </c>
      <c r="I137" s="212">
        <v>41149519</v>
      </c>
      <c r="J137" s="212" t="s">
        <v>455</v>
      </c>
      <c r="K137" s="212" t="s">
        <v>455</v>
      </c>
      <c r="L137" s="212" t="s">
        <v>455</v>
      </c>
      <c r="M137" s="212" t="s">
        <v>455</v>
      </c>
    </row>
    <row r="138" spans="3:13" ht="48.75" thickBot="1">
      <c r="C138" s="210" t="s">
        <v>278</v>
      </c>
      <c r="D138" s="209">
        <v>16152</v>
      </c>
      <c r="E138" s="211" t="s">
        <v>490</v>
      </c>
      <c r="F138" s="212">
        <v>757841708.60000002</v>
      </c>
      <c r="G138" s="212">
        <v>156014178.5</v>
      </c>
      <c r="H138" s="212">
        <v>152025872.59999999</v>
      </c>
      <c r="I138" s="212">
        <v>196494504.69999999</v>
      </c>
      <c r="J138" s="212">
        <v>253307152.90000001</v>
      </c>
      <c r="K138" s="212" t="s">
        <v>455</v>
      </c>
      <c r="L138" s="212" t="s">
        <v>455</v>
      </c>
      <c r="M138" s="212" t="s">
        <v>455</v>
      </c>
    </row>
    <row r="139" spans="3:13" ht="48.75" thickBot="1">
      <c r="C139" s="210" t="s">
        <v>278</v>
      </c>
      <c r="D139" s="209">
        <v>15950</v>
      </c>
      <c r="E139" s="211" t="s">
        <v>389</v>
      </c>
      <c r="F139" s="212">
        <v>1595102765.2</v>
      </c>
      <c r="G139" s="212">
        <v>1439175557.9000001</v>
      </c>
      <c r="H139" s="212">
        <v>33926762</v>
      </c>
      <c r="I139" s="212">
        <v>33295528.5</v>
      </c>
      <c r="J139" s="212">
        <v>88704916.700000003</v>
      </c>
      <c r="K139" s="212" t="s">
        <v>455</v>
      </c>
      <c r="L139" s="212" t="s">
        <v>455</v>
      </c>
      <c r="M139" s="212" t="s">
        <v>455</v>
      </c>
    </row>
    <row r="140" spans="3:13" ht="48.75" thickBot="1">
      <c r="C140" s="210" t="s">
        <v>280</v>
      </c>
      <c r="D140" s="209">
        <v>16130</v>
      </c>
      <c r="E140" s="211" t="s">
        <v>390</v>
      </c>
      <c r="F140" s="212">
        <v>628790371</v>
      </c>
      <c r="G140" s="212">
        <v>2679144</v>
      </c>
      <c r="H140" s="212">
        <v>8213492</v>
      </c>
      <c r="I140" s="212">
        <v>565000000</v>
      </c>
      <c r="J140" s="212">
        <v>52897735</v>
      </c>
      <c r="K140" s="212" t="s">
        <v>455</v>
      </c>
      <c r="L140" s="212" t="s">
        <v>455</v>
      </c>
      <c r="M140" s="212" t="s">
        <v>455</v>
      </c>
    </row>
    <row r="141" spans="3:13" ht="36.75" thickBot="1">
      <c r="C141" s="210" t="s">
        <v>491</v>
      </c>
      <c r="D141" s="209">
        <v>16580</v>
      </c>
      <c r="E141" s="211" t="s">
        <v>492</v>
      </c>
      <c r="F141" s="212">
        <v>6160000000</v>
      </c>
      <c r="G141" s="212">
        <v>6560992.7000000002</v>
      </c>
      <c r="H141" s="212">
        <v>932821765</v>
      </c>
      <c r="I141" s="212">
        <v>1206704637</v>
      </c>
      <c r="J141" s="212">
        <v>12354240.699999999</v>
      </c>
      <c r="K141" s="212" t="s">
        <v>455</v>
      </c>
      <c r="L141" s="212" t="s">
        <v>455</v>
      </c>
      <c r="M141" s="212">
        <v>4001558364.5999999</v>
      </c>
    </row>
    <row r="142" spans="3:13" ht="36.75" thickBot="1">
      <c r="C142" s="210" t="s">
        <v>280</v>
      </c>
      <c r="D142" s="209">
        <v>16168</v>
      </c>
      <c r="E142" s="211" t="s">
        <v>391</v>
      </c>
      <c r="F142" s="212">
        <v>1870570414.8</v>
      </c>
      <c r="G142" s="212">
        <v>80912751.700000003</v>
      </c>
      <c r="H142" s="212">
        <v>24734851</v>
      </c>
      <c r="I142" s="212">
        <v>664872915.29999995</v>
      </c>
      <c r="J142" s="212">
        <v>1100049896.8</v>
      </c>
      <c r="K142" s="212" t="s">
        <v>455</v>
      </c>
      <c r="L142" s="212" t="s">
        <v>455</v>
      </c>
      <c r="M142" s="212" t="s">
        <v>455</v>
      </c>
    </row>
    <row r="143" spans="3:13" ht="60.75" thickBot="1">
      <c r="C143" s="210" t="s">
        <v>278</v>
      </c>
      <c r="D143" s="209">
        <v>16681</v>
      </c>
      <c r="E143" s="211" t="s">
        <v>392</v>
      </c>
      <c r="F143" s="212">
        <v>678763976.60000002</v>
      </c>
      <c r="G143" s="212">
        <v>510001348.69999999</v>
      </c>
      <c r="H143" s="212">
        <v>117000000</v>
      </c>
      <c r="I143" s="212">
        <v>51762627.899999999</v>
      </c>
      <c r="J143" s="212" t="s">
        <v>455</v>
      </c>
      <c r="K143" s="212" t="s">
        <v>455</v>
      </c>
      <c r="L143" s="212" t="s">
        <v>455</v>
      </c>
      <c r="M143" s="212" t="s">
        <v>455</v>
      </c>
    </row>
    <row r="144" spans="3:13" ht="72.75" thickBot="1">
      <c r="C144" s="210" t="s">
        <v>278</v>
      </c>
      <c r="D144" s="209">
        <v>16322</v>
      </c>
      <c r="E144" s="211" t="s">
        <v>393</v>
      </c>
      <c r="F144" s="212">
        <v>1306526722.7</v>
      </c>
      <c r="G144" s="212">
        <v>628618431.39999998</v>
      </c>
      <c r="H144" s="212">
        <v>133963381</v>
      </c>
      <c r="I144" s="212">
        <v>273620702.19999999</v>
      </c>
      <c r="J144" s="212">
        <v>270324208.10000002</v>
      </c>
      <c r="K144" s="212" t="s">
        <v>455</v>
      </c>
      <c r="L144" s="212" t="s">
        <v>455</v>
      </c>
      <c r="M144" s="212" t="s">
        <v>455</v>
      </c>
    </row>
    <row r="145" spans="3:13" ht="36.75" thickBot="1">
      <c r="C145" s="210" t="s">
        <v>280</v>
      </c>
      <c r="D145" s="209">
        <v>16649</v>
      </c>
      <c r="E145" s="211" t="s">
        <v>493</v>
      </c>
      <c r="F145" s="212">
        <v>2808338551.3000002</v>
      </c>
      <c r="G145" s="212">
        <v>1289711930.7</v>
      </c>
      <c r="H145" s="212">
        <v>548711813.5</v>
      </c>
      <c r="I145" s="212">
        <v>578000000</v>
      </c>
      <c r="J145" s="212">
        <v>391914807.10000002</v>
      </c>
      <c r="K145" s="212" t="s">
        <v>455</v>
      </c>
      <c r="L145" s="212" t="s">
        <v>455</v>
      </c>
      <c r="M145" s="212" t="s">
        <v>455</v>
      </c>
    </row>
    <row r="146" spans="3:13" ht="48.75" thickBot="1">
      <c r="C146" s="210" t="s">
        <v>278</v>
      </c>
      <c r="D146" s="209">
        <v>16337</v>
      </c>
      <c r="E146" s="211" t="s">
        <v>494</v>
      </c>
      <c r="F146" s="212">
        <v>3443467003.8000002</v>
      </c>
      <c r="G146" s="212">
        <v>937661770.60000002</v>
      </c>
      <c r="H146" s="212">
        <v>581788111</v>
      </c>
      <c r="I146" s="212">
        <v>1240501108</v>
      </c>
      <c r="J146" s="212">
        <v>623516014.20000005</v>
      </c>
      <c r="K146" s="212">
        <v>60000000</v>
      </c>
      <c r="L146" s="212" t="s">
        <v>455</v>
      </c>
      <c r="M146" s="212" t="s">
        <v>455</v>
      </c>
    </row>
    <row r="147" spans="3:13" ht="48.75" thickBot="1">
      <c r="C147" s="210" t="s">
        <v>278</v>
      </c>
      <c r="D147" s="209">
        <v>16305</v>
      </c>
      <c r="E147" s="211" t="s">
        <v>394</v>
      </c>
      <c r="F147" s="212">
        <v>16397665621.6</v>
      </c>
      <c r="G147" s="212">
        <v>2719689814.9000001</v>
      </c>
      <c r="H147" s="212">
        <v>1400961892</v>
      </c>
      <c r="I147" s="212">
        <v>4863176697.6000004</v>
      </c>
      <c r="J147" s="212">
        <v>2413837217.0999999</v>
      </c>
      <c r="K147" s="212">
        <v>5000000000</v>
      </c>
      <c r="L147" s="212" t="s">
        <v>455</v>
      </c>
      <c r="M147" s="212" t="s">
        <v>455</v>
      </c>
    </row>
    <row r="148" spans="3:13" ht="36.75" thickBot="1">
      <c r="C148" s="210" t="s">
        <v>453</v>
      </c>
      <c r="D148" s="209">
        <v>16304</v>
      </c>
      <c r="E148" s="211" t="s">
        <v>495</v>
      </c>
      <c r="F148" s="212">
        <v>1521638470.5999999</v>
      </c>
      <c r="G148" s="212">
        <v>174175338.09999999</v>
      </c>
      <c r="H148" s="212">
        <v>932384307.10000002</v>
      </c>
      <c r="I148" s="212">
        <v>415078825.39999998</v>
      </c>
      <c r="J148" s="212" t="s">
        <v>455</v>
      </c>
      <c r="K148" s="212" t="s">
        <v>455</v>
      </c>
      <c r="L148" s="212" t="s">
        <v>455</v>
      </c>
      <c r="M148" s="212" t="s">
        <v>455</v>
      </c>
    </row>
    <row r="149" spans="3:13" ht="60.75" thickBot="1">
      <c r="C149" s="210" t="s">
        <v>474</v>
      </c>
      <c r="D149" s="209">
        <v>16587</v>
      </c>
      <c r="E149" s="211" t="s">
        <v>496</v>
      </c>
      <c r="F149" s="212">
        <v>2743868017.6999998</v>
      </c>
      <c r="G149" s="212">
        <v>122219890.90000001</v>
      </c>
      <c r="H149" s="212">
        <v>356402885</v>
      </c>
      <c r="I149" s="212">
        <v>366450282.10000002</v>
      </c>
      <c r="J149" s="212">
        <v>1898794959.7</v>
      </c>
      <c r="K149" s="212" t="s">
        <v>455</v>
      </c>
      <c r="L149" s="212" t="s">
        <v>455</v>
      </c>
      <c r="M149" s="212" t="s">
        <v>455</v>
      </c>
    </row>
    <row r="150" spans="3:13" ht="48.75" thickBot="1">
      <c r="C150" s="210" t="s">
        <v>278</v>
      </c>
      <c r="D150" s="209">
        <v>16502</v>
      </c>
      <c r="E150" s="211" t="s">
        <v>395</v>
      </c>
      <c r="F150" s="212">
        <v>612740491.10000002</v>
      </c>
      <c r="G150" s="212">
        <v>369829795.19999999</v>
      </c>
      <c r="H150" s="212">
        <v>242910348.19999999</v>
      </c>
      <c r="I150" s="212">
        <v>151.9</v>
      </c>
      <c r="J150" s="212">
        <v>195.8</v>
      </c>
      <c r="K150" s="212" t="s">
        <v>455</v>
      </c>
      <c r="L150" s="212" t="s">
        <v>455</v>
      </c>
      <c r="M150" s="212" t="s">
        <v>455</v>
      </c>
    </row>
    <row r="151" spans="3:13" ht="36.75" thickBot="1">
      <c r="C151" s="210" t="s">
        <v>325</v>
      </c>
      <c r="D151" s="209">
        <v>16333</v>
      </c>
      <c r="E151" s="211" t="s">
        <v>396</v>
      </c>
      <c r="F151" s="212">
        <v>2243200000</v>
      </c>
      <c r="G151" s="212">
        <v>35424996.899999999</v>
      </c>
      <c r="H151" s="212">
        <v>93700998</v>
      </c>
      <c r="I151" s="212">
        <v>287435768.80000001</v>
      </c>
      <c r="J151" s="212">
        <v>1818253893.5</v>
      </c>
      <c r="K151" s="212" t="s">
        <v>455</v>
      </c>
      <c r="L151" s="212" t="s">
        <v>455</v>
      </c>
      <c r="M151" s="212">
        <v>8384342.7999999998</v>
      </c>
    </row>
    <row r="152" spans="3:13" ht="60.75" thickBot="1">
      <c r="C152" s="210" t="s">
        <v>278</v>
      </c>
      <c r="D152" s="209">
        <v>17003</v>
      </c>
      <c r="E152" s="211" t="s">
        <v>397</v>
      </c>
      <c r="F152" s="212">
        <v>7765238851.1999998</v>
      </c>
      <c r="G152" s="212">
        <v>4742630931.5</v>
      </c>
      <c r="H152" s="212">
        <v>2643595225</v>
      </c>
      <c r="I152" s="212">
        <v>379012694.80000001</v>
      </c>
      <c r="J152" s="212" t="s">
        <v>455</v>
      </c>
      <c r="K152" s="212" t="s">
        <v>455</v>
      </c>
      <c r="L152" s="212" t="s">
        <v>455</v>
      </c>
      <c r="M152" s="212" t="s">
        <v>455</v>
      </c>
    </row>
    <row r="153" spans="3:13" ht="48.75" thickBot="1">
      <c r="C153" s="210" t="s">
        <v>481</v>
      </c>
      <c r="D153" s="209">
        <v>16373</v>
      </c>
      <c r="E153" s="211" t="s">
        <v>398</v>
      </c>
      <c r="F153" s="212">
        <v>763743481.60000002</v>
      </c>
      <c r="G153" s="212">
        <v>255276155.90000001</v>
      </c>
      <c r="H153" s="212">
        <v>144768982.19999999</v>
      </c>
      <c r="I153" s="212">
        <v>341254758.80000001</v>
      </c>
      <c r="J153" s="212">
        <v>22443584.800000001</v>
      </c>
      <c r="K153" s="212" t="s">
        <v>455</v>
      </c>
      <c r="L153" s="212" t="s">
        <v>455</v>
      </c>
      <c r="M153" s="212" t="s">
        <v>455</v>
      </c>
    </row>
    <row r="154" spans="3:13" ht="48.75" thickBot="1">
      <c r="C154" s="210" t="s">
        <v>497</v>
      </c>
      <c r="D154" s="209">
        <v>16371</v>
      </c>
      <c r="E154" s="211" t="s">
        <v>498</v>
      </c>
      <c r="F154" s="212">
        <v>782265433.89999998</v>
      </c>
      <c r="G154" s="212">
        <v>213895571.90000001</v>
      </c>
      <c r="H154" s="212">
        <v>300000000</v>
      </c>
      <c r="I154" s="212">
        <v>268369862</v>
      </c>
      <c r="J154" s="212" t="s">
        <v>455</v>
      </c>
      <c r="K154" s="212" t="s">
        <v>455</v>
      </c>
      <c r="L154" s="212" t="s">
        <v>455</v>
      </c>
      <c r="M154" s="212" t="s">
        <v>455</v>
      </c>
    </row>
    <row r="155" spans="3:13" ht="84.75" thickBot="1">
      <c r="C155" s="210" t="s">
        <v>278</v>
      </c>
      <c r="D155" s="209">
        <v>16832</v>
      </c>
      <c r="E155" s="211" t="s">
        <v>399</v>
      </c>
      <c r="F155" s="212">
        <v>710738566.70000005</v>
      </c>
      <c r="G155" s="212">
        <v>142147719.19999999</v>
      </c>
      <c r="H155" s="212">
        <v>27963381</v>
      </c>
      <c r="I155" s="212">
        <v>64329137.100000001</v>
      </c>
      <c r="J155" s="212">
        <v>476298329.5</v>
      </c>
      <c r="K155" s="212" t="s">
        <v>455</v>
      </c>
      <c r="L155" s="212" t="s">
        <v>455</v>
      </c>
      <c r="M155" s="212" t="s">
        <v>455</v>
      </c>
    </row>
    <row r="156" spans="3:13" ht="48.75" thickBot="1">
      <c r="C156" s="210" t="s">
        <v>280</v>
      </c>
      <c r="D156" s="209">
        <v>16536</v>
      </c>
      <c r="E156" s="211" t="s">
        <v>400</v>
      </c>
      <c r="F156" s="212">
        <v>4239453866</v>
      </c>
      <c r="G156" s="212" t="s">
        <v>455</v>
      </c>
      <c r="H156" s="212">
        <v>124533000</v>
      </c>
      <c r="I156" s="212">
        <v>256229687.5</v>
      </c>
      <c r="J156" s="212" t="s">
        <v>455</v>
      </c>
      <c r="K156" s="212" t="s">
        <v>455</v>
      </c>
      <c r="L156" s="212" t="s">
        <v>455</v>
      </c>
      <c r="M156" s="212">
        <v>3858691178.5</v>
      </c>
    </row>
    <row r="157" spans="3:13" ht="72.75" thickBot="1">
      <c r="C157" s="210" t="s">
        <v>278</v>
      </c>
      <c r="D157" s="209">
        <v>16716</v>
      </c>
      <c r="E157" s="211" t="s">
        <v>499</v>
      </c>
      <c r="F157" s="212">
        <v>2880500338.4000001</v>
      </c>
      <c r="G157" s="212">
        <v>1212854379.9000001</v>
      </c>
      <c r="H157" s="212">
        <v>480095956</v>
      </c>
      <c r="I157" s="212">
        <v>518777656</v>
      </c>
      <c r="J157" s="212">
        <v>668772346.60000002</v>
      </c>
      <c r="K157" s="212" t="s">
        <v>455</v>
      </c>
      <c r="L157" s="212" t="s">
        <v>455</v>
      </c>
      <c r="M157" s="212" t="s">
        <v>455</v>
      </c>
    </row>
    <row r="158" spans="3:13" ht="72.75" thickBot="1">
      <c r="C158" s="210" t="s">
        <v>278</v>
      </c>
      <c r="D158" s="209">
        <v>16770</v>
      </c>
      <c r="E158" s="211" t="s">
        <v>401</v>
      </c>
      <c r="F158" s="212">
        <v>675781534.20000005</v>
      </c>
      <c r="G158" s="212">
        <v>389825984.19999999</v>
      </c>
      <c r="H158" s="212">
        <v>189831830</v>
      </c>
      <c r="I158" s="212">
        <v>11991358.699999999</v>
      </c>
      <c r="J158" s="212">
        <v>84132361.299999997</v>
      </c>
      <c r="K158" s="212" t="s">
        <v>455</v>
      </c>
      <c r="L158" s="212" t="s">
        <v>455</v>
      </c>
      <c r="M158" s="212" t="s">
        <v>455</v>
      </c>
    </row>
    <row r="159" spans="3:13" ht="24.75" thickBot="1">
      <c r="C159" s="210" t="s">
        <v>280</v>
      </c>
      <c r="D159" s="209">
        <v>16700</v>
      </c>
      <c r="E159" s="211" t="s">
        <v>402</v>
      </c>
      <c r="F159" s="212">
        <v>2857299800.1999998</v>
      </c>
      <c r="G159" s="212">
        <v>1715463655.3</v>
      </c>
      <c r="H159" s="212">
        <v>809721331</v>
      </c>
      <c r="I159" s="212">
        <v>256206593.09999999</v>
      </c>
      <c r="J159" s="212">
        <v>75908220.900000006</v>
      </c>
      <c r="K159" s="212" t="s">
        <v>455</v>
      </c>
      <c r="L159" s="212" t="s">
        <v>455</v>
      </c>
      <c r="M159" s="212" t="s">
        <v>455</v>
      </c>
    </row>
    <row r="160" spans="3:13" ht="36.75" thickBot="1">
      <c r="C160" s="210" t="s">
        <v>312</v>
      </c>
      <c r="D160" s="209">
        <v>17034</v>
      </c>
      <c r="E160" s="211" t="s">
        <v>403</v>
      </c>
      <c r="F160" s="212">
        <v>628247489.60000002</v>
      </c>
      <c r="G160" s="212" t="s">
        <v>455</v>
      </c>
      <c r="H160" s="212">
        <v>6080846</v>
      </c>
      <c r="I160" s="212">
        <v>26784165.100000001</v>
      </c>
      <c r="J160" s="212">
        <v>34139941</v>
      </c>
      <c r="K160" s="212" t="s">
        <v>455</v>
      </c>
      <c r="L160" s="212" t="s">
        <v>455</v>
      </c>
      <c r="M160" s="212">
        <v>561242537.5</v>
      </c>
    </row>
    <row r="161" spans="3:13" ht="48.75" thickBot="1">
      <c r="C161" s="210" t="s">
        <v>280</v>
      </c>
      <c r="D161" s="209">
        <v>16785</v>
      </c>
      <c r="E161" s="211" t="s">
        <v>500</v>
      </c>
      <c r="F161" s="212">
        <v>9970730428.2000008</v>
      </c>
      <c r="G161" s="212">
        <v>3547061334.4000001</v>
      </c>
      <c r="H161" s="212">
        <v>1395381214.7</v>
      </c>
      <c r="I161" s="212">
        <v>545124175.79999995</v>
      </c>
      <c r="J161" s="212">
        <v>4483163703.1999998</v>
      </c>
      <c r="K161" s="212" t="s">
        <v>455</v>
      </c>
      <c r="L161" s="212" t="s">
        <v>455</v>
      </c>
      <c r="M161" s="212" t="s">
        <v>455</v>
      </c>
    </row>
    <row r="162" spans="3:13" ht="48.75" thickBot="1">
      <c r="C162" s="210" t="s">
        <v>280</v>
      </c>
      <c r="D162" s="209">
        <v>16789</v>
      </c>
      <c r="E162" s="211" t="s">
        <v>404</v>
      </c>
      <c r="F162" s="212">
        <v>1000394686.7</v>
      </c>
      <c r="G162" s="212">
        <v>704092003.79999995</v>
      </c>
      <c r="H162" s="212">
        <v>200861972</v>
      </c>
      <c r="I162" s="212">
        <v>86990657.099999994</v>
      </c>
      <c r="J162" s="212">
        <v>8450053.9000000004</v>
      </c>
      <c r="K162" s="212" t="s">
        <v>455</v>
      </c>
      <c r="L162" s="212" t="s">
        <v>455</v>
      </c>
      <c r="M162" s="212" t="s">
        <v>455</v>
      </c>
    </row>
    <row r="163" spans="3:13" ht="36.75" thickBot="1">
      <c r="C163" s="210" t="s">
        <v>280</v>
      </c>
      <c r="D163" s="209">
        <v>16788</v>
      </c>
      <c r="E163" s="211" t="s">
        <v>405</v>
      </c>
      <c r="F163" s="212">
        <v>1574920927.7</v>
      </c>
      <c r="G163" s="212">
        <v>1077647439.7</v>
      </c>
      <c r="H163" s="212">
        <v>497273476</v>
      </c>
      <c r="I163" s="212">
        <v>12</v>
      </c>
      <c r="J163" s="212" t="s">
        <v>455</v>
      </c>
      <c r="K163" s="212" t="s">
        <v>455</v>
      </c>
      <c r="L163" s="212" t="s">
        <v>455</v>
      </c>
      <c r="M163" s="212" t="s">
        <v>455</v>
      </c>
    </row>
    <row r="164" spans="3:13" ht="36.75" thickBot="1">
      <c r="C164" s="210" t="s">
        <v>497</v>
      </c>
      <c r="D164" s="209">
        <v>16817</v>
      </c>
      <c r="E164" s="211" t="s">
        <v>501</v>
      </c>
      <c r="F164" s="212">
        <v>5407049269</v>
      </c>
      <c r="G164" s="212" t="s">
        <v>455</v>
      </c>
      <c r="H164" s="212">
        <v>170995345.5</v>
      </c>
      <c r="I164" s="212">
        <v>200261802.40000001</v>
      </c>
      <c r="J164" s="212">
        <v>318177891.89999998</v>
      </c>
      <c r="K164" s="212" t="s">
        <v>455</v>
      </c>
      <c r="L164" s="212" t="s">
        <v>455</v>
      </c>
      <c r="M164" s="212">
        <v>4717614229.1999998</v>
      </c>
    </row>
    <row r="165" spans="3:13" ht="60.75" thickBot="1">
      <c r="C165" s="210" t="s">
        <v>280</v>
      </c>
      <c r="D165" s="209">
        <v>16846</v>
      </c>
      <c r="E165" s="211" t="s">
        <v>406</v>
      </c>
      <c r="F165" s="212">
        <v>1092256341.4000001</v>
      </c>
      <c r="G165" s="212">
        <v>117352590.90000001</v>
      </c>
      <c r="H165" s="212">
        <v>49399787</v>
      </c>
      <c r="I165" s="212">
        <v>430000000</v>
      </c>
      <c r="J165" s="212">
        <v>495503963.39999998</v>
      </c>
      <c r="K165" s="212" t="s">
        <v>455</v>
      </c>
      <c r="L165" s="212" t="s">
        <v>455</v>
      </c>
      <c r="M165" s="212" t="s">
        <v>455</v>
      </c>
    </row>
    <row r="166" spans="3:13" ht="48.75" thickBot="1">
      <c r="C166" s="210" t="s">
        <v>502</v>
      </c>
      <c r="D166" s="209">
        <v>16878</v>
      </c>
      <c r="E166" s="211" t="s">
        <v>407</v>
      </c>
      <c r="F166" s="212">
        <v>2170539596.8000002</v>
      </c>
      <c r="G166" s="212">
        <v>207039597.80000001</v>
      </c>
      <c r="H166" s="212">
        <v>404611876</v>
      </c>
      <c r="I166" s="212">
        <v>238620656.5</v>
      </c>
      <c r="J166" s="212">
        <v>1320267466.5</v>
      </c>
      <c r="K166" s="212" t="s">
        <v>455</v>
      </c>
      <c r="L166" s="212" t="s">
        <v>455</v>
      </c>
      <c r="M166" s="212" t="s">
        <v>455</v>
      </c>
    </row>
    <row r="167" spans="3:13" ht="36.75" thickBot="1">
      <c r="C167" s="210" t="s">
        <v>502</v>
      </c>
      <c r="D167" s="209">
        <v>16930</v>
      </c>
      <c r="E167" s="211" t="s">
        <v>503</v>
      </c>
      <c r="F167" s="212">
        <v>642050000</v>
      </c>
      <c r="G167" s="212">
        <v>114585800.2</v>
      </c>
      <c r="H167" s="212">
        <v>150000001</v>
      </c>
      <c r="I167" s="212">
        <v>47620656.5</v>
      </c>
      <c r="J167" s="212">
        <v>69729342.200000003</v>
      </c>
      <c r="K167" s="212" t="s">
        <v>455</v>
      </c>
      <c r="L167" s="212" t="s">
        <v>455</v>
      </c>
      <c r="M167" s="212">
        <v>260114200.09999999</v>
      </c>
    </row>
    <row r="168" spans="3:13" ht="48.75" thickBot="1">
      <c r="C168" s="210" t="s">
        <v>502</v>
      </c>
      <c r="D168" s="209">
        <v>16877</v>
      </c>
      <c r="E168" s="211" t="s">
        <v>408</v>
      </c>
      <c r="F168" s="212">
        <v>1534000000</v>
      </c>
      <c r="G168" s="212">
        <v>387419694.89999998</v>
      </c>
      <c r="H168" s="212">
        <v>47598123</v>
      </c>
      <c r="I168" s="212">
        <v>179630721.19999999</v>
      </c>
      <c r="J168" s="212">
        <v>365026490.5</v>
      </c>
      <c r="K168" s="212" t="s">
        <v>455</v>
      </c>
      <c r="L168" s="212" t="s">
        <v>455</v>
      </c>
      <c r="M168" s="212">
        <v>554324970.39999998</v>
      </c>
    </row>
    <row r="169" spans="3:13" ht="48.75" thickBot="1">
      <c r="C169" s="210" t="s">
        <v>278</v>
      </c>
      <c r="D169" s="209">
        <v>16876</v>
      </c>
      <c r="E169" s="211" t="s">
        <v>409</v>
      </c>
      <c r="F169" s="212">
        <v>11914880000</v>
      </c>
      <c r="G169" s="212">
        <v>168063065.30000001</v>
      </c>
      <c r="H169" s="212">
        <v>924750001</v>
      </c>
      <c r="I169" s="212">
        <v>1565000000</v>
      </c>
      <c r="J169" s="212">
        <v>1251600251.9000001</v>
      </c>
      <c r="K169" s="212">
        <v>4532972800</v>
      </c>
      <c r="L169" s="212" t="s">
        <v>455</v>
      </c>
      <c r="M169" s="212">
        <v>3472493881.8000002</v>
      </c>
    </row>
    <row r="170" spans="3:13" ht="36.75" thickBot="1">
      <c r="C170" s="210" t="s">
        <v>504</v>
      </c>
      <c r="D170" s="209">
        <v>16849</v>
      </c>
      <c r="E170" s="211" t="s">
        <v>410</v>
      </c>
      <c r="F170" s="212">
        <v>810207670.29999995</v>
      </c>
      <c r="G170" s="212">
        <v>42245262.100000001</v>
      </c>
      <c r="H170" s="212">
        <v>70711383</v>
      </c>
      <c r="I170" s="212">
        <v>100000000</v>
      </c>
      <c r="J170" s="212">
        <v>152180964.30000001</v>
      </c>
      <c r="K170" s="212">
        <v>368382608.60000002</v>
      </c>
      <c r="L170" s="212" t="s">
        <v>455</v>
      </c>
      <c r="M170" s="212">
        <v>76687452.299999997</v>
      </c>
    </row>
    <row r="171" spans="3:13" ht="48.75" thickBot="1">
      <c r="C171" s="210" t="s">
        <v>312</v>
      </c>
      <c r="D171" s="209">
        <v>16926</v>
      </c>
      <c r="E171" s="211" t="s">
        <v>411</v>
      </c>
      <c r="F171" s="212">
        <v>5976405577.8999996</v>
      </c>
      <c r="G171" s="212">
        <v>22717347.600000001</v>
      </c>
      <c r="H171" s="212">
        <v>255108404</v>
      </c>
      <c r="I171" s="212">
        <v>813800000</v>
      </c>
      <c r="J171" s="212">
        <v>4884779826.3000002</v>
      </c>
      <c r="K171" s="212" t="s">
        <v>455</v>
      </c>
      <c r="L171" s="212" t="s">
        <v>455</v>
      </c>
      <c r="M171" s="212" t="s">
        <v>455</v>
      </c>
    </row>
    <row r="172" spans="3:13" ht="60.75" thickBot="1">
      <c r="C172" s="210" t="s">
        <v>505</v>
      </c>
      <c r="D172" s="209">
        <v>16922</v>
      </c>
      <c r="E172" s="211" t="s">
        <v>506</v>
      </c>
      <c r="F172" s="212">
        <v>1808040000</v>
      </c>
      <c r="G172" s="212" t="s">
        <v>455</v>
      </c>
      <c r="H172" s="212">
        <v>108774231</v>
      </c>
      <c r="I172" s="212">
        <v>187800000</v>
      </c>
      <c r="J172" s="212">
        <v>627926804.70000005</v>
      </c>
      <c r="K172" s="212">
        <v>721394864.29999995</v>
      </c>
      <c r="L172" s="212" t="s">
        <v>455</v>
      </c>
      <c r="M172" s="212">
        <v>162144100</v>
      </c>
    </row>
    <row r="173" spans="3:13" ht="36.75" thickBot="1">
      <c r="C173" s="210" t="s">
        <v>278</v>
      </c>
      <c r="D173" s="209">
        <v>17004</v>
      </c>
      <c r="E173" s="211" t="s">
        <v>412</v>
      </c>
      <c r="F173" s="212">
        <v>789654477.79999995</v>
      </c>
      <c r="G173" s="212">
        <v>205383327.19999999</v>
      </c>
      <c r="H173" s="212">
        <v>191782167</v>
      </c>
      <c r="I173" s="212">
        <v>171457635</v>
      </c>
      <c r="J173" s="212">
        <v>221031348.59999999</v>
      </c>
      <c r="K173" s="212" t="s">
        <v>455</v>
      </c>
      <c r="L173" s="212" t="s">
        <v>455</v>
      </c>
      <c r="M173" s="212" t="s">
        <v>455</v>
      </c>
    </row>
    <row r="174" spans="3:13" ht="48.75" thickBot="1">
      <c r="C174" s="210" t="s">
        <v>342</v>
      </c>
      <c r="D174" s="209">
        <v>16925</v>
      </c>
      <c r="E174" s="211" t="s">
        <v>507</v>
      </c>
      <c r="F174" s="212">
        <v>1140628362.2</v>
      </c>
      <c r="G174" s="212">
        <v>7928362.2000000002</v>
      </c>
      <c r="H174" s="212">
        <v>63942578</v>
      </c>
      <c r="I174" s="212">
        <v>186696570.5</v>
      </c>
      <c r="J174" s="212">
        <v>463976940.39999998</v>
      </c>
      <c r="K174" s="212">
        <v>418083911.19999999</v>
      </c>
      <c r="L174" s="212" t="s">
        <v>455</v>
      </c>
      <c r="M174" s="212" t="s">
        <v>455</v>
      </c>
    </row>
    <row r="175" spans="3:13" ht="48.75" thickBot="1">
      <c r="C175" s="210" t="s">
        <v>282</v>
      </c>
      <c r="D175" s="209">
        <v>16993</v>
      </c>
      <c r="E175" s="211" t="s">
        <v>413</v>
      </c>
      <c r="F175" s="212">
        <v>735422964</v>
      </c>
      <c r="G175" s="212">
        <v>19432331.100000001</v>
      </c>
      <c r="H175" s="212">
        <v>140013098</v>
      </c>
      <c r="I175" s="212">
        <v>313000000</v>
      </c>
      <c r="J175" s="212">
        <v>259801903.5</v>
      </c>
      <c r="K175" s="212" t="s">
        <v>455</v>
      </c>
      <c r="L175" s="212" t="s">
        <v>455</v>
      </c>
      <c r="M175" s="212">
        <v>3175631.4</v>
      </c>
    </row>
    <row r="176" spans="3:13" ht="60.75" thickBot="1">
      <c r="C176" s="210" t="s">
        <v>278</v>
      </c>
      <c r="D176" s="209">
        <v>17050</v>
      </c>
      <c r="E176" s="211" t="s">
        <v>414</v>
      </c>
      <c r="F176" s="212">
        <v>1154984884.2</v>
      </c>
      <c r="G176" s="212" t="s">
        <v>455</v>
      </c>
      <c r="H176" s="212" t="s">
        <v>455</v>
      </c>
      <c r="I176" s="212">
        <v>18000000</v>
      </c>
      <c r="J176" s="212">
        <v>1136984884.2</v>
      </c>
      <c r="K176" s="212" t="s">
        <v>455</v>
      </c>
      <c r="L176" s="212" t="s">
        <v>455</v>
      </c>
      <c r="M176" s="212" t="s">
        <v>455</v>
      </c>
    </row>
    <row r="177" spans="3:13" ht="48.75" thickBot="1">
      <c r="C177" s="210" t="s">
        <v>278</v>
      </c>
      <c r="D177" s="209">
        <v>17080</v>
      </c>
      <c r="E177" s="211" t="s">
        <v>508</v>
      </c>
      <c r="F177" s="212">
        <v>4635124878.1999998</v>
      </c>
      <c r="G177" s="212" t="s">
        <v>455</v>
      </c>
      <c r="H177" s="212" t="s">
        <v>455</v>
      </c>
      <c r="I177" s="212">
        <v>74128000</v>
      </c>
      <c r="J177" s="212">
        <v>2508548283</v>
      </c>
      <c r="K177" s="212">
        <v>2052448595.2</v>
      </c>
      <c r="L177" s="212" t="s">
        <v>455</v>
      </c>
      <c r="M177" s="212" t="s">
        <v>455</v>
      </c>
    </row>
    <row r="178" spans="3:13" ht="48.75" thickBot="1">
      <c r="C178" s="210" t="s">
        <v>278</v>
      </c>
      <c r="D178" s="209">
        <v>17083</v>
      </c>
      <c r="E178" s="211" t="s">
        <v>415</v>
      </c>
      <c r="F178" s="212">
        <v>2974703833.3000002</v>
      </c>
      <c r="G178" s="212" t="s">
        <v>455</v>
      </c>
      <c r="H178" s="212" t="s">
        <v>455</v>
      </c>
      <c r="I178" s="212">
        <v>46500000</v>
      </c>
      <c r="J178" s="212" t="s">
        <v>455</v>
      </c>
      <c r="K178" s="212" t="s">
        <v>455</v>
      </c>
      <c r="L178" s="212" t="s">
        <v>455</v>
      </c>
      <c r="M178" s="212">
        <v>2928203833.3000002</v>
      </c>
    </row>
    <row r="179" spans="3:13" ht="36.75" thickBot="1">
      <c r="C179" s="210" t="s">
        <v>278</v>
      </c>
      <c r="D179" s="209">
        <v>17159</v>
      </c>
      <c r="E179" s="211" t="s">
        <v>509</v>
      </c>
      <c r="F179" s="212">
        <v>887226489.29999995</v>
      </c>
      <c r="G179" s="212" t="s">
        <v>455</v>
      </c>
      <c r="H179" s="212" t="s">
        <v>455</v>
      </c>
      <c r="I179" s="212">
        <v>13457000</v>
      </c>
      <c r="J179" s="212">
        <v>873769489.29999995</v>
      </c>
      <c r="K179" s="212" t="s">
        <v>455</v>
      </c>
      <c r="L179" s="212" t="s">
        <v>455</v>
      </c>
      <c r="M179" s="212" t="s">
        <v>455</v>
      </c>
    </row>
    <row r="180" spans="3:13" ht="60.75" thickBot="1">
      <c r="C180" s="210" t="s">
        <v>453</v>
      </c>
      <c r="D180" s="209">
        <v>17038</v>
      </c>
      <c r="E180" s="211" t="s">
        <v>510</v>
      </c>
      <c r="F180" s="212">
        <v>15494978400</v>
      </c>
      <c r="G180" s="212" t="s">
        <v>455</v>
      </c>
      <c r="H180" s="212">
        <v>100000000</v>
      </c>
      <c r="I180" s="212">
        <v>64853370.899999999</v>
      </c>
      <c r="J180" s="212" t="s">
        <v>455</v>
      </c>
      <c r="K180" s="212" t="s">
        <v>455</v>
      </c>
      <c r="L180" s="212" t="s">
        <v>455</v>
      </c>
      <c r="M180" s="212">
        <v>15330125029.1</v>
      </c>
    </row>
    <row r="181" spans="3:13" ht="48.75" thickBot="1">
      <c r="C181" s="210" t="s">
        <v>481</v>
      </c>
      <c r="D181" s="209">
        <v>17069</v>
      </c>
      <c r="E181" s="211" t="s">
        <v>416</v>
      </c>
      <c r="F181" s="212">
        <v>932200163</v>
      </c>
      <c r="G181" s="212">
        <v>142200163</v>
      </c>
      <c r="H181" s="212">
        <v>316000000</v>
      </c>
      <c r="I181" s="212">
        <v>412367786.89999998</v>
      </c>
      <c r="J181" s="212">
        <v>61632213.100000001</v>
      </c>
      <c r="K181" s="212" t="s">
        <v>455</v>
      </c>
      <c r="L181" s="212" t="s">
        <v>455</v>
      </c>
      <c r="M181" s="212" t="s">
        <v>455</v>
      </c>
    </row>
    <row r="182" spans="3:13" ht="48.75" thickBot="1">
      <c r="C182" s="210" t="s">
        <v>278</v>
      </c>
      <c r="D182" s="209">
        <v>17039</v>
      </c>
      <c r="E182" s="211" t="s">
        <v>417</v>
      </c>
      <c r="F182" s="212">
        <v>6710300789.8999996</v>
      </c>
      <c r="G182" s="212">
        <v>3224489938.0999999</v>
      </c>
      <c r="H182" s="212">
        <v>3052161878</v>
      </c>
      <c r="I182" s="212">
        <v>433648973.89999998</v>
      </c>
      <c r="J182" s="212" t="s">
        <v>455</v>
      </c>
      <c r="K182" s="212" t="s">
        <v>455</v>
      </c>
      <c r="L182" s="212" t="s">
        <v>455</v>
      </c>
      <c r="M182" s="212" t="s">
        <v>455</v>
      </c>
    </row>
    <row r="183" spans="3:13" ht="48.75" thickBot="1">
      <c r="C183" s="210" t="s">
        <v>278</v>
      </c>
      <c r="D183" s="209">
        <v>17075</v>
      </c>
      <c r="E183" s="211" t="s">
        <v>418</v>
      </c>
      <c r="F183" s="212">
        <v>3692819862.5</v>
      </c>
      <c r="G183" s="212">
        <v>2912280</v>
      </c>
      <c r="H183" s="212">
        <v>107000000</v>
      </c>
      <c r="I183" s="212">
        <v>2565182428.6999998</v>
      </c>
      <c r="J183" s="212">
        <v>1017725153.8</v>
      </c>
      <c r="K183" s="212" t="s">
        <v>455</v>
      </c>
      <c r="L183" s="212" t="s">
        <v>455</v>
      </c>
      <c r="M183" s="212" t="s">
        <v>455</v>
      </c>
    </row>
    <row r="184" spans="3:13" ht="48.75" thickBot="1">
      <c r="C184" s="210" t="s">
        <v>278</v>
      </c>
      <c r="D184" s="209">
        <v>17073</v>
      </c>
      <c r="E184" s="211" t="s">
        <v>419</v>
      </c>
      <c r="F184" s="212">
        <v>3284740914.3000002</v>
      </c>
      <c r="G184" s="212">
        <v>430137113.89999998</v>
      </c>
      <c r="H184" s="212">
        <v>688000000</v>
      </c>
      <c r="I184" s="212">
        <v>1825983542.7</v>
      </c>
      <c r="J184" s="212">
        <v>340620257.69999999</v>
      </c>
      <c r="K184" s="212" t="s">
        <v>455</v>
      </c>
      <c r="L184" s="212" t="s">
        <v>455</v>
      </c>
      <c r="M184" s="212" t="s">
        <v>455</v>
      </c>
    </row>
    <row r="185" spans="3:13" ht="36.75" thickBot="1">
      <c r="C185" s="210" t="s">
        <v>312</v>
      </c>
      <c r="D185" s="209">
        <v>17044</v>
      </c>
      <c r="E185" s="211" t="s">
        <v>420</v>
      </c>
      <c r="F185" s="212">
        <v>652150826.39999998</v>
      </c>
      <c r="G185" s="212" t="s">
        <v>455</v>
      </c>
      <c r="H185" s="212">
        <v>665067</v>
      </c>
      <c r="I185" s="212">
        <v>26597615.100000001</v>
      </c>
      <c r="J185" s="212">
        <v>38999367.799999997</v>
      </c>
      <c r="K185" s="212" t="s">
        <v>455</v>
      </c>
      <c r="L185" s="212" t="s">
        <v>455</v>
      </c>
      <c r="M185" s="212">
        <v>585888776.60000002</v>
      </c>
    </row>
    <row r="186" spans="3:13" ht="24.75" thickBot="1">
      <c r="C186" s="210" t="s">
        <v>453</v>
      </c>
      <c r="D186" s="209">
        <v>17059</v>
      </c>
      <c r="E186" s="211" t="s">
        <v>511</v>
      </c>
      <c r="F186" s="212">
        <v>3338854604.5999999</v>
      </c>
      <c r="G186" s="212" t="s">
        <v>455</v>
      </c>
      <c r="H186" s="212" t="s">
        <v>455</v>
      </c>
      <c r="I186" s="212">
        <v>40834529</v>
      </c>
      <c r="J186" s="212">
        <v>3298020075.5999999</v>
      </c>
      <c r="K186" s="212" t="s">
        <v>455</v>
      </c>
      <c r="L186" s="212" t="s">
        <v>455</v>
      </c>
      <c r="M186" s="212" t="s">
        <v>455</v>
      </c>
    </row>
    <row r="187" spans="3:13" ht="48.75" thickBot="1">
      <c r="C187" s="210" t="s">
        <v>453</v>
      </c>
      <c r="D187" s="209">
        <v>17126</v>
      </c>
      <c r="E187" s="211" t="s">
        <v>512</v>
      </c>
      <c r="F187" s="212">
        <v>18858067479.599998</v>
      </c>
      <c r="G187" s="212" t="s">
        <v>455</v>
      </c>
      <c r="H187" s="212">
        <v>266891196</v>
      </c>
      <c r="I187" s="212">
        <v>928289050</v>
      </c>
      <c r="J187" s="212">
        <v>4067458550.5999999</v>
      </c>
      <c r="K187" s="212">
        <v>2152505135.1999998</v>
      </c>
      <c r="L187" s="212">
        <v>6062521223.5</v>
      </c>
      <c r="M187" s="212">
        <v>5380402324.3000002</v>
      </c>
    </row>
    <row r="188" spans="3:13" ht="72.75" thickBot="1">
      <c r="C188" s="210" t="s">
        <v>280</v>
      </c>
      <c r="D188" s="209">
        <v>17098</v>
      </c>
      <c r="E188" s="211" t="s">
        <v>423</v>
      </c>
      <c r="F188" s="212">
        <v>1125595637.5999999</v>
      </c>
      <c r="G188" s="212">
        <v>125873817.3</v>
      </c>
      <c r="H188" s="212">
        <v>125873820</v>
      </c>
      <c r="I188" s="212">
        <v>629369086.5</v>
      </c>
      <c r="J188" s="212">
        <v>244478913.80000001</v>
      </c>
      <c r="K188" s="212" t="s">
        <v>455</v>
      </c>
      <c r="L188" s="212" t="s">
        <v>455</v>
      </c>
      <c r="M188" s="212" t="s">
        <v>455</v>
      </c>
    </row>
    <row r="189" spans="3:13" ht="36.75" thickBot="1">
      <c r="C189" s="210" t="s">
        <v>280</v>
      </c>
      <c r="D189" s="209">
        <v>17086</v>
      </c>
      <c r="E189" s="211" t="s">
        <v>424</v>
      </c>
      <c r="F189" s="212">
        <v>1949824994.3</v>
      </c>
      <c r="G189" s="212">
        <v>218595328.09999999</v>
      </c>
      <c r="H189" s="212">
        <v>385595328.10000002</v>
      </c>
      <c r="I189" s="212">
        <v>557135503.10000002</v>
      </c>
      <c r="J189" s="212">
        <v>600000000</v>
      </c>
      <c r="K189" s="212" t="s">
        <v>455</v>
      </c>
      <c r="L189" s="212" t="s">
        <v>455</v>
      </c>
      <c r="M189" s="212">
        <v>188498834.90000001</v>
      </c>
    </row>
    <row r="190" spans="3:13" ht="36.75" thickBot="1">
      <c r="C190" s="210" t="s">
        <v>280</v>
      </c>
      <c r="D190" s="209">
        <v>17087</v>
      </c>
      <c r="E190" s="211" t="s">
        <v>425</v>
      </c>
      <c r="F190" s="212">
        <v>1966929396.8</v>
      </c>
      <c r="G190" s="212">
        <v>185037170.40000001</v>
      </c>
      <c r="H190" s="212">
        <v>296037170.39999998</v>
      </c>
      <c r="I190" s="212">
        <v>462592925.89999998</v>
      </c>
      <c r="J190" s="212">
        <v>808299300.5</v>
      </c>
      <c r="K190" s="212" t="s">
        <v>455</v>
      </c>
      <c r="L190" s="212" t="s">
        <v>455</v>
      </c>
      <c r="M190" s="212">
        <v>214962829.69999999</v>
      </c>
    </row>
    <row r="191" spans="3:13" ht="36.75" thickBot="1">
      <c r="C191" s="210" t="s">
        <v>280</v>
      </c>
      <c r="D191" s="209">
        <v>17088</v>
      </c>
      <c r="E191" s="211" t="s">
        <v>426</v>
      </c>
      <c r="F191" s="212">
        <v>1986409982.5</v>
      </c>
      <c r="G191" s="212" t="s">
        <v>455</v>
      </c>
      <c r="H191" s="212">
        <v>133000000</v>
      </c>
      <c r="I191" s="212">
        <v>552994026.39999998</v>
      </c>
      <c r="J191" s="212">
        <v>780000000</v>
      </c>
      <c r="K191" s="212" t="s">
        <v>455</v>
      </c>
      <c r="L191" s="212" t="s">
        <v>455</v>
      </c>
      <c r="M191" s="212">
        <v>520415956.10000002</v>
      </c>
    </row>
    <row r="192" spans="3:13" ht="36.75" thickBot="1">
      <c r="C192" s="210" t="s">
        <v>280</v>
      </c>
      <c r="D192" s="209">
        <v>17089</v>
      </c>
      <c r="E192" s="211" t="s">
        <v>427</v>
      </c>
      <c r="F192" s="212">
        <v>2388572417.1999998</v>
      </c>
      <c r="G192" s="212">
        <v>179200627.80000001</v>
      </c>
      <c r="H192" s="212">
        <v>314200627.80000001</v>
      </c>
      <c r="I192" s="212">
        <v>448001569.60000002</v>
      </c>
      <c r="J192" s="212">
        <v>1447169591.9000001</v>
      </c>
      <c r="K192" s="212" t="s">
        <v>455</v>
      </c>
      <c r="L192" s="212" t="s">
        <v>455</v>
      </c>
      <c r="M192" s="212" t="s">
        <v>455</v>
      </c>
    </row>
    <row r="193" spans="3:13" ht="36.75" thickBot="1">
      <c r="C193" s="210" t="s">
        <v>280</v>
      </c>
      <c r="D193" s="209">
        <v>17092</v>
      </c>
      <c r="E193" s="211" t="s">
        <v>428</v>
      </c>
      <c r="F193" s="212">
        <v>2128881194.5999999</v>
      </c>
      <c r="G193" s="212">
        <v>199118676.69999999</v>
      </c>
      <c r="H193" s="212">
        <v>349118676.69999999</v>
      </c>
      <c r="I193" s="212">
        <v>497796691.60000002</v>
      </c>
      <c r="J193" s="212">
        <v>1082847149.7</v>
      </c>
      <c r="K193" s="212" t="s">
        <v>455</v>
      </c>
      <c r="L193" s="212" t="s">
        <v>455</v>
      </c>
      <c r="M193" s="212" t="s">
        <v>455</v>
      </c>
    </row>
    <row r="194" spans="3:13" ht="36.75" thickBot="1">
      <c r="C194" s="210" t="s">
        <v>280</v>
      </c>
      <c r="D194" s="209">
        <v>17093</v>
      </c>
      <c r="E194" s="211" t="s">
        <v>429</v>
      </c>
      <c r="F194" s="212">
        <v>2058602190.4000001</v>
      </c>
      <c r="G194" s="212">
        <v>314132618.80000001</v>
      </c>
      <c r="H194" s="212">
        <v>464432118.10000002</v>
      </c>
      <c r="I194" s="212">
        <v>413981919.69999999</v>
      </c>
      <c r="J194" s="212">
        <v>866055533.79999995</v>
      </c>
      <c r="K194" s="212" t="s">
        <v>455</v>
      </c>
      <c r="L194" s="212" t="s">
        <v>455</v>
      </c>
      <c r="M194" s="212" t="s">
        <v>455</v>
      </c>
    </row>
    <row r="195" spans="3:13" ht="48.75" thickBot="1">
      <c r="C195" s="210" t="s">
        <v>280</v>
      </c>
      <c r="D195" s="209">
        <v>17094</v>
      </c>
      <c r="E195" s="211" t="s">
        <v>430</v>
      </c>
      <c r="F195" s="212">
        <v>1465145223.4000001</v>
      </c>
      <c r="G195" s="212">
        <v>131195020.2</v>
      </c>
      <c r="H195" s="212">
        <v>236195020.19999999</v>
      </c>
      <c r="I195" s="212">
        <v>327987550.89999998</v>
      </c>
      <c r="J195" s="212">
        <v>769767632</v>
      </c>
      <c r="K195" s="212" t="s">
        <v>455</v>
      </c>
      <c r="L195" s="212" t="s">
        <v>455</v>
      </c>
      <c r="M195" s="212" t="s">
        <v>455</v>
      </c>
    </row>
    <row r="196" spans="3:13" ht="36.75" thickBot="1">
      <c r="C196" s="210" t="s">
        <v>280</v>
      </c>
      <c r="D196" s="209">
        <v>17090</v>
      </c>
      <c r="E196" s="211" t="s">
        <v>431</v>
      </c>
      <c r="F196" s="212">
        <v>1608330786</v>
      </c>
      <c r="G196" s="212">
        <v>136988828.69999999</v>
      </c>
      <c r="H196" s="212">
        <v>219988828.69999999</v>
      </c>
      <c r="I196" s="212">
        <v>342472071.69999999</v>
      </c>
      <c r="J196" s="212">
        <v>908881056.89999998</v>
      </c>
      <c r="K196" s="212" t="s">
        <v>455</v>
      </c>
      <c r="L196" s="212" t="s">
        <v>455</v>
      </c>
      <c r="M196" s="212" t="s">
        <v>455</v>
      </c>
    </row>
    <row r="197" spans="3:13" ht="36.75" thickBot="1">
      <c r="C197" s="210" t="s">
        <v>280</v>
      </c>
      <c r="D197" s="209">
        <v>17095</v>
      </c>
      <c r="E197" s="211" t="s">
        <v>432</v>
      </c>
      <c r="F197" s="212">
        <v>1569201475.9000001</v>
      </c>
      <c r="G197" s="212">
        <v>67105896.799999997</v>
      </c>
      <c r="H197" s="212">
        <v>111719029</v>
      </c>
      <c r="I197" s="212">
        <v>167764741.90000001</v>
      </c>
      <c r="J197" s="212">
        <v>1222611808.2</v>
      </c>
      <c r="K197" s="212" t="s">
        <v>455</v>
      </c>
      <c r="L197" s="212" t="s">
        <v>455</v>
      </c>
      <c r="M197" s="212" t="s">
        <v>455</v>
      </c>
    </row>
    <row r="198" spans="3:13" ht="36.75" thickBot="1">
      <c r="C198" s="210" t="s">
        <v>280</v>
      </c>
      <c r="D198" s="209">
        <v>17096</v>
      </c>
      <c r="E198" s="211" t="s">
        <v>433</v>
      </c>
      <c r="F198" s="212">
        <v>1169293499.0999999</v>
      </c>
      <c r="G198" s="212">
        <v>55000000</v>
      </c>
      <c r="H198" s="212">
        <v>76194684.599999994</v>
      </c>
      <c r="I198" s="212">
        <v>137500000</v>
      </c>
      <c r="J198" s="212">
        <v>900598814.5</v>
      </c>
      <c r="K198" s="212" t="s">
        <v>455</v>
      </c>
      <c r="L198" s="212" t="s">
        <v>455</v>
      </c>
      <c r="M198" s="212" t="s">
        <v>455</v>
      </c>
    </row>
    <row r="199" spans="3:13" ht="60.75" thickBot="1">
      <c r="C199" s="210" t="s">
        <v>278</v>
      </c>
      <c r="D199" s="209">
        <v>17209</v>
      </c>
      <c r="E199" s="211" t="s">
        <v>434</v>
      </c>
      <c r="F199" s="212">
        <v>937271427.5</v>
      </c>
      <c r="G199" s="212">
        <v>144091713</v>
      </c>
      <c r="H199" s="212">
        <v>261311264</v>
      </c>
      <c r="I199" s="212">
        <v>232345137</v>
      </c>
      <c r="J199" s="212">
        <v>299523313.5</v>
      </c>
      <c r="K199" s="212" t="s">
        <v>455</v>
      </c>
      <c r="L199" s="212" t="s">
        <v>455</v>
      </c>
      <c r="M199" s="212" t="s">
        <v>455</v>
      </c>
    </row>
    <row r="200" spans="3:13" ht="72.75" thickBot="1">
      <c r="C200" s="210" t="s">
        <v>421</v>
      </c>
      <c r="D200" s="209">
        <v>17210</v>
      </c>
      <c r="E200" s="211" t="s">
        <v>435</v>
      </c>
      <c r="F200" s="212">
        <v>974225565.5</v>
      </c>
      <c r="G200" s="212" t="s">
        <v>455</v>
      </c>
      <c r="H200" s="212">
        <v>9742255.6999999993</v>
      </c>
      <c r="I200" s="212">
        <v>194845113</v>
      </c>
      <c r="J200" s="212">
        <v>348295626.30000001</v>
      </c>
      <c r="K200" s="212">
        <v>348295626.80000001</v>
      </c>
      <c r="L200" s="212" t="s">
        <v>455</v>
      </c>
      <c r="M200" s="212">
        <v>73046943.799999997</v>
      </c>
    </row>
    <row r="201" spans="3:13" ht="48.75" thickBot="1">
      <c r="C201" s="210" t="s">
        <v>422</v>
      </c>
      <c r="D201" s="209">
        <v>17225</v>
      </c>
      <c r="E201" s="211" t="s">
        <v>436</v>
      </c>
      <c r="F201" s="212">
        <v>746959031.10000002</v>
      </c>
      <c r="G201" s="212">
        <v>140978702.59999999</v>
      </c>
      <c r="H201" s="212">
        <v>232353643.80000001</v>
      </c>
      <c r="I201" s="212">
        <v>110678753.3</v>
      </c>
      <c r="J201" s="212">
        <v>262947931.40000001</v>
      </c>
      <c r="K201" s="212" t="s">
        <v>455</v>
      </c>
      <c r="L201" s="212" t="s">
        <v>455</v>
      </c>
      <c r="M201" s="212" t="s">
        <v>455</v>
      </c>
    </row>
    <row r="202" spans="3:13" ht="48.75" thickBot="1">
      <c r="C202" s="210" t="s">
        <v>497</v>
      </c>
      <c r="D202" s="209">
        <v>17240</v>
      </c>
      <c r="E202" s="211" t="s">
        <v>513</v>
      </c>
      <c r="F202" s="212">
        <v>1047888095.1</v>
      </c>
      <c r="G202" s="212" t="s">
        <v>455</v>
      </c>
      <c r="H202" s="212" t="s">
        <v>455</v>
      </c>
      <c r="I202" s="212">
        <v>30312907.699999999</v>
      </c>
      <c r="J202" s="212">
        <v>175718733.59999999</v>
      </c>
      <c r="K202" s="212" t="s">
        <v>455</v>
      </c>
      <c r="L202" s="212" t="s">
        <v>455</v>
      </c>
      <c r="M202" s="212">
        <v>841856453.79999995</v>
      </c>
    </row>
    <row r="203" spans="3:13" ht="48.75" thickBot="1">
      <c r="C203" s="210" t="s">
        <v>453</v>
      </c>
      <c r="D203" s="209">
        <v>17253</v>
      </c>
      <c r="E203" s="211" t="s">
        <v>514</v>
      </c>
      <c r="F203" s="212">
        <v>997955379.20000005</v>
      </c>
      <c r="G203" s="212" t="s">
        <v>455</v>
      </c>
      <c r="H203" s="212" t="s">
        <v>455</v>
      </c>
      <c r="I203" s="212">
        <v>115047348.8</v>
      </c>
      <c r="J203" s="212">
        <v>6133248</v>
      </c>
      <c r="K203" s="212" t="s">
        <v>455</v>
      </c>
      <c r="L203" s="212" t="s">
        <v>455</v>
      </c>
      <c r="M203" s="212">
        <v>876774782.5</v>
      </c>
    </row>
    <row r="204" spans="3:13" ht="48.75" thickBot="1">
      <c r="C204" s="210" t="s">
        <v>278</v>
      </c>
      <c r="D204" s="209">
        <v>17400</v>
      </c>
      <c r="E204" s="211" t="s">
        <v>437</v>
      </c>
      <c r="F204" s="212">
        <v>643073056.60000002</v>
      </c>
      <c r="G204" s="212" t="s">
        <v>455</v>
      </c>
      <c r="H204" s="212" t="s">
        <v>455</v>
      </c>
      <c r="I204" s="212">
        <v>133035993.7</v>
      </c>
      <c r="J204" s="212">
        <v>510037062.80000001</v>
      </c>
      <c r="K204" s="212" t="s">
        <v>455</v>
      </c>
      <c r="L204" s="212" t="s">
        <v>455</v>
      </c>
      <c r="M204" s="212" t="s">
        <v>455</v>
      </c>
    </row>
    <row r="205" spans="3:13" ht="48.75" thickBot="1">
      <c r="C205" s="210" t="s">
        <v>453</v>
      </c>
      <c r="D205" s="209">
        <v>17247</v>
      </c>
      <c r="E205" s="211" t="s">
        <v>515</v>
      </c>
      <c r="F205" s="212">
        <v>2494741911.0999999</v>
      </c>
      <c r="G205" s="212" t="s">
        <v>455</v>
      </c>
      <c r="H205" s="212" t="s">
        <v>455</v>
      </c>
      <c r="I205" s="212">
        <v>56272126.299999997</v>
      </c>
      <c r="J205" s="212">
        <v>118925548.2</v>
      </c>
      <c r="K205" s="212" t="s">
        <v>455</v>
      </c>
      <c r="L205" s="212" t="s">
        <v>455</v>
      </c>
      <c r="M205" s="212">
        <v>2319544236.6999998</v>
      </c>
    </row>
    <row r="206" spans="3:13" ht="36.75" thickBot="1">
      <c r="C206" s="210" t="s">
        <v>502</v>
      </c>
      <c r="D206" s="209">
        <v>17259</v>
      </c>
      <c r="E206" s="211" t="s">
        <v>516</v>
      </c>
      <c r="F206" s="212">
        <v>1563375000</v>
      </c>
      <c r="G206" s="212">
        <v>2840000</v>
      </c>
      <c r="H206" s="212">
        <v>616300000</v>
      </c>
      <c r="I206" s="212">
        <v>650000000</v>
      </c>
      <c r="J206" s="212">
        <v>12376400</v>
      </c>
      <c r="K206" s="212" t="s">
        <v>455</v>
      </c>
      <c r="L206" s="212" t="s">
        <v>455</v>
      </c>
      <c r="M206" s="212">
        <v>281858600</v>
      </c>
    </row>
    <row r="207" spans="3:13" ht="48.75" thickBot="1">
      <c r="C207" s="210" t="s">
        <v>438</v>
      </c>
      <c r="D207" s="209">
        <v>17516</v>
      </c>
      <c r="E207" s="211" t="s">
        <v>439</v>
      </c>
      <c r="F207" s="212">
        <v>2763733417.5999999</v>
      </c>
      <c r="G207" s="212" t="s">
        <v>455</v>
      </c>
      <c r="H207" s="212" t="s">
        <v>455</v>
      </c>
      <c r="I207" s="212">
        <v>154346248.30000001</v>
      </c>
      <c r="J207" s="212">
        <v>2609387169.3000002</v>
      </c>
      <c r="K207" s="212" t="s">
        <v>455</v>
      </c>
      <c r="L207" s="212" t="s">
        <v>455</v>
      </c>
      <c r="M207" s="212" t="s">
        <v>455</v>
      </c>
    </row>
    <row r="208" spans="3:13" ht="60.75" thickBot="1">
      <c r="C208" s="210" t="s">
        <v>453</v>
      </c>
      <c r="D208" s="209">
        <v>17270</v>
      </c>
      <c r="E208" s="211" t="s">
        <v>517</v>
      </c>
      <c r="F208" s="212">
        <v>1315927713.0999999</v>
      </c>
      <c r="G208" s="212" t="s">
        <v>455</v>
      </c>
      <c r="H208" s="212" t="s">
        <v>455</v>
      </c>
      <c r="I208" s="212">
        <v>16437392.199999999</v>
      </c>
      <c r="J208" s="212" t="s">
        <v>455</v>
      </c>
      <c r="K208" s="212" t="s">
        <v>455</v>
      </c>
      <c r="L208" s="212" t="s">
        <v>455</v>
      </c>
      <c r="M208" s="212">
        <v>1299490320.9000001</v>
      </c>
    </row>
    <row r="209" spans="3:13" ht="48.75" thickBot="1">
      <c r="C209" s="210" t="s">
        <v>453</v>
      </c>
      <c r="D209" s="209">
        <v>17273</v>
      </c>
      <c r="E209" s="211" t="s">
        <v>518</v>
      </c>
      <c r="F209" s="212">
        <v>3766239595.1999998</v>
      </c>
      <c r="G209" s="212" t="s">
        <v>455</v>
      </c>
      <c r="H209" s="212" t="s">
        <v>455</v>
      </c>
      <c r="I209" s="212">
        <v>6000000</v>
      </c>
      <c r="J209" s="212">
        <v>1065545623.2</v>
      </c>
      <c r="K209" s="212" t="s">
        <v>455</v>
      </c>
      <c r="L209" s="212" t="s">
        <v>455</v>
      </c>
      <c r="M209" s="212">
        <v>2694693972</v>
      </c>
    </row>
    <row r="210" spans="3:13" ht="48.75" thickBot="1">
      <c r="C210" s="210" t="s">
        <v>279</v>
      </c>
      <c r="D210" s="209">
        <v>17308</v>
      </c>
      <c r="E210" s="211" t="s">
        <v>440</v>
      </c>
      <c r="F210" s="212">
        <v>624447913.89999998</v>
      </c>
      <c r="G210" s="212" t="s">
        <v>455</v>
      </c>
      <c r="H210" s="212">
        <v>216516526</v>
      </c>
      <c r="I210" s="212">
        <v>407931387.89999998</v>
      </c>
      <c r="J210" s="212" t="s">
        <v>455</v>
      </c>
      <c r="K210" s="212" t="s">
        <v>455</v>
      </c>
      <c r="L210" s="212" t="s">
        <v>455</v>
      </c>
      <c r="M210" s="212" t="s">
        <v>455</v>
      </c>
    </row>
    <row r="211" spans="3:13" ht="36.75" thickBot="1">
      <c r="C211" s="210" t="s">
        <v>505</v>
      </c>
      <c r="D211" s="209">
        <v>17450</v>
      </c>
      <c r="E211" s="211" t="s">
        <v>519</v>
      </c>
      <c r="F211" s="212">
        <v>1017883298.2</v>
      </c>
      <c r="G211" s="212" t="s">
        <v>455</v>
      </c>
      <c r="H211" s="212" t="s">
        <v>455</v>
      </c>
      <c r="I211" s="212">
        <v>1017883298.2</v>
      </c>
      <c r="J211" s="212" t="s">
        <v>455</v>
      </c>
      <c r="K211" s="212" t="s">
        <v>455</v>
      </c>
      <c r="L211" s="212" t="s">
        <v>455</v>
      </c>
      <c r="M211" s="212" t="s">
        <v>455</v>
      </c>
    </row>
    <row r="212" spans="3:13" ht="36.75" thickBot="1">
      <c r="C212" s="210" t="s">
        <v>441</v>
      </c>
      <c r="D212" s="209">
        <v>17394</v>
      </c>
      <c r="E212" s="211" t="s">
        <v>443</v>
      </c>
      <c r="F212" s="212">
        <v>898931824.20000005</v>
      </c>
      <c r="G212" s="212" t="s">
        <v>455</v>
      </c>
      <c r="H212" s="212">
        <v>179786364.80000001</v>
      </c>
      <c r="I212" s="212">
        <v>578345158.29999995</v>
      </c>
      <c r="J212" s="212">
        <v>140800301.09999999</v>
      </c>
      <c r="K212" s="212" t="s">
        <v>455</v>
      </c>
      <c r="L212" s="212" t="s">
        <v>455</v>
      </c>
      <c r="M212" s="212" t="s">
        <v>455</v>
      </c>
    </row>
    <row r="213" spans="3:13" ht="36.75" thickBot="1">
      <c r="C213" s="210" t="s">
        <v>279</v>
      </c>
      <c r="D213" s="209">
        <v>17549</v>
      </c>
      <c r="E213" s="211" t="s">
        <v>444</v>
      </c>
      <c r="F213" s="212">
        <v>2009271359.5999999</v>
      </c>
      <c r="G213" s="212" t="s">
        <v>455</v>
      </c>
      <c r="H213" s="212" t="s">
        <v>455</v>
      </c>
      <c r="I213" s="212">
        <v>2009271359.5999999</v>
      </c>
      <c r="J213" s="212" t="s">
        <v>455</v>
      </c>
      <c r="K213" s="212" t="s">
        <v>455</v>
      </c>
      <c r="L213" s="212" t="s">
        <v>455</v>
      </c>
      <c r="M213" s="212" t="s">
        <v>455</v>
      </c>
    </row>
    <row r="214" spans="3:13" ht="36.75" thickBot="1">
      <c r="C214" s="210" t="s">
        <v>280</v>
      </c>
      <c r="D214" s="209">
        <v>17464</v>
      </c>
      <c r="E214" s="211" t="s">
        <v>445</v>
      </c>
      <c r="F214" s="212">
        <v>2142576834.4000001</v>
      </c>
      <c r="G214" s="212">
        <v>108324349.2</v>
      </c>
      <c r="H214" s="212">
        <v>558547056.79999995</v>
      </c>
      <c r="I214" s="212">
        <v>600000000</v>
      </c>
      <c r="J214" s="212">
        <v>875705428.5</v>
      </c>
      <c r="K214" s="212" t="s">
        <v>455</v>
      </c>
      <c r="L214" s="212" t="s">
        <v>455</v>
      </c>
      <c r="M214" s="212" t="s">
        <v>455</v>
      </c>
    </row>
    <row r="215" spans="3:13" ht="48.75" thickBot="1">
      <c r="C215" s="210" t="s">
        <v>442</v>
      </c>
      <c r="D215" s="209">
        <v>17477</v>
      </c>
      <c r="E215" s="211" t="s">
        <v>446</v>
      </c>
      <c r="F215" s="212">
        <v>739916074.39999998</v>
      </c>
      <c r="G215" s="212" t="s">
        <v>455</v>
      </c>
      <c r="H215" s="212" t="s">
        <v>455</v>
      </c>
      <c r="I215" s="212">
        <v>360152442.69999999</v>
      </c>
      <c r="J215" s="212">
        <v>72340374.299999997</v>
      </c>
      <c r="K215" s="212">
        <v>72340374.299999997</v>
      </c>
      <c r="L215" s="212">
        <v>72317041</v>
      </c>
      <c r="M215" s="212">
        <v>162765842.09999999</v>
      </c>
    </row>
    <row r="216" spans="3:13" ht="48.75" thickBot="1">
      <c r="C216" s="210" t="s">
        <v>442</v>
      </c>
      <c r="D216" s="209">
        <v>17468</v>
      </c>
      <c r="E216" s="211" t="s">
        <v>447</v>
      </c>
      <c r="F216" s="212">
        <v>1839977717</v>
      </c>
      <c r="G216" s="212" t="s">
        <v>455</v>
      </c>
      <c r="H216" s="212" t="s">
        <v>455</v>
      </c>
      <c r="I216" s="212">
        <v>425238793.30000001</v>
      </c>
      <c r="J216" s="212">
        <v>269474080.69999999</v>
      </c>
      <c r="K216" s="212">
        <v>269474080.69999999</v>
      </c>
      <c r="L216" s="212">
        <v>269474080.69999999</v>
      </c>
      <c r="M216" s="212">
        <v>606316681.79999995</v>
      </c>
    </row>
    <row r="217" spans="3:13" ht="60.75" thickBot="1">
      <c r="C217" s="210" t="s">
        <v>278</v>
      </c>
      <c r="D217" s="209">
        <v>17509</v>
      </c>
      <c r="E217" s="211" t="s">
        <v>448</v>
      </c>
      <c r="F217" s="212">
        <v>3877573000</v>
      </c>
      <c r="G217" s="212" t="s">
        <v>455</v>
      </c>
      <c r="H217" s="212" t="s">
        <v>455</v>
      </c>
      <c r="I217" s="212">
        <v>802174452.89999998</v>
      </c>
      <c r="J217" s="212">
        <v>3075398547.0999999</v>
      </c>
      <c r="K217" s="212" t="s">
        <v>455</v>
      </c>
      <c r="L217" s="212" t="s">
        <v>455</v>
      </c>
      <c r="M217" s="212" t="s">
        <v>455</v>
      </c>
    </row>
    <row r="218" spans="3:13" ht="72.75" thickBot="1">
      <c r="C218" s="210" t="s">
        <v>453</v>
      </c>
      <c r="D218" s="209">
        <v>17603</v>
      </c>
      <c r="E218" s="211" t="s">
        <v>520</v>
      </c>
      <c r="F218" s="212">
        <v>11277895210.6</v>
      </c>
      <c r="G218" s="212" t="s">
        <v>455</v>
      </c>
      <c r="H218" s="212" t="s">
        <v>455</v>
      </c>
      <c r="I218" s="212">
        <v>840866580</v>
      </c>
      <c r="J218" s="212" t="s">
        <v>455</v>
      </c>
      <c r="K218" s="212" t="s">
        <v>455</v>
      </c>
      <c r="L218" s="212" t="s">
        <v>455</v>
      </c>
      <c r="M218" s="212">
        <v>10437028630.6</v>
      </c>
    </row>
    <row r="219" spans="3:13" ht="24" customHeight="1">
      <c r="C219" s="284" t="s">
        <v>527</v>
      </c>
      <c r="D219" s="283"/>
      <c r="E219" s="283"/>
      <c r="F219" s="283"/>
      <c r="G219" s="283"/>
      <c r="H219" s="283"/>
      <c r="I219" s="283"/>
      <c r="J219" s="283"/>
      <c r="K219" s="283"/>
      <c r="L219" s="283"/>
      <c r="M219" s="283"/>
    </row>
  </sheetData>
  <mergeCells count="12">
    <mergeCell ref="I8:I9"/>
    <mergeCell ref="M8:M9"/>
    <mergeCell ref="C8:C9"/>
    <mergeCell ref="E8:E9"/>
    <mergeCell ref="F8:F9"/>
    <mergeCell ref="G8:G9"/>
    <mergeCell ref="H8:H9"/>
    <mergeCell ref="C6:M6"/>
    <mergeCell ref="C1:M1"/>
    <mergeCell ref="C2:M2"/>
    <mergeCell ref="C3:M3"/>
    <mergeCell ref="C7:M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89035-7C2C-4336-9152-4344D98DA9C1}">
  <dimension ref="D1:Q284"/>
  <sheetViews>
    <sheetView showGridLines="0" tabSelected="1" topLeftCell="C1" workbookViewId="0">
      <selection activeCell="D8" sqref="D8:D11"/>
    </sheetView>
  </sheetViews>
  <sheetFormatPr baseColWidth="10" defaultColWidth="9.140625" defaultRowHeight="15"/>
  <cols>
    <col min="1" max="3" width="9.140625" style="249"/>
    <col min="4" max="4" width="66" style="249" customWidth="1"/>
    <col min="5" max="5" width="18" style="249" bestFit="1" customWidth="1"/>
    <col min="6" max="7" width="13.42578125" style="249" customWidth="1"/>
    <col min="8" max="8" width="12.28515625" style="249" customWidth="1"/>
    <col min="9" max="12" width="13.7109375" style="249" bestFit="1" customWidth="1"/>
    <col min="13" max="13" width="9.140625" style="249"/>
    <col min="14" max="14" width="16.42578125" style="249" bestFit="1" customWidth="1"/>
    <col min="15" max="15" width="11.7109375" style="249" bestFit="1" customWidth="1"/>
    <col min="16" max="16384" width="9.140625" style="249"/>
  </cols>
  <sheetData>
    <row r="1" spans="4:17">
      <c r="D1" s="286" t="s">
        <v>341</v>
      </c>
      <c r="E1" s="286"/>
      <c r="F1" s="286"/>
      <c r="G1" s="286"/>
      <c r="H1" s="286"/>
      <c r="I1" s="286"/>
      <c r="J1" s="286"/>
      <c r="K1" s="286"/>
      <c r="L1" s="286"/>
    </row>
    <row r="2" spans="4:17">
      <c r="D2" s="286" t="s">
        <v>521</v>
      </c>
      <c r="E2" s="286"/>
      <c r="F2" s="286"/>
      <c r="G2" s="286"/>
      <c r="H2" s="286"/>
      <c r="I2" s="286"/>
      <c r="J2" s="286"/>
      <c r="K2" s="286"/>
      <c r="L2" s="286"/>
    </row>
    <row r="3" spans="4:17">
      <c r="D3" s="286" t="s">
        <v>522</v>
      </c>
      <c r="E3" s="286"/>
      <c r="F3" s="286"/>
      <c r="G3" s="286"/>
      <c r="H3" s="286"/>
      <c r="I3" s="286"/>
      <c r="J3" s="286"/>
      <c r="K3" s="286"/>
      <c r="L3" s="286"/>
    </row>
    <row r="4" spans="4:17">
      <c r="D4" s="215"/>
      <c r="E4" s="215"/>
      <c r="F4" s="215"/>
      <c r="G4" s="215"/>
      <c r="H4" s="215"/>
      <c r="I4" s="215"/>
      <c r="J4" s="215"/>
      <c r="K4" s="215"/>
      <c r="L4" s="215"/>
    </row>
    <row r="5" spans="4:17" ht="15" customHeight="1">
      <c r="D5" s="327" t="s">
        <v>529</v>
      </c>
      <c r="E5" s="327"/>
      <c r="F5" s="327"/>
      <c r="G5" s="327"/>
      <c r="H5" s="327"/>
      <c r="I5" s="327"/>
      <c r="J5" s="327"/>
      <c r="K5" s="327"/>
      <c r="L5" s="327"/>
    </row>
    <row r="6" spans="4:17" ht="15" customHeight="1">
      <c r="D6" s="327" t="s">
        <v>530</v>
      </c>
      <c r="E6" s="327"/>
      <c r="F6" s="327"/>
      <c r="G6" s="327"/>
      <c r="H6" s="327"/>
      <c r="I6" s="327"/>
      <c r="J6" s="327"/>
      <c r="K6" s="327"/>
      <c r="L6" s="327"/>
    </row>
    <row r="7" spans="4:17" ht="15" customHeight="1">
      <c r="D7" s="328" t="s">
        <v>40</v>
      </c>
      <c r="E7" s="328"/>
      <c r="F7" s="328"/>
      <c r="G7" s="328"/>
      <c r="H7" s="328"/>
      <c r="I7" s="328"/>
      <c r="J7" s="328"/>
      <c r="K7" s="328"/>
      <c r="L7" s="328"/>
    </row>
    <row r="8" spans="4:17" ht="15" customHeight="1">
      <c r="D8" s="330" t="s">
        <v>535</v>
      </c>
      <c r="E8" s="324" t="s">
        <v>244</v>
      </c>
      <c r="F8" s="319" t="s">
        <v>38</v>
      </c>
      <c r="G8" s="320"/>
      <c r="H8" s="321"/>
      <c r="I8" s="324" t="s">
        <v>45</v>
      </c>
      <c r="J8" s="319" t="s">
        <v>38</v>
      </c>
      <c r="K8" s="320"/>
      <c r="L8" s="321"/>
      <c r="N8" s="218" t="s">
        <v>39</v>
      </c>
      <c r="O8" s="219">
        <v>8723358739109.2793</v>
      </c>
    </row>
    <row r="9" spans="4:17" ht="15" customHeight="1">
      <c r="D9" s="330"/>
      <c r="E9" s="326"/>
      <c r="F9" s="322">
        <v>2028</v>
      </c>
      <c r="G9" s="322">
        <v>2029</v>
      </c>
      <c r="H9" s="322">
        <v>2030</v>
      </c>
      <c r="I9" s="326"/>
      <c r="J9" s="324" t="s">
        <v>46</v>
      </c>
      <c r="K9" s="324" t="s">
        <v>47</v>
      </c>
      <c r="L9" s="324" t="s">
        <v>245</v>
      </c>
      <c r="N9" s="218" t="s">
        <v>41</v>
      </c>
      <c r="O9" s="219">
        <v>9594604193177.8203</v>
      </c>
    </row>
    <row r="10" spans="4:17">
      <c r="D10" s="330"/>
      <c r="E10" s="325"/>
      <c r="F10" s="323"/>
      <c r="G10" s="323"/>
      <c r="H10" s="323"/>
      <c r="I10" s="325"/>
      <c r="J10" s="325"/>
      <c r="K10" s="325"/>
      <c r="L10" s="325"/>
      <c r="N10" s="218" t="s">
        <v>44</v>
      </c>
      <c r="O10" s="219">
        <v>10477307778950.182</v>
      </c>
    </row>
    <row r="11" spans="4:17">
      <c r="D11" s="330"/>
      <c r="E11" s="220">
        <v>1</v>
      </c>
      <c r="F11" s="220">
        <v>2</v>
      </c>
      <c r="G11" s="220">
        <v>3</v>
      </c>
      <c r="H11" s="220">
        <v>4</v>
      </c>
      <c r="I11" s="220" t="s">
        <v>531</v>
      </c>
      <c r="J11" s="220" t="s">
        <v>532</v>
      </c>
      <c r="K11" s="220" t="s">
        <v>533</v>
      </c>
      <c r="L11" s="220" t="s">
        <v>534</v>
      </c>
      <c r="N11" s="218" t="s">
        <v>48</v>
      </c>
      <c r="O11" s="219">
        <v>11441220094613.6</v>
      </c>
    </row>
    <row r="12" spans="4:17" ht="15.75">
      <c r="D12" s="339" t="s">
        <v>104</v>
      </c>
      <c r="E12" s="340">
        <v>3010779124</v>
      </c>
      <c r="F12" s="340">
        <v>3010779124</v>
      </c>
      <c r="G12" s="340">
        <v>3010779124</v>
      </c>
      <c r="H12" s="340">
        <v>3010779124</v>
      </c>
      <c r="I12" s="343">
        <f t="shared" ref="I12:I51" si="0">E12/$O$9</f>
        <v>3.1379920040274244E-4</v>
      </c>
      <c r="J12" s="343">
        <f t="shared" ref="J12:J51" si="1">F12/$O$10</f>
        <v>2.873619051307165E-4</v>
      </c>
      <c r="K12" s="343">
        <f t="shared" ref="K12:K51" si="2">G12/$O$11</f>
        <v>2.6315192777538136E-4</v>
      </c>
      <c r="L12" s="343">
        <f t="shared" ref="L12:L51" si="3">H12/$O$12</f>
        <v>2.4098161884192432E-4</v>
      </c>
      <c r="N12" s="218" t="s">
        <v>246</v>
      </c>
      <c r="O12" s="219">
        <v>12493812343318.051</v>
      </c>
    </row>
    <row r="13" spans="4:17" ht="15.75">
      <c r="D13" s="341" t="s">
        <v>536</v>
      </c>
      <c r="E13" s="342">
        <v>2589779124</v>
      </c>
      <c r="F13" s="342">
        <v>2589779124</v>
      </c>
      <c r="G13" s="342">
        <v>2589779124</v>
      </c>
      <c r="H13" s="342">
        <v>2589779124</v>
      </c>
      <c r="I13" s="338">
        <f t="shared" si="0"/>
        <v>2.6992037106037632E-4</v>
      </c>
      <c r="J13" s="338">
        <f t="shared" si="1"/>
        <v>2.4717982697836658E-4</v>
      </c>
      <c r="K13" s="338">
        <f t="shared" si="2"/>
        <v>2.2635515291059206E-4</v>
      </c>
      <c r="L13" s="338">
        <f t="shared" si="3"/>
        <v>2.0728493856281326E-4</v>
      </c>
    </row>
    <row r="14" spans="4:17" ht="15.75">
      <c r="D14" s="341" t="s">
        <v>537</v>
      </c>
      <c r="E14" s="342">
        <v>421000000</v>
      </c>
      <c r="F14" s="342">
        <v>421000000</v>
      </c>
      <c r="G14" s="342">
        <v>421000000</v>
      </c>
      <c r="H14" s="342">
        <v>421000000</v>
      </c>
      <c r="I14" s="338">
        <f t="shared" si="0"/>
        <v>4.3878829342366126E-5</v>
      </c>
      <c r="J14" s="338">
        <f t="shared" si="1"/>
        <v>4.0182078152349923E-5</v>
      </c>
      <c r="K14" s="338">
        <f t="shared" si="2"/>
        <v>3.6796774864789301E-5</v>
      </c>
      <c r="L14" s="338">
        <f t="shared" si="3"/>
        <v>3.3696680279111082E-5</v>
      </c>
    </row>
    <row r="15" spans="4:17" ht="15.75">
      <c r="D15" s="339" t="s">
        <v>105</v>
      </c>
      <c r="E15" s="340">
        <v>5899364174</v>
      </c>
      <c r="F15" s="340">
        <v>5904213218.5999985</v>
      </c>
      <c r="G15" s="340">
        <v>5909256224.984004</v>
      </c>
      <c r="H15" s="340">
        <v>5914500951.6233635</v>
      </c>
      <c r="I15" s="343">
        <f t="shared" si="0"/>
        <v>6.1486269315775459E-4</v>
      </c>
      <c r="J15" s="343">
        <f t="shared" si="1"/>
        <v>5.6352388830860486E-4</v>
      </c>
      <c r="K15" s="343">
        <f t="shared" si="2"/>
        <v>5.1648829199309057E-4</v>
      </c>
      <c r="L15" s="343">
        <f t="shared" si="3"/>
        <v>4.7339441229774518E-4</v>
      </c>
      <c r="O15" s="258"/>
      <c r="P15" s="258"/>
      <c r="Q15" s="258"/>
    </row>
    <row r="16" spans="4:17" ht="15.75">
      <c r="D16" s="341" t="s">
        <v>536</v>
      </c>
      <c r="E16" s="342">
        <v>5346064174</v>
      </c>
      <c r="F16" s="342">
        <v>5350458427.8296633</v>
      </c>
      <c r="G16" s="342">
        <v>5355028451.812521</v>
      </c>
      <c r="H16" s="342">
        <v>5359781276.7546864</v>
      </c>
      <c r="I16" s="338">
        <f t="shared" si="0"/>
        <v>5.5719486352561408E-4</v>
      </c>
      <c r="J16" s="338">
        <f t="shared" si="1"/>
        <v>5.1067111329679532E-4</v>
      </c>
      <c r="K16" s="338">
        <f t="shared" si="2"/>
        <v>4.6804697466956425E-4</v>
      </c>
      <c r="L16" s="338">
        <f t="shared" si="3"/>
        <v>4.2899485997332175E-4</v>
      </c>
      <c r="O16" s="259"/>
      <c r="P16" s="259"/>
      <c r="Q16" s="260"/>
    </row>
    <row r="17" spans="4:12" ht="15.75">
      <c r="D17" s="341" t="s">
        <v>537</v>
      </c>
      <c r="E17" s="342">
        <v>553300000</v>
      </c>
      <c r="F17" s="342">
        <v>553754790.77033508</v>
      </c>
      <c r="G17" s="342">
        <v>554227773.17148328</v>
      </c>
      <c r="H17" s="342">
        <v>554719674.86867762</v>
      </c>
      <c r="I17" s="338">
        <f t="shared" si="0"/>
        <v>5.7667829632140563E-5</v>
      </c>
      <c r="J17" s="338">
        <f t="shared" si="1"/>
        <v>5.2852775011809464E-5</v>
      </c>
      <c r="K17" s="338">
        <f t="shared" si="2"/>
        <v>4.8441317323526328E-5</v>
      </c>
      <c r="L17" s="338">
        <f t="shared" si="3"/>
        <v>4.4399552324423474E-5</v>
      </c>
    </row>
    <row r="18" spans="4:12" ht="15.75">
      <c r="D18" s="339" t="s">
        <v>107</v>
      </c>
      <c r="E18" s="340">
        <v>128730102333</v>
      </c>
      <c r="F18" s="340">
        <v>136729587335.63972</v>
      </c>
      <c r="G18" s="340">
        <v>146468472542.98932</v>
      </c>
      <c r="H18" s="340">
        <v>155288156108.54083</v>
      </c>
      <c r="I18" s="343">
        <f t="shared" si="0"/>
        <v>1.3416926820653288E-2</v>
      </c>
      <c r="J18" s="343">
        <f t="shared" si="1"/>
        <v>1.3050068798240451E-2</v>
      </c>
      <c r="K18" s="343">
        <f t="shared" si="2"/>
        <v>1.2801822824118649E-2</v>
      </c>
      <c r="L18" s="343">
        <f t="shared" si="3"/>
        <v>1.242920510100283E-2</v>
      </c>
    </row>
    <row r="19" spans="4:12" ht="15.75">
      <c r="D19" s="341" t="s">
        <v>538</v>
      </c>
      <c r="E19" s="342">
        <v>8814492946</v>
      </c>
      <c r="F19" s="342">
        <v>9524426595.0099983</v>
      </c>
      <c r="G19" s="342">
        <v>8923728173.5861015</v>
      </c>
      <c r="H19" s="342">
        <v>9007404649.650095</v>
      </c>
      <c r="I19" s="338">
        <f t="shared" si="0"/>
        <v>9.1869271191692171E-4</v>
      </c>
      <c r="J19" s="338">
        <f t="shared" si="1"/>
        <v>9.0905285937532506E-4</v>
      </c>
      <c r="K19" s="338">
        <f t="shared" si="2"/>
        <v>7.7996298469839719E-4</v>
      </c>
      <c r="L19" s="338">
        <f t="shared" si="3"/>
        <v>7.2094925088797589E-4</v>
      </c>
    </row>
    <row r="20" spans="4:12" ht="15.75">
      <c r="D20" s="341" t="s">
        <v>539</v>
      </c>
      <c r="E20" s="342">
        <v>3599746823</v>
      </c>
      <c r="F20" s="342">
        <v>3605163582.4750309</v>
      </c>
      <c r="G20" s="342">
        <v>3610163582.4750309</v>
      </c>
      <c r="H20" s="342">
        <v>3616507540.5548706</v>
      </c>
      <c r="I20" s="338">
        <f t="shared" si="0"/>
        <v>3.7518450480318681E-4</v>
      </c>
      <c r="J20" s="338">
        <f t="shared" si="1"/>
        <v>3.4409255302379462E-4</v>
      </c>
      <c r="K20" s="338">
        <f t="shared" si="2"/>
        <v>3.1554008686317085E-4</v>
      </c>
      <c r="L20" s="338">
        <f t="shared" si="3"/>
        <v>2.8946389149898298E-4</v>
      </c>
    </row>
    <row r="21" spans="4:12" ht="15.75">
      <c r="D21" s="341" t="s">
        <v>540</v>
      </c>
      <c r="E21" s="342">
        <v>6242781293</v>
      </c>
      <c r="F21" s="342">
        <v>7329671948.6799994</v>
      </c>
      <c r="G21" s="342">
        <v>8417920767.7718</v>
      </c>
      <c r="H21" s="342">
        <v>9507551117.0466175</v>
      </c>
      <c r="I21" s="338">
        <f t="shared" si="0"/>
        <v>6.5065542749943644E-4</v>
      </c>
      <c r="J21" s="338">
        <f t="shared" si="1"/>
        <v>6.9957589328490906E-4</v>
      </c>
      <c r="K21" s="338">
        <f t="shared" si="2"/>
        <v>7.3575376560886755E-4</v>
      </c>
      <c r="L21" s="338">
        <f t="shared" si="3"/>
        <v>7.6098078439055898E-4</v>
      </c>
    </row>
    <row r="22" spans="4:12" ht="15.75">
      <c r="D22" s="341" t="s">
        <v>541</v>
      </c>
      <c r="E22" s="342">
        <v>53100241443</v>
      </c>
      <c r="F22" s="342">
        <v>54065391636.351738</v>
      </c>
      <c r="G22" s="342">
        <v>55050698192.535599</v>
      </c>
      <c r="H22" s="342">
        <v>56042637681.902191</v>
      </c>
      <c r="I22" s="338">
        <f t="shared" si="0"/>
        <v>5.5343858249782283E-3</v>
      </c>
      <c r="J22" s="338">
        <f t="shared" si="1"/>
        <v>5.1602370357940412E-3</v>
      </c>
      <c r="K22" s="338">
        <f t="shared" si="2"/>
        <v>4.811610801758185E-3</v>
      </c>
      <c r="L22" s="338">
        <f t="shared" si="3"/>
        <v>4.4856314583494568E-3</v>
      </c>
    </row>
    <row r="23" spans="4:12" ht="15.75">
      <c r="D23" s="341" t="s">
        <v>542</v>
      </c>
      <c r="E23" s="342">
        <v>3792532060</v>
      </c>
      <c r="F23" s="342">
        <v>3979335538.6499987</v>
      </c>
      <c r="G23" s="342">
        <v>4114098985.8143973</v>
      </c>
      <c r="H23" s="342">
        <v>4169051999.9779925</v>
      </c>
      <c r="I23" s="338">
        <f t="shared" si="0"/>
        <v>3.9527759391019536E-4</v>
      </c>
      <c r="J23" s="338">
        <f t="shared" si="1"/>
        <v>3.7980515821486394E-4</v>
      </c>
      <c r="K23" s="338">
        <f t="shared" si="2"/>
        <v>3.5958568682297002E-4</v>
      </c>
      <c r="L23" s="338">
        <f t="shared" si="3"/>
        <v>3.3368934040438726E-4</v>
      </c>
    </row>
    <row r="24" spans="4:12" ht="15.75">
      <c r="D24" s="341" t="s">
        <v>543</v>
      </c>
      <c r="E24" s="342">
        <v>141165087</v>
      </c>
      <c r="F24" s="342">
        <v>141165087</v>
      </c>
      <c r="G24" s="342">
        <v>141165087</v>
      </c>
      <c r="H24" s="342">
        <v>141165087</v>
      </c>
      <c r="I24" s="338">
        <f t="shared" si="0"/>
        <v>1.4712966179508948E-5</v>
      </c>
      <c r="J24" s="338">
        <f t="shared" si="1"/>
        <v>1.3473412252297569E-5</v>
      </c>
      <c r="K24" s="338">
        <f t="shared" si="2"/>
        <v>1.2338289608331106E-5</v>
      </c>
      <c r="L24" s="338">
        <f t="shared" si="3"/>
        <v>1.1298800007629217E-5</v>
      </c>
    </row>
    <row r="25" spans="4:12" ht="15.75">
      <c r="D25" s="341" t="s">
        <v>544</v>
      </c>
      <c r="E25" s="342">
        <v>1603795633</v>
      </c>
      <c r="F25" s="342">
        <v>1611830648.0799999</v>
      </c>
      <c r="G25" s="342">
        <v>1620026363.4615996</v>
      </c>
      <c r="H25" s="342">
        <v>1628385993.1508317</v>
      </c>
      <c r="I25" s="338">
        <f t="shared" si="0"/>
        <v>1.6715599734071034E-4</v>
      </c>
      <c r="J25" s="338">
        <f t="shared" si="1"/>
        <v>1.5384015455939046E-4</v>
      </c>
      <c r="K25" s="338">
        <f t="shared" si="2"/>
        <v>1.4159559470622283E-4</v>
      </c>
      <c r="L25" s="338">
        <f t="shared" si="3"/>
        <v>1.3033539710733099E-4</v>
      </c>
    </row>
    <row r="26" spans="4:12" ht="15.75">
      <c r="D26" s="341" t="s">
        <v>545</v>
      </c>
      <c r="E26" s="342">
        <v>10665022668</v>
      </c>
      <c r="F26" s="342">
        <v>10814402487.934385</v>
      </c>
      <c r="G26" s="342">
        <v>10953412189.717621</v>
      </c>
      <c r="H26" s="342">
        <v>11093436507.526203</v>
      </c>
      <c r="I26" s="338">
        <f t="shared" si="0"/>
        <v>1.1115646308352452E-3</v>
      </c>
      <c r="J26" s="338">
        <f t="shared" si="1"/>
        <v>1.0321737908340783E-3</v>
      </c>
      <c r="K26" s="338">
        <f t="shared" si="2"/>
        <v>9.5736399607191953E-4</v>
      </c>
      <c r="L26" s="338">
        <f t="shared" si="3"/>
        <v>8.8791444938415474E-4</v>
      </c>
    </row>
    <row r="27" spans="4:12" ht="15.75">
      <c r="D27" s="341" t="s">
        <v>546</v>
      </c>
      <c r="E27" s="342">
        <v>721240004</v>
      </c>
      <c r="F27" s="342">
        <v>722161017.87</v>
      </c>
      <c r="G27" s="342">
        <v>723099311.45869994</v>
      </c>
      <c r="H27" s="342">
        <v>724055218.95488703</v>
      </c>
      <c r="I27" s="338">
        <f t="shared" si="0"/>
        <v>7.5171418171979712E-5</v>
      </c>
      <c r="J27" s="338">
        <f t="shared" si="1"/>
        <v>6.8926200614329955E-5</v>
      </c>
      <c r="K27" s="338">
        <f t="shared" si="2"/>
        <v>6.3201241255653062E-5</v>
      </c>
      <c r="L27" s="338">
        <f t="shared" si="3"/>
        <v>5.7953105029797148E-5</v>
      </c>
    </row>
    <row r="28" spans="4:12" ht="15.75">
      <c r="D28" s="341" t="s">
        <v>547</v>
      </c>
      <c r="E28" s="342">
        <v>2189003027</v>
      </c>
      <c r="F28" s="342">
        <v>2272855531.0000019</v>
      </c>
      <c r="G28" s="342">
        <v>2318312641.9999976</v>
      </c>
      <c r="H28" s="342">
        <v>2385898704.0343561</v>
      </c>
      <c r="I28" s="338">
        <f t="shared" si="0"/>
        <v>2.2814938302056026E-4</v>
      </c>
      <c r="J28" s="338">
        <f t="shared" si="1"/>
        <v>2.169312555240923E-4</v>
      </c>
      <c r="K28" s="338">
        <f t="shared" si="2"/>
        <v>2.0262809585241994E-4</v>
      </c>
      <c r="L28" s="338">
        <f t="shared" si="3"/>
        <v>1.9096642709784129E-4</v>
      </c>
    </row>
    <row r="29" spans="4:12" ht="15.75">
      <c r="D29" s="341" t="s">
        <v>548</v>
      </c>
      <c r="E29" s="342">
        <v>250382534</v>
      </c>
      <c r="F29" s="342">
        <v>252886359.33999982</v>
      </c>
      <c r="G29" s="342">
        <v>255415222.93340021</v>
      </c>
      <c r="H29" s="342">
        <v>257969375.16273391</v>
      </c>
      <c r="I29" s="338">
        <f t="shared" si="0"/>
        <v>2.6096181661983808E-5</v>
      </c>
      <c r="J29" s="338">
        <f t="shared" si="1"/>
        <v>2.4136578277109548E-5</v>
      </c>
      <c r="K29" s="338">
        <f t="shared" si="2"/>
        <v>2.2324124596960328E-5</v>
      </c>
      <c r="L29" s="338">
        <f t="shared" si="3"/>
        <v>2.0647770918433976E-5</v>
      </c>
    </row>
    <row r="30" spans="4:12" ht="15.75">
      <c r="D30" s="341" t="s">
        <v>549</v>
      </c>
      <c r="E30" s="342">
        <v>830589205</v>
      </c>
      <c r="F30" s="342">
        <v>830998418</v>
      </c>
      <c r="G30" s="342">
        <v>831415795.46000004</v>
      </c>
      <c r="H30" s="342">
        <v>831841500.47120011</v>
      </c>
      <c r="I30" s="338">
        <f t="shared" si="0"/>
        <v>8.6568365747759026E-5</v>
      </c>
      <c r="J30" s="338">
        <f t="shared" si="1"/>
        <v>7.9314117283978976E-5</v>
      </c>
      <c r="K30" s="338">
        <f t="shared" si="2"/>
        <v>7.26684556878179E-5</v>
      </c>
      <c r="L30" s="338">
        <f t="shared" si="3"/>
        <v>6.6580278109914631E-5</v>
      </c>
    </row>
    <row r="31" spans="4:12" ht="15.75">
      <c r="D31" s="341" t="s">
        <v>550</v>
      </c>
      <c r="E31" s="342">
        <v>417357735</v>
      </c>
      <c r="F31" s="342">
        <v>417413113</v>
      </c>
      <c r="G31" s="342">
        <v>417469598.56</v>
      </c>
      <c r="H31" s="342">
        <v>417527213.83119994</v>
      </c>
      <c r="I31" s="338">
        <f t="shared" si="0"/>
        <v>4.3499213370027231E-5</v>
      </c>
      <c r="J31" s="338">
        <f t="shared" si="1"/>
        <v>3.9839729996155988E-5</v>
      </c>
      <c r="K31" s="338">
        <f t="shared" si="2"/>
        <v>3.6488206249658642E-5</v>
      </c>
      <c r="L31" s="338">
        <f t="shared" si="3"/>
        <v>3.3418719791681693E-5</v>
      </c>
    </row>
    <row r="32" spans="4:12" ht="15.75">
      <c r="D32" s="341" t="s">
        <v>551</v>
      </c>
      <c r="E32" s="342">
        <v>245354086</v>
      </c>
      <c r="F32" s="342">
        <v>245752880.28</v>
      </c>
      <c r="G32" s="342">
        <v>246159650.44560003</v>
      </c>
      <c r="H32" s="342">
        <v>246574556.014512</v>
      </c>
      <c r="I32" s="338">
        <f t="shared" si="0"/>
        <v>2.5572090422912639E-5</v>
      </c>
      <c r="J32" s="338">
        <f t="shared" si="1"/>
        <v>2.3455727889729344E-5</v>
      </c>
      <c r="K32" s="338">
        <f t="shared" si="2"/>
        <v>2.151515733549163E-5</v>
      </c>
      <c r="L32" s="338">
        <f t="shared" si="3"/>
        <v>1.973573391682845E-5</v>
      </c>
    </row>
    <row r="33" spans="4:12" ht="15.75">
      <c r="D33" s="341" t="s">
        <v>552</v>
      </c>
      <c r="E33" s="342">
        <v>75125754</v>
      </c>
      <c r="F33" s="342">
        <v>75134954</v>
      </c>
      <c r="G33" s="342">
        <v>75144338</v>
      </c>
      <c r="H33" s="342">
        <v>75153909.680000007</v>
      </c>
      <c r="I33" s="338">
        <f t="shared" si="0"/>
        <v>7.8300003301248922E-6</v>
      </c>
      <c r="J33" s="338">
        <f t="shared" si="1"/>
        <v>7.1712080608104903E-6</v>
      </c>
      <c r="K33" s="338">
        <f t="shared" si="2"/>
        <v>6.5678605409729967E-6</v>
      </c>
      <c r="L33" s="338">
        <f t="shared" si="3"/>
        <v>6.01529041855618E-6</v>
      </c>
    </row>
    <row r="34" spans="4:12" ht="15.75">
      <c r="D34" s="341" t="s">
        <v>553</v>
      </c>
      <c r="E34" s="342">
        <v>1611418644</v>
      </c>
      <c r="F34" s="342">
        <v>1627532830.4399998</v>
      </c>
      <c r="G34" s="342">
        <v>1643808158.7444</v>
      </c>
      <c r="H34" s="342">
        <v>1660246240.3318441</v>
      </c>
      <c r="I34" s="338">
        <f t="shared" si="0"/>
        <v>1.6795050755150364E-4</v>
      </c>
      <c r="J34" s="338">
        <f t="shared" si="1"/>
        <v>1.553388394020317E-4</v>
      </c>
      <c r="K34" s="338">
        <f t="shared" si="2"/>
        <v>1.4367420127843592E-4</v>
      </c>
      <c r="L34" s="338">
        <f t="shared" si="3"/>
        <v>1.3288547920441417E-4</v>
      </c>
    </row>
    <row r="35" spans="4:12" ht="15.75">
      <c r="D35" s="341" t="s">
        <v>554</v>
      </c>
      <c r="E35" s="342">
        <v>1958767665</v>
      </c>
      <c r="F35" s="342">
        <v>1967227665</v>
      </c>
      <c r="G35" s="342">
        <v>1975856865.0000002</v>
      </c>
      <c r="H35" s="342">
        <v>1984658648.9999995</v>
      </c>
      <c r="I35" s="338">
        <f t="shared" si="0"/>
        <v>2.0415304535363415E-4</v>
      </c>
      <c r="J35" s="338">
        <f t="shared" si="1"/>
        <v>1.8776079757362198E-4</v>
      </c>
      <c r="K35" s="338">
        <f t="shared" si="2"/>
        <v>1.7269634258064941E-4</v>
      </c>
      <c r="L35" s="338">
        <f t="shared" si="3"/>
        <v>1.5885132531716278E-4</v>
      </c>
    </row>
    <row r="36" spans="4:12" ht="15.75">
      <c r="D36" s="341" t="s">
        <v>555</v>
      </c>
      <c r="E36" s="342">
        <v>446834901</v>
      </c>
      <c r="F36" s="342">
        <v>487460922.21000004</v>
      </c>
      <c r="G36" s="342">
        <v>229005870.38999999</v>
      </c>
      <c r="H36" s="342">
        <v>229005870.38999999</v>
      </c>
      <c r="I36" s="338">
        <f t="shared" si="0"/>
        <v>4.6571478302118911E-5</v>
      </c>
      <c r="J36" s="338">
        <f t="shared" si="1"/>
        <v>4.6525398746932987E-5</v>
      </c>
      <c r="K36" s="338">
        <f t="shared" si="2"/>
        <v>2.0015860939325294E-5</v>
      </c>
      <c r="L36" s="338">
        <f t="shared" si="3"/>
        <v>1.8329542984730123E-5</v>
      </c>
    </row>
    <row r="37" spans="4:12" ht="15.75">
      <c r="D37" s="341" t="s">
        <v>556</v>
      </c>
      <c r="E37" s="342">
        <v>939884091</v>
      </c>
      <c r="F37" s="342">
        <v>5007347931.288578</v>
      </c>
      <c r="G37" s="342">
        <v>12655098780.667599</v>
      </c>
      <c r="H37" s="342">
        <v>18474040841.789764</v>
      </c>
      <c r="I37" s="338">
        <f t="shared" si="0"/>
        <v>9.7959652329201698E-5</v>
      </c>
      <c r="J37" s="338">
        <f t="shared" si="1"/>
        <v>4.7792314943241176E-4</v>
      </c>
      <c r="K37" s="338">
        <f t="shared" si="2"/>
        <v>1.1060969613394186E-3</v>
      </c>
      <c r="L37" s="338">
        <f t="shared" si="3"/>
        <v>1.4786552202114725E-3</v>
      </c>
    </row>
    <row r="38" spans="4:12" ht="15.75">
      <c r="D38" s="341" t="s">
        <v>557</v>
      </c>
      <c r="E38" s="342">
        <v>131740955</v>
      </c>
      <c r="F38" s="342">
        <v>131896861.81999999</v>
      </c>
      <c r="G38" s="342">
        <v>132055886.7764</v>
      </c>
      <c r="H38" s="342">
        <v>132218092.23192802</v>
      </c>
      <c r="I38" s="338">
        <f t="shared" si="0"/>
        <v>1.3730733686093432E-5</v>
      </c>
      <c r="J38" s="338">
        <f t="shared" si="1"/>
        <v>1.2588812374586552E-5</v>
      </c>
      <c r="K38" s="338">
        <f t="shared" si="2"/>
        <v>1.1542115760763177E-5</v>
      </c>
      <c r="L38" s="338">
        <f t="shared" si="3"/>
        <v>1.0582685940744178E-5</v>
      </c>
    </row>
    <row r="39" spans="4:12" ht="15.75">
      <c r="D39" s="341" t="s">
        <v>558</v>
      </c>
      <c r="E39" s="342">
        <v>111423204</v>
      </c>
      <c r="F39" s="342">
        <v>111423804</v>
      </c>
      <c r="G39" s="342">
        <v>111424416</v>
      </c>
      <c r="H39" s="342">
        <v>111425040.23999999</v>
      </c>
      <c r="I39" s="337">
        <f t="shared" si="0"/>
        <v>1.1613111052483721E-5</v>
      </c>
      <c r="J39" s="337">
        <f t="shared" si="1"/>
        <v>1.0634774347648741E-5</v>
      </c>
      <c r="K39" s="337">
        <f t="shared" si="2"/>
        <v>9.7388578384622968E-6</v>
      </c>
      <c r="L39" s="337">
        <f t="shared" si="3"/>
        <v>8.9184179478726049E-6</v>
      </c>
    </row>
    <row r="40" spans="4:12" ht="15.75">
      <c r="D40" s="341" t="s">
        <v>559</v>
      </c>
      <c r="E40" s="342">
        <v>3673150976</v>
      </c>
      <c r="F40" s="342">
        <v>4173436668.9000001</v>
      </c>
      <c r="G40" s="342">
        <v>4673728063.657999</v>
      </c>
      <c r="H40" s="342">
        <v>5174025274.1911612</v>
      </c>
      <c r="I40" s="338">
        <f t="shared" si="0"/>
        <v>3.8283507084239802E-4</v>
      </c>
      <c r="J40" s="338">
        <f t="shared" si="1"/>
        <v>3.9833101756204923E-4</v>
      </c>
      <c r="K40" s="338">
        <f t="shared" si="2"/>
        <v>4.0849909581394548E-4</v>
      </c>
      <c r="L40" s="338">
        <f t="shared" si="3"/>
        <v>4.1412702000109174E-4</v>
      </c>
    </row>
    <row r="41" spans="4:12" ht="15.75">
      <c r="D41" s="341" t="s">
        <v>560</v>
      </c>
      <c r="E41" s="342">
        <v>1010739131</v>
      </c>
      <c r="F41" s="342">
        <v>1020846522.3099998</v>
      </c>
      <c r="G41" s="342">
        <v>1031054987.5330999</v>
      </c>
      <c r="H41" s="342">
        <v>1041365537.4084315</v>
      </c>
      <c r="I41" s="337">
        <f t="shared" si="0"/>
        <v>1.0534453643420531E-4</v>
      </c>
      <c r="J41" s="337">
        <f t="shared" si="1"/>
        <v>9.7434049266068983E-5</v>
      </c>
      <c r="K41" s="337">
        <f t="shared" si="2"/>
        <v>9.0117573039129729E-5</v>
      </c>
      <c r="L41" s="337">
        <f t="shared" si="3"/>
        <v>8.3350502536191473E-5</v>
      </c>
    </row>
    <row r="42" spans="4:12" ht="15.75">
      <c r="D42" s="341" t="s">
        <v>561</v>
      </c>
      <c r="E42" s="342">
        <v>81102960</v>
      </c>
      <c r="F42" s="342">
        <v>145900000.00000003</v>
      </c>
      <c r="G42" s="342">
        <v>147000000</v>
      </c>
      <c r="H42" s="342">
        <v>150200000</v>
      </c>
      <c r="I42" s="338">
        <f t="shared" si="0"/>
        <v>8.4529761068901331E-6</v>
      </c>
      <c r="J42" s="338">
        <f t="shared" si="1"/>
        <v>1.3925333022393956E-5</v>
      </c>
      <c r="K42" s="338">
        <f t="shared" si="2"/>
        <v>1.2848280059677026E-5</v>
      </c>
      <c r="L42" s="338">
        <f t="shared" si="3"/>
        <v>1.2021951016442956E-5</v>
      </c>
    </row>
    <row r="43" spans="4:12" ht="15.75">
      <c r="D43" s="341" t="s">
        <v>562</v>
      </c>
      <c r="E43" s="342">
        <v>44000000</v>
      </c>
      <c r="F43" s="342">
        <v>135714824.00000009</v>
      </c>
      <c r="G43" s="342">
        <v>139000105.00000006</v>
      </c>
      <c r="H43" s="342">
        <v>153600000.00000003</v>
      </c>
      <c r="I43" s="338">
        <f t="shared" si="0"/>
        <v>4.585910905140403E-6</v>
      </c>
      <c r="J43" s="338">
        <f t="shared" si="1"/>
        <v>1.2953215354870353E-5</v>
      </c>
      <c r="K43" s="338">
        <f t="shared" si="2"/>
        <v>1.2149063111323222E-5</v>
      </c>
      <c r="L43" s="338">
        <f t="shared" si="3"/>
        <v>1.2294085726535543E-5</v>
      </c>
    </row>
    <row r="44" spans="4:12" ht="15.75">
      <c r="D44" s="341" t="s">
        <v>537</v>
      </c>
      <c r="E44" s="342">
        <v>2257256401</v>
      </c>
      <c r="F44" s="342">
        <v>2257256401</v>
      </c>
      <c r="G44" s="342">
        <v>2257256401</v>
      </c>
      <c r="H44" s="342">
        <v>2257256401</v>
      </c>
      <c r="I44" s="338">
        <f t="shared" si="0"/>
        <v>2.3526310784190632E-4</v>
      </c>
      <c r="J44" s="338">
        <f t="shared" si="1"/>
        <v>2.1544240644863212E-4</v>
      </c>
      <c r="K44" s="338">
        <f t="shared" si="2"/>
        <v>1.9729158099691583E-4</v>
      </c>
      <c r="L44" s="338">
        <f t="shared" si="3"/>
        <v>1.8066994596787164E-4</v>
      </c>
    </row>
    <row r="45" spans="4:12" ht="15.75">
      <c r="D45" s="341" t="s">
        <v>563</v>
      </c>
      <c r="E45" s="342">
        <v>23774953107</v>
      </c>
      <c r="F45" s="342">
        <v>23774953107</v>
      </c>
      <c r="G45" s="342">
        <v>23774953107</v>
      </c>
      <c r="H45" s="342">
        <v>23774953107</v>
      </c>
      <c r="I45" s="338">
        <f t="shared" si="0"/>
        <v>2.4779503800589318E-3</v>
      </c>
      <c r="J45" s="338">
        <f t="shared" si="1"/>
        <v>2.269185329724296E-3</v>
      </c>
      <c r="K45" s="338">
        <f t="shared" si="2"/>
        <v>2.0780085437035675E-3</v>
      </c>
      <c r="L45" s="338">
        <f t="shared" si="3"/>
        <v>1.9029382268347689E-3</v>
      </c>
    </row>
    <row r="46" spans="4:12" ht="15.75">
      <c r="D46" s="339" t="s">
        <v>108</v>
      </c>
      <c r="E46" s="340">
        <v>93204692866</v>
      </c>
      <c r="F46" s="340">
        <v>103289789111.48491</v>
      </c>
      <c r="G46" s="340">
        <v>113219539767.43054</v>
      </c>
      <c r="H46" s="340">
        <v>123266011907.99905</v>
      </c>
      <c r="I46" s="343">
        <f t="shared" si="0"/>
        <v>9.714282214192075E-3</v>
      </c>
      <c r="J46" s="343">
        <f t="shared" si="1"/>
        <v>9.8584284522979307E-3</v>
      </c>
      <c r="K46" s="343">
        <f t="shared" si="2"/>
        <v>9.8957575180931151E-3</v>
      </c>
      <c r="L46" s="343">
        <f t="shared" si="3"/>
        <v>9.866164827897728E-3</v>
      </c>
    </row>
    <row r="47" spans="4:12" ht="15.75">
      <c r="D47" s="341" t="s">
        <v>538</v>
      </c>
      <c r="E47" s="342">
        <v>4056759579</v>
      </c>
      <c r="F47" s="342">
        <v>4161106733.2249842</v>
      </c>
      <c r="G47" s="342">
        <v>4259692746.6536703</v>
      </c>
      <c r="H47" s="342">
        <v>4359773386.2167463</v>
      </c>
      <c r="I47" s="338">
        <f t="shared" si="0"/>
        <v>4.2281677256520204E-4</v>
      </c>
      <c r="J47" s="338">
        <f t="shared" si="1"/>
        <v>3.9715419466678338E-4</v>
      </c>
      <c r="K47" s="338">
        <f t="shared" si="2"/>
        <v>3.723110569876273E-4</v>
      </c>
      <c r="L47" s="338">
        <f t="shared" si="3"/>
        <v>3.4895460780219286E-4</v>
      </c>
    </row>
    <row r="48" spans="4:12" ht="15.75">
      <c r="D48" s="341" t="s">
        <v>564</v>
      </c>
      <c r="E48" s="342">
        <v>632879899</v>
      </c>
      <c r="F48" s="342">
        <v>645537496.9799999</v>
      </c>
      <c r="G48" s="342">
        <v>658448246.91960013</v>
      </c>
      <c r="H48" s="342">
        <v>671617211.85799193</v>
      </c>
      <c r="I48" s="337">
        <f t="shared" si="0"/>
        <v>6.5962064328824009E-5</v>
      </c>
      <c r="J48" s="337">
        <f t="shared" si="1"/>
        <v>6.1612917230220208E-5</v>
      </c>
      <c r="K48" s="337">
        <f t="shared" si="2"/>
        <v>5.7550527083172738E-5</v>
      </c>
      <c r="L48" s="337">
        <f t="shared" si="3"/>
        <v>5.3755986835930561E-5</v>
      </c>
    </row>
    <row r="49" spans="4:12" ht="15.75">
      <c r="D49" s="341" t="s">
        <v>565</v>
      </c>
      <c r="E49" s="342">
        <v>39551753949</v>
      </c>
      <c r="F49" s="342">
        <v>47566778419.500008</v>
      </c>
      <c r="G49" s="342">
        <v>55582103379.409988</v>
      </c>
      <c r="H49" s="342">
        <v>63597734838.518188</v>
      </c>
      <c r="I49" s="338">
        <f t="shared" si="0"/>
        <v>4.1222913580033884E-3</v>
      </c>
      <c r="J49" s="338">
        <f t="shared" si="1"/>
        <v>4.5399810164082214E-3</v>
      </c>
      <c r="K49" s="338">
        <f t="shared" si="2"/>
        <v>4.8580573505073495E-3</v>
      </c>
      <c r="L49" s="338">
        <f t="shared" si="3"/>
        <v>5.090338568477985E-3</v>
      </c>
    </row>
    <row r="50" spans="4:12" ht="15.75">
      <c r="D50" s="341" t="s">
        <v>566</v>
      </c>
      <c r="E50" s="342">
        <v>6878259717</v>
      </c>
      <c r="F50" s="342">
        <v>7879313443.8600035</v>
      </c>
      <c r="G50" s="342">
        <v>8880388245.2572117</v>
      </c>
      <c r="H50" s="342">
        <v>9881484542.6823483</v>
      </c>
      <c r="I50" s="338">
        <f t="shared" si="0"/>
        <v>7.1688832374041452E-4</v>
      </c>
      <c r="J50" s="338">
        <f t="shared" si="1"/>
        <v>7.5203607740628048E-4</v>
      </c>
      <c r="K50" s="338">
        <f t="shared" si="2"/>
        <v>7.761749334267244E-4</v>
      </c>
      <c r="L50" s="338">
        <f t="shared" si="3"/>
        <v>7.9091027391388433E-4</v>
      </c>
    </row>
    <row r="51" spans="4:12" ht="15.75">
      <c r="D51" s="341" t="s">
        <v>567</v>
      </c>
      <c r="E51" s="342">
        <v>1710203678</v>
      </c>
      <c r="F51" s="342">
        <v>1744407751.5599999</v>
      </c>
      <c r="G51" s="342">
        <v>1779295906.5912001</v>
      </c>
      <c r="H51" s="342">
        <v>1814881824.7230241</v>
      </c>
      <c r="I51" s="345">
        <f t="shared" ref="I51:I114" si="4">E51/$O$9</f>
        <v>1.7824640220344149E-4</v>
      </c>
      <c r="J51" s="345">
        <f t="shared" ref="J51:J114" si="5">F51/$O$10</f>
        <v>1.664938921680497E-4</v>
      </c>
      <c r="K51" s="345">
        <f t="shared" ref="K51:K114" si="6">G51/$O$11</f>
        <v>1.5551627290422224E-4</v>
      </c>
      <c r="L51" s="345">
        <f t="shared" ref="L51:L114" si="7">H51/$O$12</f>
        <v>1.4526245271273506E-4</v>
      </c>
    </row>
    <row r="52" spans="4:12" ht="15.75">
      <c r="D52" s="341" t="s">
        <v>568</v>
      </c>
      <c r="E52" s="342">
        <v>364366172</v>
      </c>
      <c r="F52" s="342">
        <v>371653495.44000018</v>
      </c>
      <c r="G52" s="342">
        <v>379086565.34879994</v>
      </c>
      <c r="H52" s="342">
        <v>386668296.65577608</v>
      </c>
      <c r="I52" s="345">
        <f t="shared" si="4"/>
        <v>3.7976154582705994E-5</v>
      </c>
      <c r="J52" s="345">
        <f t="shared" si="5"/>
        <v>3.5472232302527585E-5</v>
      </c>
      <c r="K52" s="345">
        <f t="shared" si="6"/>
        <v>3.3133403799064203E-5</v>
      </c>
      <c r="L52" s="345">
        <f t="shared" si="7"/>
        <v>3.0948783768356683E-5</v>
      </c>
    </row>
    <row r="53" spans="4:12" ht="15.75">
      <c r="D53" s="341" t="s">
        <v>569</v>
      </c>
      <c r="E53" s="342">
        <v>585954011</v>
      </c>
      <c r="F53" s="342">
        <v>597673091.22000003</v>
      </c>
      <c r="G53" s="342">
        <v>609626553.0444001</v>
      </c>
      <c r="H53" s="342">
        <v>621819084.10528755</v>
      </c>
      <c r="I53" s="345">
        <f t="shared" si="4"/>
        <v>6.1071202021719529E-5</v>
      </c>
      <c r="J53" s="345">
        <f t="shared" si="5"/>
        <v>5.7044529360946805E-5</v>
      </c>
      <c r="K53" s="345">
        <f t="shared" si="6"/>
        <v>5.3283351600884378E-5</v>
      </c>
      <c r="L53" s="345">
        <f t="shared" si="7"/>
        <v>4.977016358324361E-5</v>
      </c>
    </row>
    <row r="54" spans="4:12" ht="15.75">
      <c r="D54" s="341" t="s">
        <v>570</v>
      </c>
      <c r="E54" s="342">
        <v>120894420</v>
      </c>
      <c r="F54" s="342">
        <v>123312308.40000002</v>
      </c>
      <c r="G54" s="342">
        <v>125778554.568</v>
      </c>
      <c r="H54" s="342">
        <v>128294125.65936005</v>
      </c>
      <c r="I54" s="345">
        <f t="shared" si="4"/>
        <v>1.2600250887468727E-5</v>
      </c>
      <c r="J54" s="345">
        <f t="shared" si="5"/>
        <v>1.1769465114668592E-5</v>
      </c>
      <c r="K54" s="345">
        <f t="shared" si="6"/>
        <v>1.0993456425789341E-5</v>
      </c>
      <c r="L54" s="345">
        <f t="shared" si="7"/>
        <v>1.0268613144968069E-5</v>
      </c>
    </row>
    <row r="55" spans="4:12" ht="15.75">
      <c r="D55" s="341" t="s">
        <v>571</v>
      </c>
      <c r="E55" s="342">
        <v>1546136070</v>
      </c>
      <c r="F55" s="342">
        <v>1577058791.4000006</v>
      </c>
      <c r="G55" s="342">
        <v>1608599967.2280004</v>
      </c>
      <c r="H55" s="342">
        <v>1640771966.5725594</v>
      </c>
      <c r="I55" s="345">
        <f t="shared" si="4"/>
        <v>1.6114641509645285E-4</v>
      </c>
      <c r="J55" s="345">
        <f t="shared" si="5"/>
        <v>1.50521376738445E-4</v>
      </c>
      <c r="K55" s="345">
        <f t="shared" si="6"/>
        <v>1.4059689036008595E-4</v>
      </c>
      <c r="L55" s="345">
        <f t="shared" si="7"/>
        <v>1.3132676572095932E-4</v>
      </c>
    </row>
    <row r="56" spans="4:12" ht="15.75">
      <c r="D56" s="341" t="s">
        <v>572</v>
      </c>
      <c r="E56" s="342">
        <v>684707317</v>
      </c>
      <c r="F56" s="342">
        <v>698401463.33999979</v>
      </c>
      <c r="G56" s="342">
        <v>712369492.60680008</v>
      </c>
      <c r="H56" s="342">
        <v>726616882.45893526</v>
      </c>
      <c r="I56" s="344">
        <f t="shared" si="4"/>
        <v>7.136378981499379E-5</v>
      </c>
      <c r="J56" s="344">
        <f t="shared" si="5"/>
        <v>6.6658484992027127E-5</v>
      </c>
      <c r="K56" s="344">
        <f t="shared" si="6"/>
        <v>6.2263420047497893E-5</v>
      </c>
      <c r="L56" s="344">
        <f t="shared" si="7"/>
        <v>5.8158139604805656E-5</v>
      </c>
    </row>
    <row r="57" spans="4:12" ht="15.75">
      <c r="D57" s="341" t="s">
        <v>573</v>
      </c>
      <c r="E57" s="342">
        <v>1708000000</v>
      </c>
      <c r="F57" s="342">
        <v>1893877712.9199998</v>
      </c>
      <c r="G57" s="342">
        <v>1924273549.5299983</v>
      </c>
      <c r="H57" s="342">
        <v>2050111770.7364035</v>
      </c>
      <c r="I57" s="344">
        <f t="shared" si="4"/>
        <v>1.7801672331772291E-4</v>
      </c>
      <c r="J57" s="344">
        <f t="shared" si="5"/>
        <v>1.8075995788965598E-4</v>
      </c>
      <c r="K57" s="344">
        <f t="shared" si="6"/>
        <v>1.6818779235231433E-4</v>
      </c>
      <c r="L57" s="344">
        <f t="shared" si="7"/>
        <v>1.6409016834904245E-4</v>
      </c>
    </row>
    <row r="58" spans="4:12" ht="15.75">
      <c r="D58" s="341" t="s">
        <v>537</v>
      </c>
      <c r="E58" s="342">
        <v>1072448265</v>
      </c>
      <c r="F58" s="342">
        <v>1093897230.3</v>
      </c>
      <c r="G58" s="342">
        <v>1115775174.9059999</v>
      </c>
      <c r="H58" s="342">
        <v>1138090678.4041202</v>
      </c>
      <c r="I58" s="345">
        <f t="shared" si="4"/>
        <v>1.1177618621960009E-4</v>
      </c>
      <c r="J58" s="345">
        <f t="shared" si="5"/>
        <v>1.0440632778753853E-4</v>
      </c>
      <c r="K58" s="345">
        <f t="shared" si="6"/>
        <v>9.7522394087261243E-5</v>
      </c>
      <c r="L58" s="345">
        <f t="shared" si="7"/>
        <v>9.1092346125463836E-5</v>
      </c>
    </row>
    <row r="59" spans="4:12" ht="15.75">
      <c r="D59" s="341" t="s">
        <v>563</v>
      </c>
      <c r="E59" s="342">
        <v>34292329789</v>
      </c>
      <c r="F59" s="342">
        <v>34936771173.339912</v>
      </c>
      <c r="G59" s="342">
        <v>35584101385.366875</v>
      </c>
      <c r="H59" s="342">
        <v>36248147299.408325</v>
      </c>
      <c r="I59" s="345">
        <f t="shared" si="4"/>
        <v>3.5741265714101405E-3</v>
      </c>
      <c r="J59" s="345">
        <f t="shared" si="5"/>
        <v>3.3345179802325661E-3</v>
      </c>
      <c r="K59" s="345">
        <f t="shared" si="6"/>
        <v>3.1101666685111212E-3</v>
      </c>
      <c r="L59" s="345">
        <f t="shared" si="7"/>
        <v>2.9012879578581619E-3</v>
      </c>
    </row>
    <row r="60" spans="4:12" ht="15.75">
      <c r="D60" s="339" t="s">
        <v>109</v>
      </c>
      <c r="E60" s="340">
        <v>70575607514</v>
      </c>
      <c r="F60" s="340">
        <v>74589656853.690536</v>
      </c>
      <c r="G60" s="340">
        <v>75886168672.22345</v>
      </c>
      <c r="H60" s="340">
        <v>77107805664.553238</v>
      </c>
      <c r="I60" s="346">
        <f t="shared" si="4"/>
        <v>7.3557601848945808E-3</v>
      </c>
      <c r="J60" s="346">
        <f t="shared" si="5"/>
        <v>7.1191625203134356E-3</v>
      </c>
      <c r="K60" s="346">
        <f t="shared" si="6"/>
        <v>6.6326989643307206E-3</v>
      </c>
      <c r="L60" s="346">
        <f t="shared" si="7"/>
        <v>6.1716795118819025E-3</v>
      </c>
    </row>
    <row r="61" spans="4:12" ht="15.75">
      <c r="D61" s="341" t="s">
        <v>538</v>
      </c>
      <c r="E61" s="342">
        <v>6874200075</v>
      </c>
      <c r="F61" s="342">
        <v>9382522132.0063152</v>
      </c>
      <c r="G61" s="342">
        <v>9221530790.3183098</v>
      </c>
      <c r="H61" s="342">
        <v>8961276857.8431549</v>
      </c>
      <c r="I61" s="345">
        <f t="shared" si="4"/>
        <v>7.1646520654680625E-4</v>
      </c>
      <c r="J61" s="345">
        <f t="shared" si="5"/>
        <v>8.9550887784900382E-4</v>
      </c>
      <c r="K61" s="345">
        <f t="shared" si="6"/>
        <v>8.0599190593839769E-4</v>
      </c>
      <c r="L61" s="345">
        <f t="shared" si="7"/>
        <v>7.1725719993191923E-4</v>
      </c>
    </row>
    <row r="62" spans="4:12" ht="15.75">
      <c r="D62" s="341" t="s">
        <v>574</v>
      </c>
      <c r="E62" s="342">
        <v>12413566204</v>
      </c>
      <c r="F62" s="342">
        <v>12743164646.532967</v>
      </c>
      <c r="G62" s="342">
        <v>13051857941.142601</v>
      </c>
      <c r="H62" s="342">
        <v>13365053519.979542</v>
      </c>
      <c r="I62" s="345">
        <f t="shared" si="4"/>
        <v>1.2938070142410444E-3</v>
      </c>
      <c r="J62" s="345">
        <f t="shared" si="5"/>
        <v>1.2162632725302856E-3</v>
      </c>
      <c r="K62" s="345">
        <f t="shared" si="6"/>
        <v>1.1407750076661205E-3</v>
      </c>
      <c r="L62" s="345">
        <f t="shared" si="7"/>
        <v>1.0697338132445576E-3</v>
      </c>
    </row>
    <row r="63" spans="4:12" ht="15.75">
      <c r="D63" s="341" t="s">
        <v>575</v>
      </c>
      <c r="E63" s="342">
        <v>4724708169</v>
      </c>
      <c r="F63" s="342">
        <v>4943086387.8792801</v>
      </c>
      <c r="G63" s="342">
        <v>5123946335.2022152</v>
      </c>
      <c r="H63" s="342">
        <v>5305877192.8573723</v>
      </c>
      <c r="I63" s="345">
        <f t="shared" si="4"/>
        <v>4.9243387990506918E-4</v>
      </c>
      <c r="J63" s="345">
        <f t="shared" si="5"/>
        <v>4.7178974715340221E-4</v>
      </c>
      <c r="K63" s="345">
        <f t="shared" si="6"/>
        <v>4.4784964303016183E-4</v>
      </c>
      <c r="L63" s="345">
        <f t="shared" si="7"/>
        <v>4.246803975485565E-4</v>
      </c>
    </row>
    <row r="64" spans="4:12" ht="15.75">
      <c r="D64" s="341" t="s">
        <v>576</v>
      </c>
      <c r="E64" s="342">
        <v>8586005935</v>
      </c>
      <c r="F64" s="342">
        <v>8761130470.6757336</v>
      </c>
      <c r="G64" s="342">
        <v>8938606446.1866207</v>
      </c>
      <c r="H64" s="342">
        <v>9119561967.4879589</v>
      </c>
      <c r="I64" s="345">
        <f t="shared" si="4"/>
        <v>8.9487859656628909E-4</v>
      </c>
      <c r="J64" s="345">
        <f t="shared" si="5"/>
        <v>8.3620054459768785E-4</v>
      </c>
      <c r="K64" s="345">
        <f t="shared" si="6"/>
        <v>7.8126339431183723E-4</v>
      </c>
      <c r="L64" s="345">
        <f t="shared" si="7"/>
        <v>7.2992628005696665E-4</v>
      </c>
    </row>
    <row r="65" spans="4:12" ht="15.75">
      <c r="D65" s="341" t="s">
        <v>577</v>
      </c>
      <c r="E65" s="342">
        <v>20295921434</v>
      </c>
      <c r="F65" s="342">
        <v>20704875206.715698</v>
      </c>
      <c r="G65" s="342">
        <v>21120981789.46545</v>
      </c>
      <c r="H65" s="342">
        <v>21545348116.003307</v>
      </c>
      <c r="I65" s="345">
        <f t="shared" si="4"/>
        <v>2.1153474416830327E-3</v>
      </c>
      <c r="J65" s="345">
        <f t="shared" si="5"/>
        <v>1.9761636904772032E-3</v>
      </c>
      <c r="K65" s="345">
        <f t="shared" si="6"/>
        <v>1.8460427834448335E-3</v>
      </c>
      <c r="L65" s="345">
        <f t="shared" si="7"/>
        <v>1.7244814892330446E-3</v>
      </c>
    </row>
    <row r="66" spans="4:12" ht="15.75">
      <c r="D66" s="341" t="s">
        <v>578</v>
      </c>
      <c r="E66" s="342">
        <v>151097639</v>
      </c>
      <c r="F66" s="342">
        <v>154119591.77999997</v>
      </c>
      <c r="G66" s="342">
        <v>157201983.61559999</v>
      </c>
      <c r="H66" s="342">
        <v>160346023.2879121</v>
      </c>
      <c r="I66" s="345">
        <f t="shared" si="4"/>
        <v>1.5748188873433358E-5</v>
      </c>
      <c r="J66" s="345">
        <f t="shared" si="5"/>
        <v>1.4709846749910274E-5</v>
      </c>
      <c r="K66" s="345">
        <f t="shared" si="6"/>
        <v>1.3739966744421686E-5</v>
      </c>
      <c r="L66" s="345">
        <f t="shared" si="7"/>
        <v>1.2834034871163121E-5</v>
      </c>
    </row>
    <row r="67" spans="4:12" ht="15.75">
      <c r="D67" s="341" t="s">
        <v>579</v>
      </c>
      <c r="E67" s="342">
        <v>152688622</v>
      </c>
      <c r="F67" s="342">
        <v>155742394.44000003</v>
      </c>
      <c r="G67" s="342">
        <v>158857242.32879999</v>
      </c>
      <c r="H67" s="342">
        <v>162034387.17537606</v>
      </c>
      <c r="I67" s="345">
        <f t="shared" si="4"/>
        <v>1.591400947092411E-5</v>
      </c>
      <c r="J67" s="345">
        <f t="shared" si="5"/>
        <v>1.4864734121192849E-5</v>
      </c>
      <c r="K67" s="345">
        <f t="shared" si="6"/>
        <v>1.3884641761553755E-5</v>
      </c>
      <c r="L67" s="345">
        <f t="shared" si="7"/>
        <v>1.296917087617659E-5</v>
      </c>
    </row>
    <row r="68" spans="4:12" ht="15.75">
      <c r="D68" s="341" t="s">
        <v>580</v>
      </c>
      <c r="E68" s="342">
        <v>388257937</v>
      </c>
      <c r="F68" s="342">
        <v>396023095.74000001</v>
      </c>
      <c r="G68" s="342">
        <v>403943557.6548</v>
      </c>
      <c r="H68" s="342">
        <v>412022428.80789596</v>
      </c>
      <c r="I68" s="345">
        <f t="shared" si="4"/>
        <v>4.0466279711263986E-5</v>
      </c>
      <c r="J68" s="345">
        <f t="shared" si="5"/>
        <v>3.7798173356675145E-5</v>
      </c>
      <c r="K68" s="345">
        <f t="shared" si="6"/>
        <v>3.5305986102388867E-5</v>
      </c>
      <c r="L68" s="345">
        <f t="shared" si="7"/>
        <v>3.2978118886846739E-5</v>
      </c>
    </row>
    <row r="69" spans="4:12" ht="15.75">
      <c r="D69" s="341" t="s">
        <v>581</v>
      </c>
      <c r="E69" s="342">
        <v>1338732160</v>
      </c>
      <c r="F69" s="342">
        <v>1373761842.3413978</v>
      </c>
      <c r="G69" s="342">
        <v>1406701047.1646457</v>
      </c>
      <c r="H69" s="342">
        <v>1440129363.6265814</v>
      </c>
      <c r="I69" s="345">
        <f t="shared" si="4"/>
        <v>1.3952969117286742E-4</v>
      </c>
      <c r="J69" s="345">
        <f t="shared" si="5"/>
        <v>1.3111782829377258E-4</v>
      </c>
      <c r="K69" s="345">
        <f t="shared" si="6"/>
        <v>1.229502654028048E-4</v>
      </c>
      <c r="L69" s="345">
        <f t="shared" si="7"/>
        <v>1.1526740790186371E-4</v>
      </c>
    </row>
    <row r="70" spans="4:12" ht="15.75">
      <c r="D70" s="341" t="s">
        <v>582</v>
      </c>
      <c r="E70" s="342">
        <v>1202082205</v>
      </c>
      <c r="F70" s="342">
        <v>1227529531.7227755</v>
      </c>
      <c r="G70" s="342">
        <v>1253010536.4599726</v>
      </c>
      <c r="H70" s="342">
        <v>1278972269.1665859</v>
      </c>
      <c r="I70" s="345">
        <f t="shared" si="4"/>
        <v>1.252873157451073E-4</v>
      </c>
      <c r="J70" s="345">
        <f t="shared" si="5"/>
        <v>1.1716077809501679E-4</v>
      </c>
      <c r="K70" s="345">
        <f t="shared" si="6"/>
        <v>1.0951721285825767E-4</v>
      </c>
      <c r="L70" s="345">
        <f t="shared" si="7"/>
        <v>1.0236845520179488E-4</v>
      </c>
    </row>
    <row r="71" spans="4:12" ht="15.75">
      <c r="D71" s="341" t="s">
        <v>583</v>
      </c>
      <c r="E71" s="342">
        <v>1369077361</v>
      </c>
      <c r="F71" s="342">
        <v>1406846385.3963621</v>
      </c>
      <c r="G71" s="342">
        <v>1441858730.8552239</v>
      </c>
      <c r="H71" s="342">
        <v>1477357821.0517499</v>
      </c>
      <c r="I71" s="345">
        <f t="shared" si="4"/>
        <v>1.4269242726797145E-4</v>
      </c>
      <c r="J71" s="345">
        <f t="shared" si="5"/>
        <v>1.342755615352675E-4</v>
      </c>
      <c r="K71" s="345">
        <f t="shared" si="6"/>
        <v>1.2602316177223399E-4</v>
      </c>
      <c r="L71" s="345">
        <f t="shared" si="7"/>
        <v>1.1824715951027322E-4</v>
      </c>
    </row>
    <row r="72" spans="4:12" ht="15.75">
      <c r="D72" s="341" t="s">
        <v>584</v>
      </c>
      <c r="E72" s="342">
        <v>346094669</v>
      </c>
      <c r="F72" s="342">
        <v>353016562.37999994</v>
      </c>
      <c r="G72" s="342">
        <v>360076893.62760007</v>
      </c>
      <c r="H72" s="342">
        <v>367278431.50015199</v>
      </c>
      <c r="I72" s="345">
        <f t="shared" si="4"/>
        <v>3.6071802654046771E-5</v>
      </c>
      <c r="J72" s="345">
        <f t="shared" si="5"/>
        <v>3.3693442039494226E-5</v>
      </c>
      <c r="K72" s="345">
        <f t="shared" si="6"/>
        <v>3.1471896410516593E-5</v>
      </c>
      <c r="L72" s="345">
        <f t="shared" si="7"/>
        <v>2.9396826317515495E-5</v>
      </c>
    </row>
    <row r="73" spans="4:12" ht="15.75">
      <c r="D73" s="341" t="s">
        <v>537</v>
      </c>
      <c r="E73" s="342">
        <v>12288666460</v>
      </c>
      <c r="F73" s="342">
        <v>12534439789.200001</v>
      </c>
      <c r="G73" s="342">
        <v>12785128584.983999</v>
      </c>
      <c r="H73" s="342">
        <v>13040831156.683681</v>
      </c>
      <c r="I73" s="345">
        <f t="shared" si="4"/>
        <v>1.2807893074669797E-3</v>
      </c>
      <c r="J73" s="345">
        <f t="shared" si="5"/>
        <v>1.196341660820805E-3</v>
      </c>
      <c r="K73" s="345">
        <f t="shared" si="6"/>
        <v>1.1174619908765758E-3</v>
      </c>
      <c r="L73" s="345">
        <f t="shared" si="7"/>
        <v>1.0437831782913074E-3</v>
      </c>
    </row>
    <row r="74" spans="4:12" ht="15.75">
      <c r="D74" s="341" t="s">
        <v>563</v>
      </c>
      <c r="E74" s="342">
        <v>444508644</v>
      </c>
      <c r="F74" s="342">
        <v>453398816.88</v>
      </c>
      <c r="G74" s="342">
        <v>462466793.21760005</v>
      </c>
      <c r="H74" s="342">
        <v>471716129.08195198</v>
      </c>
      <c r="I74" s="345">
        <f t="shared" si="4"/>
        <v>4.6329023589744839E-5</v>
      </c>
      <c r="J74" s="345">
        <f t="shared" si="5"/>
        <v>4.3274362693717703E-5</v>
      </c>
      <c r="K74" s="345">
        <f t="shared" si="6"/>
        <v>4.0421108010615437E-5</v>
      </c>
      <c r="L74" s="345">
        <f t="shared" si="7"/>
        <v>3.7755980009915511E-5</v>
      </c>
    </row>
    <row r="75" spans="4:12" ht="15.75">
      <c r="D75" s="339" t="s">
        <v>110</v>
      </c>
      <c r="E75" s="340">
        <v>16157569111</v>
      </c>
      <c r="F75" s="340">
        <v>16649929660.728745</v>
      </c>
      <c r="G75" s="340">
        <v>17143784266.401283</v>
      </c>
      <c r="H75" s="340">
        <v>17653695227.162842</v>
      </c>
      <c r="I75" s="346">
        <f t="shared" si="4"/>
        <v>1.6840266451521504E-3</v>
      </c>
      <c r="J75" s="346">
        <f t="shared" si="5"/>
        <v>1.5891419830368918E-3</v>
      </c>
      <c r="K75" s="346">
        <f t="shared" si="6"/>
        <v>1.4984227315469954E-3</v>
      </c>
      <c r="L75" s="346">
        <f t="shared" si="7"/>
        <v>1.4129950684431724E-3</v>
      </c>
    </row>
    <row r="76" spans="4:12" ht="15.75">
      <c r="D76" s="341" t="s">
        <v>538</v>
      </c>
      <c r="E76" s="342">
        <v>2874577415</v>
      </c>
      <c r="F76" s="342">
        <v>2903323189.1499996</v>
      </c>
      <c r="G76" s="342">
        <v>2932356421.0414977</v>
      </c>
      <c r="H76" s="342">
        <v>2961679985.2519159</v>
      </c>
      <c r="I76" s="345">
        <f t="shared" si="4"/>
        <v>2.9960354352542748E-4</v>
      </c>
      <c r="J76" s="345">
        <f t="shared" si="5"/>
        <v>2.7710584153908574E-4</v>
      </c>
      <c r="K76" s="345">
        <f t="shared" si="6"/>
        <v>2.5629752743083919E-4</v>
      </c>
      <c r="L76" s="345">
        <f t="shared" si="7"/>
        <v>2.3705174240398158E-4</v>
      </c>
    </row>
    <row r="77" spans="4:12" ht="15.75">
      <c r="D77" s="341" t="s">
        <v>585</v>
      </c>
      <c r="E77" s="342">
        <v>9277813255</v>
      </c>
      <c r="F77" s="342">
        <v>9648925785.2000046</v>
      </c>
      <c r="G77" s="342">
        <v>10034882816.608002</v>
      </c>
      <c r="H77" s="342">
        <v>10436278129.272316</v>
      </c>
      <c r="I77" s="345">
        <f t="shared" si="4"/>
        <v>9.6698238595365165E-4</v>
      </c>
      <c r="J77" s="345">
        <f t="shared" si="5"/>
        <v>9.2093560567014479E-4</v>
      </c>
      <c r="K77" s="345">
        <f t="shared" si="6"/>
        <v>8.7708152920966127E-4</v>
      </c>
      <c r="L77" s="345">
        <f t="shared" si="7"/>
        <v>8.3531574210443888E-4</v>
      </c>
    </row>
    <row r="78" spans="4:12" ht="15.75">
      <c r="D78" s="341" t="s">
        <v>586</v>
      </c>
      <c r="E78" s="342">
        <v>2723548711</v>
      </c>
      <c r="F78" s="342">
        <v>2803234659.0787396</v>
      </c>
      <c r="G78" s="342">
        <v>2869154541.1787834</v>
      </c>
      <c r="H78" s="342">
        <v>2935272720.1898799</v>
      </c>
      <c r="I78" s="345">
        <f t="shared" si="4"/>
        <v>2.8386253941945427E-4</v>
      </c>
      <c r="J78" s="345">
        <f t="shared" si="5"/>
        <v>2.675529552267884E-4</v>
      </c>
      <c r="K78" s="345">
        <f t="shared" si="6"/>
        <v>2.507734767316949E-4</v>
      </c>
      <c r="L78" s="345">
        <f t="shared" si="7"/>
        <v>2.3493811492692417E-4</v>
      </c>
    </row>
    <row r="79" spans="4:12" ht="15.75">
      <c r="D79" s="341" t="s">
        <v>587</v>
      </c>
      <c r="E79" s="342">
        <v>192602212</v>
      </c>
      <c r="F79" s="342">
        <v>194528234.12000003</v>
      </c>
      <c r="G79" s="342">
        <v>196473516.46119994</v>
      </c>
      <c r="H79" s="342">
        <v>198438251.62581199</v>
      </c>
      <c r="I79" s="345">
        <f t="shared" si="4"/>
        <v>2.0074013281021903E-5</v>
      </c>
      <c r="J79" s="345">
        <f t="shared" si="5"/>
        <v>1.8566624005340771E-5</v>
      </c>
      <c r="K79" s="345">
        <f t="shared" si="6"/>
        <v>1.7172426964646673E-5</v>
      </c>
      <c r="L79" s="345">
        <f t="shared" si="7"/>
        <v>1.5882922375726323E-5</v>
      </c>
    </row>
    <row r="80" spans="4:12" ht="15.75">
      <c r="D80" s="341" t="s">
        <v>588</v>
      </c>
      <c r="E80" s="342">
        <v>64302109</v>
      </c>
      <c r="F80" s="342">
        <v>64945130.090000011</v>
      </c>
      <c r="G80" s="342">
        <v>65594581.390900001</v>
      </c>
      <c r="H80" s="342">
        <v>66250527.204808995</v>
      </c>
      <c r="I80" s="345">
        <f t="shared" si="4"/>
        <v>6.7019032474233367E-6</v>
      </c>
      <c r="J80" s="345">
        <f t="shared" si="5"/>
        <v>6.1986467764629769E-6</v>
      </c>
      <c r="K80" s="345">
        <f t="shared" si="6"/>
        <v>5.7331806265820559E-6</v>
      </c>
      <c r="L80" s="345">
        <f t="shared" si="7"/>
        <v>5.3026670630475047E-6</v>
      </c>
    </row>
    <row r="81" spans="4:12" ht="15.75">
      <c r="D81" s="341" t="s">
        <v>537</v>
      </c>
      <c r="E81" s="342">
        <v>1024725409</v>
      </c>
      <c r="F81" s="342">
        <v>1034972663.09</v>
      </c>
      <c r="G81" s="342">
        <v>1045322389.7208999</v>
      </c>
      <c r="H81" s="342">
        <v>1055775613.618109</v>
      </c>
      <c r="I81" s="345">
        <f t="shared" si="4"/>
        <v>1.068022597251718E-4</v>
      </c>
      <c r="J81" s="345">
        <f t="shared" si="5"/>
        <v>9.878230981906914E-5</v>
      </c>
      <c r="K81" s="345">
        <f t="shared" si="6"/>
        <v>9.1364590583571252E-5</v>
      </c>
      <c r="L81" s="345">
        <f t="shared" si="7"/>
        <v>8.4503879569054012E-5</v>
      </c>
    </row>
    <row r="82" spans="4:12" ht="15.75">
      <c r="D82" s="339" t="s">
        <v>111</v>
      </c>
      <c r="E82" s="340">
        <v>27426015074</v>
      </c>
      <c r="F82" s="340">
        <v>27511651772.13726</v>
      </c>
      <c r="G82" s="340">
        <v>27658088243.861076</v>
      </c>
      <c r="H82" s="340">
        <v>27740562409.592342</v>
      </c>
      <c r="I82" s="346">
        <f t="shared" si="4"/>
        <v>2.858483218463674E-3</v>
      </c>
      <c r="J82" s="346">
        <f t="shared" si="5"/>
        <v>2.6258321653402747E-3</v>
      </c>
      <c r="K82" s="346">
        <f t="shared" si="6"/>
        <v>2.417407235866584E-3</v>
      </c>
      <c r="L82" s="346">
        <f t="shared" si="7"/>
        <v>2.2203440909234215E-3</v>
      </c>
    </row>
    <row r="83" spans="4:12" ht="15.75">
      <c r="D83" s="341" t="s">
        <v>538</v>
      </c>
      <c r="E83" s="342">
        <v>5958388132</v>
      </c>
      <c r="F83" s="342">
        <v>5773182140.860898</v>
      </c>
      <c r="G83" s="342">
        <v>5581812648.7670927</v>
      </c>
      <c r="H83" s="342">
        <v>5669917980.5936403</v>
      </c>
      <c r="I83" s="345">
        <f t="shared" si="4"/>
        <v>6.2101447980904441E-4</v>
      </c>
      <c r="J83" s="345">
        <f t="shared" si="5"/>
        <v>5.5101771014684909E-4</v>
      </c>
      <c r="K83" s="345">
        <f t="shared" si="6"/>
        <v>4.8786865409528734E-4</v>
      </c>
      <c r="L83" s="345">
        <f t="shared" si="7"/>
        <v>4.5381808408752274E-4</v>
      </c>
    </row>
    <row r="84" spans="4:12" ht="15.75">
      <c r="D84" s="341" t="s">
        <v>589</v>
      </c>
      <c r="E84" s="342">
        <v>458356788</v>
      </c>
      <c r="F84" s="342">
        <v>462940355.88000017</v>
      </c>
      <c r="G84" s="342">
        <v>467569759.4388001</v>
      </c>
      <c r="H84" s="342">
        <v>472245457.03318799</v>
      </c>
      <c r="I84" s="345">
        <f t="shared" si="4"/>
        <v>4.7772349830325626E-5</v>
      </c>
      <c r="J84" s="345">
        <f t="shared" si="5"/>
        <v>4.4185048835740747E-5</v>
      </c>
      <c r="K84" s="345">
        <f t="shared" si="6"/>
        <v>4.0867123923166793E-5</v>
      </c>
      <c r="L84" s="345">
        <f t="shared" si="7"/>
        <v>3.7798347218313603E-5</v>
      </c>
    </row>
    <row r="85" spans="4:12" ht="15.75">
      <c r="D85" s="341" t="s">
        <v>590</v>
      </c>
      <c r="E85" s="342">
        <v>328440862</v>
      </c>
      <c r="F85" s="342">
        <v>333138973.76888508</v>
      </c>
      <c r="G85" s="342">
        <v>337491550.49451798</v>
      </c>
      <c r="H85" s="342">
        <v>341875230.24660736</v>
      </c>
      <c r="I85" s="345">
        <f t="shared" si="4"/>
        <v>3.4231830244079864E-5</v>
      </c>
      <c r="J85" s="345">
        <f t="shared" si="5"/>
        <v>3.1796238193764827E-5</v>
      </c>
      <c r="K85" s="345">
        <f t="shared" si="6"/>
        <v>2.9497863663457126E-5</v>
      </c>
      <c r="L85" s="345">
        <f t="shared" si="7"/>
        <v>2.7363563726763456E-5</v>
      </c>
    </row>
    <row r="86" spans="4:12" ht="15.75">
      <c r="D86" s="341" t="s">
        <v>591</v>
      </c>
      <c r="E86" s="342">
        <v>1873446323</v>
      </c>
      <c r="F86" s="342">
        <v>1907514593.1983752</v>
      </c>
      <c r="G86" s="342">
        <v>1937666098.5231316</v>
      </c>
      <c r="H86" s="342">
        <v>1967984374.9772911</v>
      </c>
      <c r="I86" s="345">
        <f t="shared" si="4"/>
        <v>1.9526040733729294E-4</v>
      </c>
      <c r="J86" s="345">
        <f t="shared" si="5"/>
        <v>1.8206152128419261E-4</v>
      </c>
      <c r="K86" s="345">
        <f t="shared" si="6"/>
        <v>1.6935834487052332E-4</v>
      </c>
      <c r="L86" s="345">
        <f t="shared" si="7"/>
        <v>1.5751672275034689E-4</v>
      </c>
    </row>
    <row r="87" spans="4:12" ht="15.75">
      <c r="D87" s="341" t="s">
        <v>592</v>
      </c>
      <c r="E87" s="342">
        <v>653205407</v>
      </c>
      <c r="F87" s="342">
        <v>659737461.06999981</v>
      </c>
      <c r="G87" s="342">
        <v>666334835.68069959</v>
      </c>
      <c r="H87" s="342">
        <v>672998184.03750706</v>
      </c>
      <c r="I87" s="345">
        <f t="shared" si="4"/>
        <v>6.8080495437681249E-5</v>
      </c>
      <c r="J87" s="345">
        <f t="shared" si="5"/>
        <v>6.296822380225094E-5</v>
      </c>
      <c r="K87" s="345">
        <f t="shared" si="6"/>
        <v>5.823984069622109E-5</v>
      </c>
      <c r="L87" s="345">
        <f t="shared" si="7"/>
        <v>5.3866519325259468E-5</v>
      </c>
    </row>
    <row r="88" spans="4:12" ht="15.75">
      <c r="D88" s="341" t="s">
        <v>593</v>
      </c>
      <c r="E88" s="342">
        <v>234490358</v>
      </c>
      <c r="F88" s="342">
        <v>236835261.57999998</v>
      </c>
      <c r="G88" s="342">
        <v>239203614.19580001</v>
      </c>
      <c r="H88" s="342">
        <v>241595650.33775803</v>
      </c>
      <c r="I88" s="345">
        <f t="shared" si="4"/>
        <v>2.4439815679601751E-5</v>
      </c>
      <c r="J88" s="345">
        <f t="shared" si="5"/>
        <v>2.2604591425272677E-5</v>
      </c>
      <c r="K88" s="345">
        <f t="shared" si="6"/>
        <v>2.0907177050847438E-5</v>
      </c>
      <c r="L88" s="345">
        <f t="shared" si="7"/>
        <v>1.9337224195380876E-5</v>
      </c>
    </row>
    <row r="89" spans="4:12" ht="15.75">
      <c r="D89" s="341" t="s">
        <v>594</v>
      </c>
      <c r="E89" s="342">
        <v>179920368</v>
      </c>
      <c r="F89" s="342">
        <v>181719571.67999998</v>
      </c>
      <c r="G89" s="342">
        <v>183536767.39679998</v>
      </c>
      <c r="H89" s="342">
        <v>185372135.070768</v>
      </c>
      <c r="I89" s="345">
        <f t="shared" si="4"/>
        <v>1.875224494700169E-5</v>
      </c>
      <c r="J89" s="345">
        <f t="shared" si="5"/>
        <v>1.7344109337428297E-5</v>
      </c>
      <c r="K89" s="345">
        <f t="shared" si="6"/>
        <v>1.604171284872031E-5</v>
      </c>
      <c r="L89" s="345">
        <f t="shared" si="7"/>
        <v>1.4837115363743146E-5</v>
      </c>
    </row>
    <row r="90" spans="4:12" ht="15.75">
      <c r="D90" s="341" t="s">
        <v>595</v>
      </c>
      <c r="E90" s="342">
        <v>578964055</v>
      </c>
      <c r="F90" s="342">
        <v>584753695.55000007</v>
      </c>
      <c r="G90" s="342">
        <v>590601232.50550008</v>
      </c>
      <c r="H90" s="342">
        <v>596507244.83055556</v>
      </c>
      <c r="I90" s="345">
        <f t="shared" si="4"/>
        <v>6.0342672125200175E-5</v>
      </c>
      <c r="J90" s="345">
        <f t="shared" si="5"/>
        <v>5.581144583008441E-5</v>
      </c>
      <c r="K90" s="345">
        <f t="shared" si="6"/>
        <v>5.1620476454565245E-5</v>
      </c>
      <c r="L90" s="345">
        <f t="shared" si="7"/>
        <v>4.7744213570614416E-5</v>
      </c>
    </row>
    <row r="91" spans="4:12" ht="15.75">
      <c r="D91" s="341" t="s">
        <v>596</v>
      </c>
      <c r="E91" s="342">
        <v>130706728</v>
      </c>
      <c r="F91" s="342">
        <v>132013795.28</v>
      </c>
      <c r="G91" s="342">
        <v>133333933.23280002</v>
      </c>
      <c r="H91" s="342">
        <v>134667272.5651277</v>
      </c>
      <c r="I91" s="345">
        <f t="shared" si="4"/>
        <v>1.3622941120691373E-5</v>
      </c>
      <c r="J91" s="345">
        <f t="shared" si="5"/>
        <v>1.2599973014558867E-5</v>
      </c>
      <c r="K91" s="345">
        <f t="shared" si="6"/>
        <v>1.1653821194784302E-5</v>
      </c>
      <c r="L91" s="345">
        <f t="shared" si="7"/>
        <v>1.0778717405432341E-5</v>
      </c>
    </row>
    <row r="92" spans="4:12" ht="15.75">
      <c r="D92" s="341" t="s">
        <v>597</v>
      </c>
      <c r="E92" s="342">
        <v>810991708</v>
      </c>
      <c r="F92" s="342">
        <v>819101625.07999992</v>
      </c>
      <c r="G92" s="342">
        <v>827292641.33080006</v>
      </c>
      <c r="H92" s="342">
        <v>835565567.74410796</v>
      </c>
      <c r="I92" s="345">
        <f t="shared" si="4"/>
        <v>8.4525811765810029E-5</v>
      </c>
      <c r="J92" s="345">
        <f t="shared" si="5"/>
        <v>7.8178635424421342E-5</v>
      </c>
      <c r="K92" s="345">
        <f t="shared" si="6"/>
        <v>7.230807855189154E-5</v>
      </c>
      <c r="L92" s="345">
        <f t="shared" si="7"/>
        <v>6.6878351041584655E-5</v>
      </c>
    </row>
    <row r="93" spans="4:12" ht="15.75">
      <c r="D93" s="341" t="s">
        <v>598</v>
      </c>
      <c r="E93" s="342">
        <v>742123877</v>
      </c>
      <c r="F93" s="342">
        <v>749545115.7700001</v>
      </c>
      <c r="G93" s="342">
        <v>757040566.92770028</v>
      </c>
      <c r="H93" s="342">
        <v>764610972.59697676</v>
      </c>
      <c r="I93" s="345">
        <f t="shared" si="4"/>
        <v>7.734804501134943E-5</v>
      </c>
      <c r="J93" s="345">
        <f t="shared" si="5"/>
        <v>7.153985848119315E-5</v>
      </c>
      <c r="K93" s="345">
        <f t="shared" si="6"/>
        <v>6.6167817826011982E-5</v>
      </c>
      <c r="L93" s="345">
        <f t="shared" si="7"/>
        <v>6.1199172165084308E-5</v>
      </c>
    </row>
    <row r="94" spans="4:12" ht="15.75">
      <c r="D94" s="341" t="s">
        <v>599</v>
      </c>
      <c r="E94" s="342">
        <v>691952094</v>
      </c>
      <c r="F94" s="342">
        <v>738290524.67910099</v>
      </c>
      <c r="G94" s="342">
        <v>853997151.050035</v>
      </c>
      <c r="H94" s="342">
        <v>624192820.79824281</v>
      </c>
      <c r="I94" s="345">
        <f t="shared" si="4"/>
        <v>7.2118878493394027E-5</v>
      </c>
      <c r="J94" s="345">
        <f t="shared" si="5"/>
        <v>7.0465671168159309E-5</v>
      </c>
      <c r="K94" s="345">
        <f t="shared" si="6"/>
        <v>7.4642139910592885E-5</v>
      </c>
      <c r="L94" s="345">
        <f t="shared" si="7"/>
        <v>4.9960156567588758E-5</v>
      </c>
    </row>
    <row r="95" spans="4:12" ht="15.75">
      <c r="D95" s="341" t="s">
        <v>600</v>
      </c>
      <c r="E95" s="342">
        <v>499844004</v>
      </c>
      <c r="F95" s="342">
        <v>504842444.04000002</v>
      </c>
      <c r="G95" s="342">
        <v>509890868.48040003</v>
      </c>
      <c r="H95" s="342">
        <v>514989777.16520345</v>
      </c>
      <c r="I95" s="345">
        <f t="shared" si="4"/>
        <v>5.209636520028734E-5</v>
      </c>
      <c r="J95" s="345">
        <f t="shared" si="5"/>
        <v>4.8184367080851838E-5</v>
      </c>
      <c r="K95" s="345">
        <f t="shared" si="6"/>
        <v>4.4566127061960027E-5</v>
      </c>
      <c r="L95" s="345">
        <f t="shared" si="7"/>
        <v>4.1219586385146134E-5</v>
      </c>
    </row>
    <row r="96" spans="4:12" ht="15.75">
      <c r="D96" s="341" t="s">
        <v>601</v>
      </c>
      <c r="E96" s="342">
        <v>749416735</v>
      </c>
      <c r="F96" s="342">
        <v>756910902.35000002</v>
      </c>
      <c r="G96" s="342">
        <v>764480011.37349987</v>
      </c>
      <c r="H96" s="342">
        <v>772124811.48723507</v>
      </c>
      <c r="I96" s="345">
        <f t="shared" si="4"/>
        <v>7.8108144943891258E-5</v>
      </c>
      <c r="J96" s="345">
        <f t="shared" si="5"/>
        <v>7.2242881312573407E-5</v>
      </c>
      <c r="K96" s="345">
        <f t="shared" si="6"/>
        <v>6.6818049565658526E-5</v>
      </c>
      <c r="L96" s="345">
        <f t="shared" si="7"/>
        <v>6.1800576979226317E-5</v>
      </c>
    </row>
    <row r="97" spans="4:12" ht="15.75">
      <c r="D97" s="341" t="s">
        <v>537</v>
      </c>
      <c r="E97" s="342">
        <v>300000000</v>
      </c>
      <c r="F97" s="342">
        <v>303000000</v>
      </c>
      <c r="G97" s="342">
        <v>306030000</v>
      </c>
      <c r="H97" s="342">
        <v>309090300</v>
      </c>
      <c r="I97" s="345">
        <f t="shared" si="4"/>
        <v>3.1267574353230019E-5</v>
      </c>
      <c r="J97" s="345">
        <f t="shared" si="5"/>
        <v>2.8919642945753033E-5</v>
      </c>
      <c r="K97" s="345">
        <f t="shared" si="6"/>
        <v>2.6748021405870476E-5</v>
      </c>
      <c r="L97" s="345">
        <f t="shared" si="7"/>
        <v>2.4739470347920495E-5</v>
      </c>
    </row>
    <row r="98" spans="4:12" ht="15.75">
      <c r="D98" s="341" t="s">
        <v>563</v>
      </c>
      <c r="E98" s="342">
        <v>13235767635</v>
      </c>
      <c r="F98" s="342">
        <v>13368125311.350002</v>
      </c>
      <c r="G98" s="342">
        <v>13501806564.463499</v>
      </c>
      <c r="H98" s="342">
        <v>13636824630.108135</v>
      </c>
      <c r="I98" s="345">
        <f t="shared" si="4"/>
        <v>1.3795011621647931E-3</v>
      </c>
      <c r="J98" s="345">
        <f t="shared" si="5"/>
        <v>1.2759122470571804E-3</v>
      </c>
      <c r="K98" s="345">
        <f t="shared" si="6"/>
        <v>1.1801019867470255E-3</v>
      </c>
      <c r="L98" s="345">
        <f t="shared" si="7"/>
        <v>1.0914862697934942E-3</v>
      </c>
    </row>
    <row r="99" spans="4:12" ht="15.75">
      <c r="D99" s="339" t="s">
        <v>112</v>
      </c>
      <c r="E99" s="340">
        <v>365570480000</v>
      </c>
      <c r="F99" s="340">
        <v>398529457791.03369</v>
      </c>
      <c r="G99" s="340">
        <v>433496277156.95667</v>
      </c>
      <c r="H99" s="340">
        <v>473033980692.68042</v>
      </c>
      <c r="I99" s="346">
        <f t="shared" si="4"/>
        <v>3.8101673882486621E-2</v>
      </c>
      <c r="J99" s="346">
        <f t="shared" si="5"/>
        <v>3.803739149399752E-2</v>
      </c>
      <c r="K99" s="346">
        <f t="shared" si="6"/>
        <v>3.788899029755069E-2</v>
      </c>
      <c r="L99" s="346">
        <f t="shared" si="7"/>
        <v>3.7861460352865695E-2</v>
      </c>
    </row>
    <row r="100" spans="4:12" ht="15.75">
      <c r="D100" s="341" t="s">
        <v>538</v>
      </c>
      <c r="E100" s="342">
        <v>29563975820</v>
      </c>
      <c r="F100" s="342">
        <v>32283861595.440075</v>
      </c>
      <c r="G100" s="342">
        <v>35253976862.22049</v>
      </c>
      <c r="H100" s="342">
        <v>38497342733.544861</v>
      </c>
      <c r="I100" s="345">
        <f t="shared" si="4"/>
        <v>3.0813127070964813E-3</v>
      </c>
      <c r="J100" s="345">
        <f t="shared" si="5"/>
        <v>3.0813127070964878E-3</v>
      </c>
      <c r="K100" s="345">
        <f t="shared" si="6"/>
        <v>3.0813127070964813E-3</v>
      </c>
      <c r="L100" s="345">
        <f t="shared" si="7"/>
        <v>3.0813127070964882E-3</v>
      </c>
    </row>
    <row r="101" spans="4:12" ht="15.75">
      <c r="D101" s="341" t="s">
        <v>602</v>
      </c>
      <c r="E101" s="342">
        <v>4790642329</v>
      </c>
      <c r="F101" s="342">
        <v>5231381423.2680073</v>
      </c>
      <c r="G101" s="342">
        <v>5712668514.2086592</v>
      </c>
      <c r="H101" s="342">
        <v>6238234017.5158777</v>
      </c>
      <c r="I101" s="345">
        <f t="shared" si="4"/>
        <v>4.9930588407246174E-4</v>
      </c>
      <c r="J101" s="345">
        <f t="shared" si="5"/>
        <v>4.9930588407246239E-4</v>
      </c>
      <c r="K101" s="345">
        <f t="shared" si="6"/>
        <v>4.9930588407246185E-4</v>
      </c>
      <c r="L101" s="345">
        <f t="shared" si="7"/>
        <v>4.9930588407246358E-4</v>
      </c>
    </row>
    <row r="102" spans="4:12" ht="15.75">
      <c r="D102" s="341" t="s">
        <v>603</v>
      </c>
      <c r="E102" s="342">
        <v>37870199578</v>
      </c>
      <c r="F102" s="342">
        <v>41349454992.986084</v>
      </c>
      <c r="G102" s="342">
        <v>45148369640.99369</v>
      </c>
      <c r="H102" s="342">
        <v>49296313267.596962</v>
      </c>
      <c r="I102" s="345">
        <f t="shared" si="4"/>
        <v>3.9470309369225836E-3</v>
      </c>
      <c r="J102" s="345">
        <f t="shared" si="5"/>
        <v>3.9465725227677976E-3</v>
      </c>
      <c r="K102" s="345">
        <f t="shared" si="6"/>
        <v>3.9461149481993659E-3</v>
      </c>
      <c r="L102" s="345">
        <f t="shared" si="7"/>
        <v>3.9456582116796117E-3</v>
      </c>
    </row>
    <row r="103" spans="4:12" ht="15.75">
      <c r="D103" s="341" t="s">
        <v>604</v>
      </c>
      <c r="E103" s="342">
        <v>118871897453</v>
      </c>
      <c r="F103" s="342">
        <v>129808112018.67627</v>
      </c>
      <c r="G103" s="342">
        <v>141750458324.3942</v>
      </c>
      <c r="H103" s="342">
        <v>154791500490.23911</v>
      </c>
      <c r="I103" s="345">
        <f t="shared" si="4"/>
        <v>1.2389452973737371E-2</v>
      </c>
      <c r="J103" s="345">
        <f t="shared" si="5"/>
        <v>1.2389452973737395E-2</v>
      </c>
      <c r="K103" s="345">
        <f t="shared" si="6"/>
        <v>1.2389452973737369E-2</v>
      </c>
      <c r="L103" s="345">
        <f t="shared" si="7"/>
        <v>1.2389452973737419E-2</v>
      </c>
    </row>
    <row r="104" spans="4:12" ht="15.75">
      <c r="D104" s="341" t="s">
        <v>605</v>
      </c>
      <c r="E104" s="342">
        <v>47022748056</v>
      </c>
      <c r="F104" s="342">
        <v>51348840877.152115</v>
      </c>
      <c r="G104" s="342">
        <v>56072934237.850021</v>
      </c>
      <c r="H104" s="342">
        <v>61231644187.732407</v>
      </c>
      <c r="I104" s="345">
        <f t="shared" si="4"/>
        <v>4.9009575704472745E-3</v>
      </c>
      <c r="J104" s="345">
        <f t="shared" si="5"/>
        <v>4.9009575704472841E-3</v>
      </c>
      <c r="K104" s="345">
        <f t="shared" si="6"/>
        <v>4.9009575704472763E-3</v>
      </c>
      <c r="L104" s="345">
        <f t="shared" si="7"/>
        <v>4.900957570447291E-3</v>
      </c>
    </row>
    <row r="105" spans="4:12" ht="15.75">
      <c r="D105" s="341" t="s">
        <v>606</v>
      </c>
      <c r="E105" s="342">
        <v>4923407289</v>
      </c>
      <c r="F105" s="342">
        <v>5376360759.588007</v>
      </c>
      <c r="G105" s="342">
        <v>5870985949.4700966</v>
      </c>
      <c r="H105" s="342">
        <v>6411116656.8213663</v>
      </c>
      <c r="I105" s="345">
        <f t="shared" si="4"/>
        <v>5.131433449334738E-4</v>
      </c>
      <c r="J105" s="345">
        <f t="shared" si="5"/>
        <v>5.1314334493347434E-4</v>
      </c>
      <c r="K105" s="345">
        <f t="shared" si="6"/>
        <v>5.1314334493347369E-4</v>
      </c>
      <c r="L105" s="345">
        <f t="shared" si="7"/>
        <v>5.1314334493347531E-4</v>
      </c>
    </row>
    <row r="106" spans="4:12" ht="15.75">
      <c r="D106" s="341" t="s">
        <v>607</v>
      </c>
      <c r="E106" s="342">
        <v>39615773671</v>
      </c>
      <c r="F106" s="342">
        <v>43182122671.533997</v>
      </c>
      <c r="G106" s="342">
        <v>47069528584.169312</v>
      </c>
      <c r="H106" s="342">
        <v>51306894397.18396</v>
      </c>
      <c r="I106" s="345">
        <f t="shared" si="4"/>
        <v>4.1289638293957485E-3</v>
      </c>
      <c r="J106" s="345">
        <f t="shared" si="5"/>
        <v>4.1214903277243245E-3</v>
      </c>
      <c r="K106" s="345">
        <f t="shared" si="6"/>
        <v>4.1140305137849003E-3</v>
      </c>
      <c r="L106" s="345">
        <f t="shared" si="7"/>
        <v>4.1065843625083696E-3</v>
      </c>
    </row>
    <row r="107" spans="4:12" ht="15.75">
      <c r="D107" s="341" t="s">
        <v>608</v>
      </c>
      <c r="E107" s="342">
        <v>17224664456</v>
      </c>
      <c r="F107" s="342">
        <v>17700073363.116028</v>
      </c>
      <c r="G107" s="342">
        <v>17710073363.116028</v>
      </c>
      <c r="H107" s="342">
        <v>18978078688.804089</v>
      </c>
      <c r="I107" s="345">
        <f t="shared" si="4"/>
        <v>1.795244921958061E-3</v>
      </c>
      <c r="J107" s="345">
        <f t="shared" si="5"/>
        <v>1.6893722830856423E-3</v>
      </c>
      <c r="K107" s="345">
        <f t="shared" si="6"/>
        <v>1.5479182479370128E-3</v>
      </c>
      <c r="L107" s="345">
        <f t="shared" si="7"/>
        <v>1.518998218262335E-3</v>
      </c>
    </row>
    <row r="108" spans="4:12" ht="15.75">
      <c r="D108" s="341" t="s">
        <v>609</v>
      </c>
      <c r="E108" s="342">
        <v>6654735978</v>
      </c>
      <c r="F108" s="342">
        <v>7255373940.3791332</v>
      </c>
      <c r="G108" s="342">
        <v>7910021201.1083088</v>
      </c>
      <c r="H108" s="342">
        <v>8623722116.2537746</v>
      </c>
      <c r="I108" s="345">
        <f t="shared" si="4"/>
        <v>6.9359150664409963E-4</v>
      </c>
      <c r="J108" s="345">
        <f t="shared" si="5"/>
        <v>6.9248456697586073E-4</v>
      </c>
      <c r="K108" s="345">
        <f t="shared" si="6"/>
        <v>6.9136168482872382E-4</v>
      </c>
      <c r="L108" s="345">
        <f t="shared" si="7"/>
        <v>6.9023944647815365E-4</v>
      </c>
    </row>
    <row r="109" spans="4:12" ht="15.75">
      <c r="D109" s="341" t="s">
        <v>610</v>
      </c>
      <c r="E109" s="342">
        <v>2363838320</v>
      </c>
      <c r="F109" s="342">
        <v>2578585873.6679225</v>
      </c>
      <c r="G109" s="342">
        <v>2811687297.6970782</v>
      </c>
      <c r="H109" s="342">
        <v>3065763107.8600035</v>
      </c>
      <c r="I109" s="345">
        <f t="shared" si="4"/>
        <v>2.463716347653811E-4</v>
      </c>
      <c r="J109" s="345">
        <f t="shared" si="5"/>
        <v>2.4611149429517806E-4</v>
      </c>
      <c r="K109" s="345">
        <f t="shared" si="6"/>
        <v>2.4575065197992213E-4</v>
      </c>
      <c r="L109" s="345">
        <f t="shared" si="7"/>
        <v>2.4538251605000589E-4</v>
      </c>
    </row>
    <row r="110" spans="4:12" ht="15.75">
      <c r="D110" s="341" t="s">
        <v>611</v>
      </c>
      <c r="E110" s="342">
        <v>33264254810</v>
      </c>
      <c r="F110" s="342">
        <v>36222365737.540001</v>
      </c>
      <c r="G110" s="342">
        <v>39446357144.045792</v>
      </c>
      <c r="H110" s="342">
        <v>42960155441.408943</v>
      </c>
      <c r="I110" s="345">
        <f t="shared" si="4"/>
        <v>3.4669752019215474E-3</v>
      </c>
      <c r="J110" s="345">
        <f t="shared" si="5"/>
        <v>3.4572207385483006E-3</v>
      </c>
      <c r="K110" s="345">
        <f t="shared" si="6"/>
        <v>3.4477404348349791E-3</v>
      </c>
      <c r="L110" s="345">
        <f t="shared" si="7"/>
        <v>3.4385145431118087E-3</v>
      </c>
    </row>
    <row r="111" spans="4:12" ht="15.75">
      <c r="D111" s="341" t="s">
        <v>612</v>
      </c>
      <c r="E111" s="342">
        <v>3383509892</v>
      </c>
      <c r="F111" s="342">
        <v>3694792802.0640068</v>
      </c>
      <c r="G111" s="342">
        <v>4034713739.8538899</v>
      </c>
      <c r="H111" s="342">
        <v>4405907403.9204617</v>
      </c>
      <c r="I111" s="345">
        <f t="shared" si="4"/>
        <v>3.5264715707666422E-4</v>
      </c>
      <c r="J111" s="345">
        <f t="shared" si="5"/>
        <v>3.5264715707666481E-4</v>
      </c>
      <c r="K111" s="345">
        <f t="shared" si="6"/>
        <v>3.5264715707666427E-4</v>
      </c>
      <c r="L111" s="345">
        <f t="shared" si="7"/>
        <v>3.5264715707666541E-4</v>
      </c>
    </row>
    <row r="112" spans="4:12" ht="15.75">
      <c r="D112" s="341" t="s">
        <v>613</v>
      </c>
      <c r="E112" s="342">
        <v>1920707616</v>
      </c>
      <c r="F112" s="342">
        <v>2231142309.4399996</v>
      </c>
      <c r="G112" s="342">
        <v>2493299352.3299994</v>
      </c>
      <c r="H112" s="342">
        <v>2846491847.1582246</v>
      </c>
      <c r="I112" s="345">
        <f t="shared" si="4"/>
        <v>2.0018622731365055E-4</v>
      </c>
      <c r="J112" s="345">
        <f t="shared" si="5"/>
        <v>2.1294996353190632E-4</v>
      </c>
      <c r="K112" s="345">
        <f t="shared" si="6"/>
        <v>2.1792250579147736E-4</v>
      </c>
      <c r="L112" s="345">
        <f t="shared" si="7"/>
        <v>2.2783212753156064E-4</v>
      </c>
    </row>
    <row r="113" spans="4:12" ht="15.75">
      <c r="D113" s="341" t="s">
        <v>614</v>
      </c>
      <c r="E113" s="342">
        <v>495220816</v>
      </c>
      <c r="F113" s="342">
        <v>1042434349.9100006</v>
      </c>
      <c r="G113" s="342">
        <v>1217988802.2100005</v>
      </c>
      <c r="H113" s="342">
        <v>1456226492.1687872</v>
      </c>
      <c r="I113" s="345">
        <f t="shared" si="4"/>
        <v>5.1614512285157475E-5</v>
      </c>
      <c r="J113" s="345">
        <f t="shared" si="5"/>
        <v>9.9494485788070611E-5</v>
      </c>
      <c r="K113" s="345">
        <f t="shared" si="6"/>
        <v>1.0645619891390921E-4</v>
      </c>
      <c r="L113" s="345">
        <f t="shared" si="7"/>
        <v>1.1655581596338025E-4</v>
      </c>
    </row>
    <row r="114" spans="4:12" ht="15.75">
      <c r="D114" s="341" t="s">
        <v>537</v>
      </c>
      <c r="E114" s="342">
        <v>3318661922</v>
      </c>
      <c r="F114" s="342">
        <v>3623978818.8240066</v>
      </c>
      <c r="G114" s="342">
        <v>3957384870.1558089</v>
      </c>
      <c r="H114" s="342">
        <v>4321464278.2101603</v>
      </c>
      <c r="I114" s="345">
        <f t="shared" si="4"/>
        <v>3.4588836133122745E-4</v>
      </c>
      <c r="J114" s="345">
        <f t="shared" si="5"/>
        <v>3.4588836133122805E-4</v>
      </c>
      <c r="K114" s="345">
        <f t="shared" si="6"/>
        <v>3.4588836133122745E-4</v>
      </c>
      <c r="L114" s="345">
        <f t="shared" si="7"/>
        <v>3.4588836133122881E-4</v>
      </c>
    </row>
    <row r="115" spans="4:12" ht="15.75">
      <c r="D115" s="341" t="s">
        <v>563</v>
      </c>
      <c r="E115" s="342">
        <v>14286241994</v>
      </c>
      <c r="F115" s="342">
        <v>15600576257.44803</v>
      </c>
      <c r="G115" s="342">
        <v>17035829273.133223</v>
      </c>
      <c r="H115" s="342">
        <v>18603125566.261551</v>
      </c>
      <c r="I115" s="345">
        <f t="shared" ref="I115:I178" si="8">E115/$O$9</f>
        <v>1.4889871125854403E-3</v>
      </c>
      <c r="J115" s="345">
        <f t="shared" ref="J115:J178" si="9">F115/$O$10</f>
        <v>1.4889871125854429E-3</v>
      </c>
      <c r="K115" s="345">
        <f t="shared" ref="K115:K178" si="10">G115/$O$11</f>
        <v>1.4889871125854403E-3</v>
      </c>
      <c r="L115" s="345">
        <f t="shared" ref="L115:L178" si="11">H115/$O$12</f>
        <v>1.4889871125854462E-3</v>
      </c>
    </row>
    <row r="116" spans="4:12" ht="15.75">
      <c r="D116" s="339" t="s">
        <v>113</v>
      </c>
      <c r="E116" s="340">
        <v>198727021703</v>
      </c>
      <c r="F116" s="340">
        <v>206168654149.56592</v>
      </c>
      <c r="G116" s="340">
        <v>213610286596.13193</v>
      </c>
      <c r="H116" s="340">
        <v>221051919042.69797</v>
      </c>
      <c r="I116" s="346">
        <f t="shared" si="8"/>
        <v>2.0712373090315025E-2</v>
      </c>
      <c r="J116" s="346">
        <f t="shared" si="9"/>
        <v>1.9677636516870926E-2</v>
      </c>
      <c r="K116" s="346">
        <f t="shared" si="10"/>
        <v>1.867023663819712E-2</v>
      </c>
      <c r="L116" s="346">
        <f t="shared" si="11"/>
        <v>1.7692911736498194E-2</v>
      </c>
    </row>
    <row r="117" spans="4:12" ht="15.75">
      <c r="D117" s="341" t="s">
        <v>538</v>
      </c>
      <c r="E117" s="342">
        <v>8010990217</v>
      </c>
      <c r="F117" s="342">
        <v>8104563259.4837637</v>
      </c>
      <c r="G117" s="342">
        <v>8195333977.3739996</v>
      </c>
      <c r="H117" s="342">
        <v>8289865939.7164421</v>
      </c>
      <c r="I117" s="345">
        <f t="shared" si="8"/>
        <v>8.349474408434859E-4</v>
      </c>
      <c r="J117" s="345">
        <f t="shared" si="9"/>
        <v>7.7353490328560667E-4</v>
      </c>
      <c r="K117" s="345">
        <f t="shared" si="10"/>
        <v>7.1629895322372769E-4</v>
      </c>
      <c r="L117" s="345">
        <f t="shared" si="11"/>
        <v>6.6351772476797553E-4</v>
      </c>
    </row>
    <row r="118" spans="4:12" ht="15.75">
      <c r="D118" s="341" t="s">
        <v>615</v>
      </c>
      <c r="E118" s="342">
        <v>9314953615</v>
      </c>
      <c r="F118" s="342">
        <v>9408103151.1500015</v>
      </c>
      <c r="G118" s="342">
        <v>9502184182.6615009</v>
      </c>
      <c r="H118" s="342">
        <v>9597206024.4881153</v>
      </c>
      <c r="I118" s="345">
        <f t="shared" si="8"/>
        <v>9.7085334917967078E-4</v>
      </c>
      <c r="J118" s="345">
        <f t="shared" si="9"/>
        <v>8.9795044200683836E-4</v>
      </c>
      <c r="K118" s="345">
        <f t="shared" si="10"/>
        <v>8.305219289623687E-4</v>
      </c>
      <c r="L118" s="345">
        <f t="shared" si="11"/>
        <v>7.6815672916849109E-4</v>
      </c>
    </row>
    <row r="119" spans="4:12" ht="15.75">
      <c r="D119" s="341" t="s">
        <v>616</v>
      </c>
      <c r="E119" s="342">
        <v>1268277669</v>
      </c>
      <c r="F119" s="342">
        <v>3304548803.2000031</v>
      </c>
      <c r="G119" s="342">
        <v>340224869.00949997</v>
      </c>
      <c r="H119" s="342">
        <v>343627117.69959515</v>
      </c>
      <c r="I119" s="345">
        <f t="shared" si="8"/>
        <v>1.3218655438666251E-4</v>
      </c>
      <c r="J119" s="345">
        <f t="shared" si="9"/>
        <v>3.1540056595828249E-4</v>
      </c>
      <c r="K119" s="345">
        <f t="shared" si="10"/>
        <v>2.9736764627897868E-5</v>
      </c>
      <c r="L119" s="345">
        <f t="shared" si="11"/>
        <v>2.7503784133861596E-5</v>
      </c>
    </row>
    <row r="120" spans="4:12" ht="15.75">
      <c r="D120" s="341" t="s">
        <v>617</v>
      </c>
      <c r="E120" s="342">
        <v>866462432</v>
      </c>
      <c r="F120" s="342">
        <v>910753514.14902163</v>
      </c>
      <c r="G120" s="342">
        <v>945595783.76444864</v>
      </c>
      <c r="H120" s="342">
        <v>980693897.69095933</v>
      </c>
      <c r="I120" s="345">
        <f t="shared" si="8"/>
        <v>9.030726172280169E-5</v>
      </c>
      <c r="J120" s="345">
        <f t="shared" si="9"/>
        <v>8.6926291883760855E-5</v>
      </c>
      <c r="K120" s="345">
        <f t="shared" si="10"/>
        <v>8.2648159544594792E-5</v>
      </c>
      <c r="L120" s="345">
        <f t="shared" si="11"/>
        <v>7.8494367511086773E-5</v>
      </c>
    </row>
    <row r="121" spans="4:12" ht="15.75">
      <c r="D121" s="341" t="s">
        <v>618</v>
      </c>
      <c r="E121" s="342">
        <v>11292762020</v>
      </c>
      <c r="F121" s="342">
        <v>11543558103.954758</v>
      </c>
      <c r="G121" s="342">
        <v>11836133903.972801</v>
      </c>
      <c r="H121" s="342">
        <v>11958874272.47164</v>
      </c>
      <c r="I121" s="345">
        <f t="shared" si="8"/>
        <v>1.1769909203789401E-3</v>
      </c>
      <c r="J121" s="345">
        <f t="shared" si="9"/>
        <v>1.1017675864353977E-3</v>
      </c>
      <c r="K121" s="345">
        <f t="shared" si="10"/>
        <v>1.0345167566127955E-3</v>
      </c>
      <c r="L121" s="345">
        <f t="shared" si="11"/>
        <v>9.5718375975668412E-4</v>
      </c>
    </row>
    <row r="122" spans="4:12" ht="15.75">
      <c r="D122" s="341" t="s">
        <v>561</v>
      </c>
      <c r="E122" s="342">
        <v>135536158</v>
      </c>
      <c r="F122" s="342">
        <v>148005484.53600001</v>
      </c>
      <c r="G122" s="342">
        <v>161621989.11331201</v>
      </c>
      <c r="H122" s="342">
        <v>176491212.11173671</v>
      </c>
      <c r="I122" s="345">
        <f t="shared" si="8"/>
        <v>1.4126289659387105E-5</v>
      </c>
      <c r="J122" s="345">
        <f t="shared" si="9"/>
        <v>1.4126289659387103E-5</v>
      </c>
      <c r="K122" s="345">
        <f t="shared" si="10"/>
        <v>1.4126289659387101E-5</v>
      </c>
      <c r="L122" s="345">
        <f t="shared" si="11"/>
        <v>1.4126289659387101E-5</v>
      </c>
    </row>
    <row r="123" spans="4:12" ht="15.75">
      <c r="D123" s="341" t="s">
        <v>619</v>
      </c>
      <c r="E123" s="342">
        <v>1948312162</v>
      </c>
      <c r="F123" s="342">
        <v>2014130348.2830546</v>
      </c>
      <c r="G123" s="342">
        <v>2101325654.4800258</v>
      </c>
      <c r="H123" s="342">
        <v>2161144845.3887959</v>
      </c>
      <c r="I123" s="345">
        <f t="shared" si="8"/>
        <v>2.0306331796212442E-4</v>
      </c>
      <c r="J123" s="345">
        <f t="shared" si="9"/>
        <v>1.9223739445066383E-4</v>
      </c>
      <c r="K123" s="345">
        <f t="shared" si="10"/>
        <v>1.8366272452614618E-4</v>
      </c>
      <c r="L123" s="345">
        <f t="shared" si="11"/>
        <v>1.7297721351998863E-4</v>
      </c>
    </row>
    <row r="124" spans="4:12" ht="15.75">
      <c r="D124" s="341" t="s">
        <v>620</v>
      </c>
      <c r="E124" s="342">
        <v>26900000</v>
      </c>
      <c r="F124" s="342">
        <v>27660854.71940323</v>
      </c>
      <c r="G124" s="342">
        <v>28575251.794495318</v>
      </c>
      <c r="H124" s="342">
        <v>29451683.38713292</v>
      </c>
      <c r="I124" s="345">
        <f t="shared" si="8"/>
        <v>2.8036591670062915E-6</v>
      </c>
      <c r="J124" s="345">
        <f t="shared" si="9"/>
        <v>2.6400727460709212E-6</v>
      </c>
      <c r="K124" s="345">
        <f t="shared" si="10"/>
        <v>2.4975703253841111E-6</v>
      </c>
      <c r="L124" s="345">
        <f t="shared" si="11"/>
        <v>2.3573015647929343E-6</v>
      </c>
    </row>
    <row r="125" spans="4:12" ht="15.75">
      <c r="D125" s="341" t="s">
        <v>562</v>
      </c>
      <c r="E125" s="342">
        <v>30000000</v>
      </c>
      <c r="F125" s="342">
        <v>30900000</v>
      </c>
      <c r="G125" s="342">
        <v>31827000</v>
      </c>
      <c r="H125" s="342">
        <v>32781809.665427513</v>
      </c>
      <c r="I125" s="345">
        <f t="shared" si="8"/>
        <v>3.1267574353230018E-6</v>
      </c>
      <c r="J125" s="345">
        <f t="shared" si="9"/>
        <v>2.9492309142698636E-6</v>
      </c>
      <c r="K125" s="345">
        <f t="shared" si="10"/>
        <v>2.7817837378186442E-6</v>
      </c>
      <c r="L125" s="345">
        <f t="shared" si="11"/>
        <v>2.6238436087092266E-6</v>
      </c>
    </row>
    <row r="126" spans="4:12" ht="15.75">
      <c r="D126" s="341" t="s">
        <v>614</v>
      </c>
      <c r="E126" s="342">
        <v>22370579</v>
      </c>
      <c r="F126" s="342">
        <v>22817990.579999998</v>
      </c>
      <c r="G126" s="342">
        <v>23274350.391600002</v>
      </c>
      <c r="H126" s="342">
        <v>23739837.399432</v>
      </c>
      <c r="I126" s="345">
        <f t="shared" si="8"/>
        <v>2.33157914069102E-6</v>
      </c>
      <c r="J126" s="345">
        <f t="shared" si="9"/>
        <v>2.1778486478982049E-6</v>
      </c>
      <c r="K126" s="345">
        <f t="shared" si="10"/>
        <v>2.0342542315532686E-6</v>
      </c>
      <c r="L126" s="345">
        <f t="shared" si="11"/>
        <v>1.9001275789233825E-6</v>
      </c>
    </row>
    <row r="127" spans="4:12" ht="15.75">
      <c r="D127" s="341" t="s">
        <v>537</v>
      </c>
      <c r="E127" s="342">
        <v>1759133849</v>
      </c>
      <c r="F127" s="342">
        <v>1776725187.49</v>
      </c>
      <c r="G127" s="342">
        <v>1794492439.3648999</v>
      </c>
      <c r="H127" s="342">
        <v>1812437363.758549</v>
      </c>
      <c r="I127" s="345">
        <f t="shared" si="8"/>
        <v>1.8334616140297069E-4</v>
      </c>
      <c r="J127" s="345">
        <f t="shared" si="9"/>
        <v>1.6957840935622744E-4</v>
      </c>
      <c r="K127" s="345">
        <f t="shared" si="10"/>
        <v>1.568444994961444E-4</v>
      </c>
      <c r="L127" s="345">
        <f t="shared" si="11"/>
        <v>1.4506679898452916E-4</v>
      </c>
    </row>
    <row r="128" spans="4:12" ht="15.75">
      <c r="D128" s="341" t="s">
        <v>563</v>
      </c>
      <c r="E128" s="342">
        <v>164051323002</v>
      </c>
      <c r="F128" s="342">
        <v>168876887452.0199</v>
      </c>
      <c r="G128" s="342">
        <v>178649697194.20535</v>
      </c>
      <c r="H128" s="342">
        <v>185645605038.92014</v>
      </c>
      <c r="I128" s="345">
        <f t="shared" si="8"/>
        <v>1.7098289799035962E-2</v>
      </c>
      <c r="J128" s="345">
        <f t="shared" si="9"/>
        <v>1.6118347481526522E-2</v>
      </c>
      <c r="K128" s="345">
        <f t="shared" si="10"/>
        <v>1.5614566953249301E-2</v>
      </c>
      <c r="L128" s="345">
        <f t="shared" si="11"/>
        <v>1.4859003796243766E-2</v>
      </c>
    </row>
    <row r="129" spans="4:12" ht="15.75">
      <c r="D129" s="339" t="s">
        <v>114</v>
      </c>
      <c r="E129" s="340">
        <v>8385130263</v>
      </c>
      <c r="F129" s="340">
        <v>8889412026.2112045</v>
      </c>
      <c r="G129" s="340">
        <v>9393280766.6722775</v>
      </c>
      <c r="H129" s="340">
        <v>9897196567.9427147</v>
      </c>
      <c r="I129" s="346">
        <f t="shared" si="8"/>
        <v>8.7394227986623886E-4</v>
      </c>
      <c r="J129" s="346">
        <f t="shared" si="9"/>
        <v>8.4844429635548199E-4</v>
      </c>
      <c r="K129" s="346">
        <f t="shared" si="10"/>
        <v>8.2100341475770848E-4</v>
      </c>
      <c r="L129" s="346">
        <f t="shared" si="11"/>
        <v>7.9216785845482468E-4</v>
      </c>
    </row>
    <row r="130" spans="4:12" ht="15.75">
      <c r="D130" s="341" t="s">
        <v>538</v>
      </c>
      <c r="E130" s="342">
        <v>1545476659</v>
      </c>
      <c r="F130" s="342">
        <v>1576386192.1800001</v>
      </c>
      <c r="G130" s="342">
        <v>1607913916.0236001</v>
      </c>
      <c r="H130" s="342">
        <v>1640072194.3440711</v>
      </c>
      <c r="I130" s="345">
        <f t="shared" si="8"/>
        <v>1.6107768782154671E-4</v>
      </c>
      <c r="J130" s="345">
        <f t="shared" si="9"/>
        <v>1.5045718093221395E-4</v>
      </c>
      <c r="K130" s="345">
        <f t="shared" si="10"/>
        <v>1.4053692724437565E-4</v>
      </c>
      <c r="L130" s="345">
        <f t="shared" si="11"/>
        <v>1.3127075621727387E-4</v>
      </c>
    </row>
    <row r="131" spans="4:12" ht="15.75">
      <c r="D131" s="341" t="s">
        <v>621</v>
      </c>
      <c r="E131" s="342">
        <v>3876550196</v>
      </c>
      <c r="F131" s="342">
        <v>3954081199.9200015</v>
      </c>
      <c r="G131" s="342">
        <v>4033162823.9183989</v>
      </c>
      <c r="H131" s="342">
        <v>4113826080.3967671</v>
      </c>
      <c r="I131" s="345">
        <f t="shared" si="8"/>
        <v>4.0403440495819464E-4</v>
      </c>
      <c r="J131" s="345">
        <f t="shared" si="9"/>
        <v>3.7739477386205004E-4</v>
      </c>
      <c r="K131" s="345">
        <f t="shared" si="10"/>
        <v>3.5251160195905743E-4</v>
      </c>
      <c r="L131" s="345">
        <f t="shared" si="11"/>
        <v>3.2926907875296577E-4</v>
      </c>
    </row>
    <row r="132" spans="4:12" ht="15.75">
      <c r="D132" s="341" t="s">
        <v>622</v>
      </c>
      <c r="E132" s="342">
        <v>1314150000</v>
      </c>
      <c r="F132" s="342">
        <v>1340433000</v>
      </c>
      <c r="G132" s="342">
        <v>1367241660</v>
      </c>
      <c r="H132" s="342">
        <v>1394586493.2</v>
      </c>
      <c r="I132" s="345">
        <f t="shared" si="8"/>
        <v>1.369676094543241E-4</v>
      </c>
      <c r="J132" s="345">
        <f t="shared" si="9"/>
        <v>1.2793677806173127E-4</v>
      </c>
      <c r="K132" s="345">
        <f t="shared" si="10"/>
        <v>1.1950138610161712E-4</v>
      </c>
      <c r="L132" s="345">
        <f t="shared" si="11"/>
        <v>1.1162217383118082E-4</v>
      </c>
    </row>
    <row r="133" spans="4:12" ht="15.75">
      <c r="D133" s="341" t="s">
        <v>623</v>
      </c>
      <c r="E133" s="342">
        <v>64240000</v>
      </c>
      <c r="F133" s="342">
        <v>65524800</v>
      </c>
      <c r="G133" s="342">
        <v>66835296</v>
      </c>
      <c r="H133" s="342">
        <v>68172001.920000002</v>
      </c>
      <c r="I133" s="345">
        <f t="shared" si="8"/>
        <v>6.6954299215049874E-6</v>
      </c>
      <c r="J133" s="345">
        <f t="shared" si="9"/>
        <v>6.2539730036035586E-6</v>
      </c>
      <c r="K133" s="345">
        <f t="shared" si="10"/>
        <v>5.8416231352340927E-6</v>
      </c>
      <c r="L133" s="345">
        <f t="shared" si="11"/>
        <v>5.4564611702736032E-6</v>
      </c>
    </row>
    <row r="134" spans="4:12" ht="15.75">
      <c r="D134" s="341" t="s">
        <v>624</v>
      </c>
      <c r="E134" s="342">
        <v>29495000</v>
      </c>
      <c r="F134" s="342">
        <v>30084900</v>
      </c>
      <c r="G134" s="342">
        <v>30686598</v>
      </c>
      <c r="H134" s="342">
        <v>31300329.960000001</v>
      </c>
      <c r="I134" s="345">
        <f t="shared" si="8"/>
        <v>3.0741236851617314E-6</v>
      </c>
      <c r="J134" s="345">
        <f t="shared" si="9"/>
        <v>2.8714342114148033E-6</v>
      </c>
      <c r="K134" s="345">
        <f t="shared" si="10"/>
        <v>2.6821088787940467E-6</v>
      </c>
      <c r="L134" s="345">
        <f t="shared" si="11"/>
        <v>2.5052665351372966E-6</v>
      </c>
    </row>
    <row r="135" spans="4:12" ht="15.75">
      <c r="D135" s="341" t="s">
        <v>625</v>
      </c>
      <c r="E135" s="342">
        <v>435370287</v>
      </c>
      <c r="F135" s="342">
        <v>780656850.69120216</v>
      </c>
      <c r="G135" s="342">
        <v>1122350487.6418781</v>
      </c>
      <c r="H135" s="342">
        <v>1460847683.3317077</v>
      </c>
      <c r="I135" s="345">
        <f t="shared" si="8"/>
        <v>4.5376576066531974E-5</v>
      </c>
      <c r="J135" s="345">
        <f t="shared" si="9"/>
        <v>7.4509298300810567E-5</v>
      </c>
      <c r="K135" s="345">
        <f t="shared" si="10"/>
        <v>9.8097097893455298E-5</v>
      </c>
      <c r="L135" s="345">
        <f t="shared" si="11"/>
        <v>1.1692569435085194E-4</v>
      </c>
    </row>
    <row r="136" spans="4:12" ht="15.75">
      <c r="D136" s="341" t="s">
        <v>626</v>
      </c>
      <c r="E136" s="342">
        <v>115345121</v>
      </c>
      <c r="F136" s="342">
        <v>117652023.42</v>
      </c>
      <c r="G136" s="342">
        <v>120005063.88839999</v>
      </c>
      <c r="H136" s="342">
        <v>122405165.166168</v>
      </c>
      <c r="I136" s="345">
        <f t="shared" si="8"/>
        <v>1.202187382383271E-5</v>
      </c>
      <c r="J136" s="345">
        <f t="shared" si="9"/>
        <v>1.1229222802481101E-5</v>
      </c>
      <c r="K136" s="345">
        <f t="shared" si="10"/>
        <v>1.0488834485833994E-5</v>
      </c>
      <c r="L136" s="345">
        <f t="shared" si="11"/>
        <v>9.7972629812735117E-6</v>
      </c>
    </row>
    <row r="137" spans="4:12" ht="15.75">
      <c r="D137" s="341" t="s">
        <v>537</v>
      </c>
      <c r="E137" s="342">
        <v>204503000</v>
      </c>
      <c r="F137" s="342">
        <v>208593060</v>
      </c>
      <c r="G137" s="342">
        <v>212764921.19999999</v>
      </c>
      <c r="H137" s="342">
        <v>217020219.62400001</v>
      </c>
      <c r="I137" s="345">
        <f t="shared" si="8"/>
        <v>2.1314375859861995E-5</v>
      </c>
      <c r="J137" s="345">
        <f t="shared" si="9"/>
        <v>1.9909032396574388E-5</v>
      </c>
      <c r="K137" s="345">
        <f t="shared" si="10"/>
        <v>1.8596348941855194E-5</v>
      </c>
      <c r="L137" s="345">
        <f t="shared" si="11"/>
        <v>1.7370216044590019E-5</v>
      </c>
    </row>
    <row r="138" spans="4:12" ht="15.75">
      <c r="D138" s="341" t="s">
        <v>563</v>
      </c>
      <c r="E138" s="342">
        <v>800000000</v>
      </c>
      <c r="F138" s="342">
        <v>816000000</v>
      </c>
      <c r="G138" s="342">
        <v>832320000</v>
      </c>
      <c r="H138" s="342">
        <v>848966400</v>
      </c>
      <c r="I138" s="345">
        <f t="shared" si="8"/>
        <v>8.3380198275280042E-5</v>
      </c>
      <c r="J138" s="345">
        <f t="shared" si="9"/>
        <v>7.7882602784602232E-5</v>
      </c>
      <c r="K138" s="345">
        <f t="shared" si="10"/>
        <v>7.2747486117485594E-5</v>
      </c>
      <c r="L138" s="345">
        <f t="shared" si="11"/>
        <v>6.7950948571277744E-5</v>
      </c>
    </row>
    <row r="139" spans="4:12" ht="15.75">
      <c r="D139" s="339" t="s">
        <v>115</v>
      </c>
      <c r="E139" s="340">
        <v>3462045076</v>
      </c>
      <c r="F139" s="340">
        <v>3463692397.7727504</v>
      </c>
      <c r="G139" s="340">
        <v>3473413994.5705318</v>
      </c>
      <c r="H139" s="340">
        <v>3522260338.6546545</v>
      </c>
      <c r="I139" s="346">
        <f t="shared" si="8"/>
        <v>3.608325060935462E-4</v>
      </c>
      <c r="J139" s="346">
        <f t="shared" si="9"/>
        <v>3.3058992547032055E-4</v>
      </c>
      <c r="K139" s="346">
        <f t="shared" si="10"/>
        <v>3.0358772629553529E-4</v>
      </c>
      <c r="L139" s="346">
        <f t="shared" si="11"/>
        <v>2.8192038121482046E-4</v>
      </c>
    </row>
    <row r="140" spans="4:12" ht="15.75">
      <c r="D140" s="341" t="s">
        <v>538</v>
      </c>
      <c r="E140" s="342">
        <v>925513357</v>
      </c>
      <c r="F140" s="342">
        <v>946609854.39691043</v>
      </c>
      <c r="G140" s="342">
        <v>964629549.69072354</v>
      </c>
      <c r="H140" s="342">
        <v>982725387.42387581</v>
      </c>
      <c r="I140" s="345">
        <f t="shared" si="8"/>
        <v>9.646185901635006E-5</v>
      </c>
      <c r="J140" s="345">
        <f t="shared" si="9"/>
        <v>9.0348577551451864E-5</v>
      </c>
      <c r="K140" s="345">
        <f t="shared" si="10"/>
        <v>8.431177284535069E-5</v>
      </c>
      <c r="L140" s="345">
        <f t="shared" si="11"/>
        <v>7.865696717859363E-5</v>
      </c>
    </row>
    <row r="141" spans="4:12" ht="15.75">
      <c r="D141" s="341" t="s">
        <v>627</v>
      </c>
      <c r="E141" s="342">
        <v>401443177</v>
      </c>
      <c r="F141" s="342">
        <v>406459122.48756707</v>
      </c>
      <c r="G141" s="342">
        <v>411247156.09667528</v>
      </c>
      <c r="H141" s="342">
        <v>416074269.36449724</v>
      </c>
      <c r="I141" s="345">
        <f t="shared" si="8"/>
        <v>4.1840514618147926E-5</v>
      </c>
      <c r="J141" s="345">
        <f t="shared" si="9"/>
        <v>3.8794233314800451E-5</v>
      </c>
      <c r="K141" s="345">
        <f t="shared" si="10"/>
        <v>3.5944344457658489E-5</v>
      </c>
      <c r="L141" s="345">
        <f t="shared" si="11"/>
        <v>3.3302426667791464E-5</v>
      </c>
    </row>
    <row r="142" spans="4:12" ht="15.75">
      <c r="D142" s="341" t="s">
        <v>628</v>
      </c>
      <c r="E142" s="342">
        <v>14544741</v>
      </c>
      <c r="F142" s="342">
        <v>14828177.273296222</v>
      </c>
      <c r="G142" s="342">
        <v>15076135.156809861</v>
      </c>
      <c r="H142" s="342">
        <v>15325360.0591645</v>
      </c>
      <c r="I142" s="345">
        <f t="shared" si="8"/>
        <v>1.5159292355532438E-6</v>
      </c>
      <c r="J142" s="345">
        <f t="shared" si="9"/>
        <v>1.4152659811222988E-6</v>
      </c>
      <c r="K142" s="345">
        <f t="shared" si="10"/>
        <v>1.3177034470220129E-6</v>
      </c>
      <c r="L142" s="345">
        <f t="shared" si="11"/>
        <v>1.2266360049309383E-6</v>
      </c>
    </row>
    <row r="143" spans="4:12" ht="15.75">
      <c r="D143" s="341" t="s">
        <v>629</v>
      </c>
      <c r="E143" s="342">
        <v>1043972450</v>
      </c>
      <c r="F143" s="342">
        <v>1008458179.1049768</v>
      </c>
      <c r="G143" s="342">
        <v>984250718.47122288</v>
      </c>
      <c r="H143" s="342">
        <v>998942782.3004663</v>
      </c>
      <c r="I143" s="345">
        <f t="shared" si="8"/>
        <v>1.0880828734366235E-4</v>
      </c>
      <c r="J143" s="345">
        <f t="shared" si="9"/>
        <v>9.6251651701122738E-5</v>
      </c>
      <c r="K143" s="345">
        <f t="shared" si="10"/>
        <v>8.6026727073854417E-5</v>
      </c>
      <c r="L143" s="345">
        <f t="shared" si="11"/>
        <v>7.9955001311887125E-5</v>
      </c>
    </row>
    <row r="144" spans="4:12" ht="15.75">
      <c r="D144" s="341" t="s">
        <v>537</v>
      </c>
      <c r="E144" s="342">
        <v>44891070</v>
      </c>
      <c r="F144" s="342">
        <v>45339980.700000003</v>
      </c>
      <c r="G144" s="342">
        <v>45793380.506999999</v>
      </c>
      <c r="H144" s="342">
        <v>46251314.312069997</v>
      </c>
      <c r="I144" s="345">
        <f t="shared" si="8"/>
        <v>4.6787828967368448E-6</v>
      </c>
      <c r="J144" s="345">
        <f t="shared" si="9"/>
        <v>4.327445719509352E-6</v>
      </c>
      <c r="K144" s="345">
        <f t="shared" si="10"/>
        <v>4.0024910043081E-6</v>
      </c>
      <c r="L144" s="345">
        <f t="shared" si="11"/>
        <v>3.701937650504744E-6</v>
      </c>
    </row>
    <row r="145" spans="4:12" ht="15.75">
      <c r="D145" s="341" t="s">
        <v>563</v>
      </c>
      <c r="E145" s="342">
        <v>1031680281</v>
      </c>
      <c r="F145" s="342">
        <v>1041997083.8099999</v>
      </c>
      <c r="G145" s="342">
        <v>1052417054.6481001</v>
      </c>
      <c r="H145" s="342">
        <v>1062941225.194581</v>
      </c>
      <c r="I145" s="345">
        <f t="shared" si="8"/>
        <v>1.075271329830958E-4</v>
      </c>
      <c r="J145" s="345">
        <f t="shared" si="9"/>
        <v>9.945275120231385E-5</v>
      </c>
      <c r="K145" s="345">
        <f t="shared" si="10"/>
        <v>9.1984687467341577E-5</v>
      </c>
      <c r="L145" s="345">
        <f t="shared" si="11"/>
        <v>8.5077412401112621E-5</v>
      </c>
    </row>
    <row r="146" spans="4:12" ht="15.75">
      <c r="D146" s="339" t="s">
        <v>116</v>
      </c>
      <c r="E146" s="340">
        <v>20982053426</v>
      </c>
      <c r="F146" s="340">
        <v>22139810860.857361</v>
      </c>
      <c r="G146" s="340">
        <v>23187751658.699993</v>
      </c>
      <c r="H146" s="340">
        <v>24215418188.296082</v>
      </c>
      <c r="I146" s="346">
        <f t="shared" si="8"/>
        <v>2.1868597186029989E-3</v>
      </c>
      <c r="J146" s="346">
        <f t="shared" si="9"/>
        <v>2.1131202144636964E-3</v>
      </c>
      <c r="K146" s="346">
        <f t="shared" si="10"/>
        <v>2.0266852194912787E-3</v>
      </c>
      <c r="L146" s="346">
        <f t="shared" si="11"/>
        <v>1.9381928848360675E-3</v>
      </c>
    </row>
    <row r="147" spans="4:12" ht="15.75">
      <c r="D147" s="341" t="s">
        <v>538</v>
      </c>
      <c r="E147" s="342">
        <v>7770178741</v>
      </c>
      <c r="F147" s="342">
        <v>8055155095.1467991</v>
      </c>
      <c r="G147" s="342">
        <v>8234380990.2283878</v>
      </c>
      <c r="H147" s="342">
        <v>8395156994.1615477</v>
      </c>
      <c r="I147" s="345">
        <f t="shared" si="8"/>
        <v>8.0984880507368236E-4</v>
      </c>
      <c r="J147" s="345">
        <f t="shared" si="9"/>
        <v>7.688191723574546E-4</v>
      </c>
      <c r="K147" s="345">
        <f t="shared" si="10"/>
        <v>7.1971178966350304E-4</v>
      </c>
      <c r="L147" s="345">
        <f t="shared" si="11"/>
        <v>6.7194518081996411E-4</v>
      </c>
    </row>
    <row r="148" spans="4:12" ht="15.75">
      <c r="D148" s="341" t="s">
        <v>630</v>
      </c>
      <c r="E148" s="342">
        <v>176115000</v>
      </c>
      <c r="F148" s="342">
        <v>179637300</v>
      </c>
      <c r="G148" s="342">
        <v>183230046</v>
      </c>
      <c r="H148" s="342">
        <v>186894646.91999996</v>
      </c>
      <c r="I148" s="345">
        <f t="shared" si="8"/>
        <v>1.8355629524063682E-5</v>
      </c>
      <c r="J148" s="345">
        <f t="shared" si="9"/>
        <v>1.7145368236762777E-5</v>
      </c>
      <c r="K148" s="345">
        <f t="shared" si="10"/>
        <v>1.601490439697622E-5</v>
      </c>
      <c r="L148" s="345">
        <f t="shared" si="11"/>
        <v>1.4958976634538222E-5</v>
      </c>
    </row>
    <row r="149" spans="4:12" ht="15.75">
      <c r="D149" s="341" t="s">
        <v>631</v>
      </c>
      <c r="E149" s="342">
        <v>1862435746</v>
      </c>
      <c r="F149" s="342">
        <v>1890768113.4100006</v>
      </c>
      <c r="G149" s="342">
        <v>1778986173.3995996</v>
      </c>
      <c r="H149" s="342">
        <v>1813199015.2249913</v>
      </c>
      <c r="I149" s="345">
        <f t="shared" si="8"/>
        <v>1.9411282722056139E-4</v>
      </c>
      <c r="J149" s="345">
        <f t="shared" si="9"/>
        <v>1.8046316413542011E-4</v>
      </c>
      <c r="K149" s="345">
        <f t="shared" si="10"/>
        <v>1.5548920121177692E-4</v>
      </c>
      <c r="L149" s="345">
        <f t="shared" si="11"/>
        <v>1.4512776127894442E-4</v>
      </c>
    </row>
    <row r="150" spans="4:12" ht="15.75">
      <c r="D150" s="341" t="s">
        <v>632</v>
      </c>
      <c r="E150" s="342">
        <v>107901370</v>
      </c>
      <c r="F150" s="342">
        <v>110059397.39999996</v>
      </c>
      <c r="G150" s="342">
        <v>112260585.348</v>
      </c>
      <c r="H150" s="342">
        <v>114505797.05496</v>
      </c>
      <c r="I150" s="345">
        <f t="shared" si="8"/>
        <v>1.1246047030967942E-5</v>
      </c>
      <c r="J150" s="345">
        <f t="shared" si="9"/>
        <v>1.050454942453049E-5</v>
      </c>
      <c r="K150" s="345">
        <f t="shared" si="10"/>
        <v>9.8119417701658462E-6</v>
      </c>
      <c r="L150" s="345">
        <f t="shared" si="11"/>
        <v>9.1650005545505151E-6</v>
      </c>
    </row>
    <row r="151" spans="4:12" ht="15.75">
      <c r="D151" s="341" t="s">
        <v>633</v>
      </c>
      <c r="E151" s="342">
        <v>819447496</v>
      </c>
      <c r="F151" s="342">
        <v>836278904.15736079</v>
      </c>
      <c r="G151" s="342">
        <v>853297343.07356179</v>
      </c>
      <c r="H151" s="342">
        <v>870647056.56813133</v>
      </c>
      <c r="I151" s="345">
        <f t="shared" si="8"/>
        <v>8.5407118365827194E-5</v>
      </c>
      <c r="J151" s="345">
        <f t="shared" si="9"/>
        <v>7.9818109938272259E-5</v>
      </c>
      <c r="K151" s="345">
        <f t="shared" si="10"/>
        <v>7.4580974408077752E-5</v>
      </c>
      <c r="L151" s="345">
        <f t="shared" si="11"/>
        <v>6.968626009768518E-5</v>
      </c>
    </row>
    <row r="152" spans="4:12" ht="15.75">
      <c r="D152" s="341" t="s">
        <v>634</v>
      </c>
      <c r="E152" s="342">
        <v>28926100</v>
      </c>
      <c r="F152" s="342">
        <v>29504622</v>
      </c>
      <c r="G152" s="342">
        <v>30094714.440000001</v>
      </c>
      <c r="H152" s="342">
        <v>30696608.728800002</v>
      </c>
      <c r="I152" s="345">
        <f t="shared" si="8"/>
        <v>3.0148299416632226E-6</v>
      </c>
      <c r="J152" s="345">
        <f t="shared" si="9"/>
        <v>2.816049945509603E-6</v>
      </c>
      <c r="K152" s="345">
        <f t="shared" si="10"/>
        <v>2.63037632272875E-6</v>
      </c>
      <c r="L152" s="345">
        <f t="shared" si="11"/>
        <v>2.4569449168345469E-6</v>
      </c>
    </row>
    <row r="153" spans="4:12" ht="15.75">
      <c r="D153" s="341" t="s">
        <v>635</v>
      </c>
      <c r="E153" s="342">
        <v>263421797</v>
      </c>
      <c r="F153" s="342">
        <v>268690232.94</v>
      </c>
      <c r="G153" s="342">
        <v>274064037.5988</v>
      </c>
      <c r="H153" s="342">
        <v>279545318.3507762</v>
      </c>
      <c r="I153" s="345">
        <f t="shared" si="8"/>
        <v>2.7455202079863213E-5</v>
      </c>
      <c r="J153" s="345">
        <f t="shared" si="9"/>
        <v>2.5644968975696403E-5</v>
      </c>
      <c r="K153" s="345">
        <f t="shared" si="10"/>
        <v>2.3954091900375759E-5</v>
      </c>
      <c r="L153" s="345">
        <f t="shared" si="11"/>
        <v>2.2374701225625725E-5</v>
      </c>
    </row>
    <row r="154" spans="4:12" ht="15.75">
      <c r="D154" s="341" t="s">
        <v>636</v>
      </c>
      <c r="E154" s="342">
        <v>48859279</v>
      </c>
      <c r="F154" s="342">
        <v>50738602.000000015</v>
      </c>
      <c r="G154" s="342">
        <v>49778533</v>
      </c>
      <c r="H154" s="342">
        <v>49778533</v>
      </c>
      <c r="I154" s="345">
        <f t="shared" si="8"/>
        <v>5.0923704632590335E-6</v>
      </c>
      <c r="J154" s="345">
        <f t="shared" si="9"/>
        <v>4.8427137076127759E-6</v>
      </c>
      <c r="K154" s="345">
        <f t="shared" si="10"/>
        <v>4.3508063465569715E-6</v>
      </c>
      <c r="L154" s="345">
        <f t="shared" si="11"/>
        <v>3.9842548961144426E-6</v>
      </c>
    </row>
    <row r="155" spans="4:12" ht="15.75">
      <c r="D155" s="341" t="s">
        <v>637</v>
      </c>
      <c r="E155" s="342">
        <v>22966417</v>
      </c>
      <c r="F155" s="342">
        <v>22517502.999999989</v>
      </c>
      <c r="G155" s="342">
        <v>22975852.999999996</v>
      </c>
      <c r="H155" s="342">
        <v>23238740.999999996</v>
      </c>
      <c r="I155" s="345">
        <f t="shared" si="8"/>
        <v>2.3936805039159528E-6</v>
      </c>
      <c r="J155" s="345">
        <f t="shared" si="9"/>
        <v>2.1491688012868726E-6</v>
      </c>
      <c r="K155" s="345">
        <f t="shared" si="10"/>
        <v>2.0081645847208877E-6</v>
      </c>
      <c r="L155" s="345">
        <f t="shared" si="11"/>
        <v>1.8600200132210691E-6</v>
      </c>
    </row>
    <row r="156" spans="4:12" ht="15.75">
      <c r="D156" s="341" t="s">
        <v>537</v>
      </c>
      <c r="E156" s="342">
        <v>1763731000</v>
      </c>
      <c r="F156" s="342">
        <v>2416029201.2032013</v>
      </c>
      <c r="G156" s="342">
        <v>3202642855.2196412</v>
      </c>
      <c r="H156" s="342">
        <v>3836794139.3470345</v>
      </c>
      <c r="I156" s="345">
        <f t="shared" si="8"/>
        <v>1.8382530060532244E-4</v>
      </c>
      <c r="J156" s="345">
        <f t="shared" si="9"/>
        <v>2.3059637572709404E-4</v>
      </c>
      <c r="K156" s="345">
        <f t="shared" si="10"/>
        <v>2.7992144445568442E-4</v>
      </c>
      <c r="L156" s="345">
        <f t="shared" si="11"/>
        <v>3.0709554729297907E-4</v>
      </c>
    </row>
    <row r="157" spans="4:12" ht="15.75">
      <c r="D157" s="341" t="s">
        <v>563</v>
      </c>
      <c r="E157" s="342">
        <v>8118070480</v>
      </c>
      <c r="F157" s="342">
        <v>8280431889.6000004</v>
      </c>
      <c r="G157" s="342">
        <v>8446040527.3920012</v>
      </c>
      <c r="H157" s="342">
        <v>8614961337.9398384</v>
      </c>
      <c r="I157" s="345">
        <f t="shared" si="8"/>
        <v>8.4610790779387232E-4</v>
      </c>
      <c r="J157" s="345">
        <f t="shared" si="9"/>
        <v>7.9032057321405647E-4</v>
      </c>
      <c r="K157" s="345">
        <f t="shared" si="10"/>
        <v>7.3821152443071208E-4</v>
      </c>
      <c r="L157" s="345">
        <f t="shared" si="11"/>
        <v>6.8953823710560995E-4</v>
      </c>
    </row>
    <row r="158" spans="4:12" ht="15.75">
      <c r="D158" s="339" t="s">
        <v>117</v>
      </c>
      <c r="E158" s="340">
        <v>83744765409</v>
      </c>
      <c r="F158" s="340">
        <v>92804912566.069702</v>
      </c>
      <c r="G158" s="340">
        <v>99620902942.790695</v>
      </c>
      <c r="H158" s="340">
        <v>110420968778.19258</v>
      </c>
      <c r="I158" s="346">
        <f t="shared" si="8"/>
        <v>8.7283189303990431E-3</v>
      </c>
      <c r="J158" s="346">
        <f t="shared" si="9"/>
        <v>8.8577060561800813E-3</v>
      </c>
      <c r="K158" s="346">
        <f t="shared" si="10"/>
        <v>8.7071922503869255E-3</v>
      </c>
      <c r="L158" s="346">
        <f t="shared" si="11"/>
        <v>8.8380524489987244E-3</v>
      </c>
    </row>
    <row r="159" spans="4:12" ht="15.75">
      <c r="D159" s="341" t="s">
        <v>538</v>
      </c>
      <c r="E159" s="342">
        <v>3405973241</v>
      </c>
      <c r="F159" s="342">
        <v>3590390692.0787258</v>
      </c>
      <c r="G159" s="342">
        <v>3734905339.4951587</v>
      </c>
      <c r="H159" s="342">
        <v>3879543883.6115918</v>
      </c>
      <c r="I159" s="345">
        <f t="shared" si="8"/>
        <v>3.5498840519359773E-4</v>
      </c>
      <c r="J159" s="345">
        <f t="shared" si="9"/>
        <v>3.4268256386360356E-4</v>
      </c>
      <c r="K159" s="345">
        <f t="shared" si="10"/>
        <v>3.2644292379739386E-4</v>
      </c>
      <c r="L159" s="345">
        <f t="shared" si="11"/>
        <v>3.1051722060532243E-4</v>
      </c>
    </row>
    <row r="160" spans="4:12" ht="15.75">
      <c r="D160" s="341" t="s">
        <v>638</v>
      </c>
      <c r="E160" s="342">
        <v>11053019808</v>
      </c>
      <c r="F160" s="342">
        <v>11619975089.86128</v>
      </c>
      <c r="G160" s="342">
        <v>12452976601.045469</v>
      </c>
      <c r="H160" s="342">
        <v>13396776468.646999</v>
      </c>
      <c r="I160" s="345">
        <f t="shared" si="8"/>
        <v>1.1520037289145472E-3</v>
      </c>
      <c r="J160" s="345">
        <f t="shared" si="9"/>
        <v>1.1090611572189199E-3</v>
      </c>
      <c r="K160" s="345">
        <f t="shared" si="10"/>
        <v>1.0884308227675991E-3</v>
      </c>
      <c r="L160" s="345">
        <f t="shared" si="11"/>
        <v>1.0722729060207048E-3</v>
      </c>
    </row>
    <row r="161" spans="4:12" ht="15.75">
      <c r="D161" s="341" t="s">
        <v>639</v>
      </c>
      <c r="E161" s="342">
        <v>10304783496</v>
      </c>
      <c r="F161" s="342">
        <v>13944934868.942505</v>
      </c>
      <c r="G161" s="342">
        <v>13626305358.21427</v>
      </c>
      <c r="H161" s="342">
        <v>14547768203.219328</v>
      </c>
      <c r="I161" s="345">
        <f t="shared" si="8"/>
        <v>1.0740186138503919E-3</v>
      </c>
      <c r="J161" s="345">
        <f t="shared" si="9"/>
        <v>1.3309654696752429E-3</v>
      </c>
      <c r="K161" s="345">
        <f t="shared" si="10"/>
        <v>1.1909835878980586E-3</v>
      </c>
      <c r="L161" s="345">
        <f t="shared" si="11"/>
        <v>1.164397847787411E-3</v>
      </c>
    </row>
    <row r="162" spans="4:12" ht="15.75">
      <c r="D162" s="341" t="s">
        <v>640</v>
      </c>
      <c r="E162" s="342">
        <v>15629323249</v>
      </c>
      <c r="F162" s="342">
        <v>14827620419.15</v>
      </c>
      <c r="G162" s="342">
        <v>10836878943.894878</v>
      </c>
      <c r="H162" s="342">
        <v>11816516859.63669</v>
      </c>
      <c r="I162" s="345">
        <f t="shared" si="8"/>
        <v>1.6289700892625802E-3</v>
      </c>
      <c r="J162" s="345">
        <f t="shared" si="9"/>
        <v>1.4152128325312704E-3</v>
      </c>
      <c r="K162" s="345">
        <f t="shared" si="10"/>
        <v>9.4717860982298217E-4</v>
      </c>
      <c r="L162" s="345">
        <f t="shared" si="11"/>
        <v>9.4578952644157549E-4</v>
      </c>
    </row>
    <row r="163" spans="4:12" ht="15.75">
      <c r="D163" s="341" t="s">
        <v>641</v>
      </c>
      <c r="E163" s="342">
        <v>2686516950</v>
      </c>
      <c r="F163" s="342">
        <v>1867272989.3999999</v>
      </c>
      <c r="G163" s="342">
        <v>2039062104.4248006</v>
      </c>
      <c r="H163" s="342">
        <v>2226655818.0318823</v>
      </c>
      <c r="I163" s="345">
        <f t="shared" si="8"/>
        <v>2.8000289495112575E-4</v>
      </c>
      <c r="J163" s="345">
        <f t="shared" si="9"/>
        <v>1.7822068691649136E-4</v>
      </c>
      <c r="K163" s="345">
        <f t="shared" si="10"/>
        <v>1.7822068691649142E-4</v>
      </c>
      <c r="L163" s="345">
        <f t="shared" si="11"/>
        <v>1.7822068691649142E-4</v>
      </c>
    </row>
    <row r="164" spans="4:12" ht="15.75">
      <c r="D164" s="341" t="s">
        <v>642</v>
      </c>
      <c r="E164" s="342">
        <v>10934471120</v>
      </c>
      <c r="F164" s="342">
        <v>11633473508.824001</v>
      </c>
      <c r="G164" s="342">
        <v>12556332372.975807</v>
      </c>
      <c r="H164" s="342">
        <v>12946481655.566309</v>
      </c>
      <c r="I164" s="345">
        <f t="shared" si="8"/>
        <v>1.1396479625261544E-3</v>
      </c>
      <c r="J164" s="345">
        <f t="shared" si="9"/>
        <v>1.1103495052609466E-3</v>
      </c>
      <c r="K164" s="345">
        <f t="shared" si="10"/>
        <v>1.0974644547645045E-3</v>
      </c>
      <c r="L164" s="345">
        <f t="shared" si="11"/>
        <v>1.0362314800166144E-3</v>
      </c>
    </row>
    <row r="165" spans="4:12" ht="15.75">
      <c r="D165" s="341" t="s">
        <v>643</v>
      </c>
      <c r="E165" s="342">
        <v>163264869</v>
      </c>
      <c r="F165" s="342">
        <v>178285236.94800004</v>
      </c>
      <c r="G165" s="342">
        <v>194687478.74721602</v>
      </c>
      <c r="H165" s="342">
        <v>212598726.79195991</v>
      </c>
      <c r="I165" s="345">
        <f t="shared" si="8"/>
        <v>1.7016321435759528E-5</v>
      </c>
      <c r="J165" s="345">
        <f t="shared" si="9"/>
        <v>1.7016321435759531E-5</v>
      </c>
      <c r="K165" s="345">
        <f t="shared" si="10"/>
        <v>1.7016321435759524E-5</v>
      </c>
      <c r="L165" s="345">
        <f t="shared" si="11"/>
        <v>1.7016321435759528E-5</v>
      </c>
    </row>
    <row r="166" spans="4:12" ht="15.75">
      <c r="D166" s="341" t="s">
        <v>644</v>
      </c>
      <c r="E166" s="342">
        <v>2636643946</v>
      </c>
      <c r="F166" s="342">
        <v>2780933160.5166879</v>
      </c>
      <c r="G166" s="342">
        <v>2715725429.586935</v>
      </c>
      <c r="H166" s="342">
        <v>2867368108.2175832</v>
      </c>
      <c r="I166" s="345">
        <f t="shared" si="8"/>
        <v>2.7480486874849596E-4</v>
      </c>
      <c r="J166" s="345">
        <f t="shared" si="9"/>
        <v>2.6542440283216872E-4</v>
      </c>
      <c r="K166" s="345">
        <f t="shared" si="10"/>
        <v>2.3736327132326286E-4</v>
      </c>
      <c r="L166" s="345">
        <f t="shared" si="11"/>
        <v>2.2950305554662111E-4</v>
      </c>
    </row>
    <row r="167" spans="4:12" ht="15.75">
      <c r="D167" s="341" t="s">
        <v>645</v>
      </c>
      <c r="E167" s="342">
        <v>1798903242</v>
      </c>
      <c r="F167" s="342">
        <v>5085362949.6725798</v>
      </c>
      <c r="G167" s="342">
        <v>12102778449.971493</v>
      </c>
      <c r="H167" s="342">
        <v>16933913508.312826</v>
      </c>
      <c r="I167" s="345">
        <f t="shared" si="8"/>
        <v>1.874911362450051E-4</v>
      </c>
      <c r="J167" s="345">
        <f t="shared" si="9"/>
        <v>4.8536924341284639E-4</v>
      </c>
      <c r="K167" s="345">
        <f t="shared" si="10"/>
        <v>1.0578223607173984E-3</v>
      </c>
      <c r="L167" s="345">
        <f t="shared" si="11"/>
        <v>1.3553840127404693E-3</v>
      </c>
    </row>
    <row r="168" spans="4:12" ht="15.75">
      <c r="D168" s="341" t="s">
        <v>646</v>
      </c>
      <c r="E168" s="342">
        <v>967200000</v>
      </c>
      <c r="F168" s="342">
        <v>1043603414.2900498</v>
      </c>
      <c r="G168" s="342">
        <v>1102242815.6064885</v>
      </c>
      <c r="H168" s="342">
        <v>1160882216.9229274</v>
      </c>
      <c r="I168" s="345">
        <f t="shared" si="8"/>
        <v>1.0080665971481358E-4</v>
      </c>
      <c r="J168" s="345">
        <f t="shared" si="9"/>
        <v>9.9606066396821846E-5</v>
      </c>
      <c r="K168" s="345">
        <f t="shared" si="10"/>
        <v>9.6339621691694598E-5</v>
      </c>
      <c r="L168" s="345">
        <f t="shared" si="11"/>
        <v>9.2916572221751932E-5</v>
      </c>
    </row>
    <row r="169" spans="4:12" ht="15.75">
      <c r="D169" s="341" t="s">
        <v>647</v>
      </c>
      <c r="E169" s="342">
        <v>435505085</v>
      </c>
      <c r="F169" s="342">
        <v>439860135.8499999</v>
      </c>
      <c r="G169" s="342">
        <v>444258737.20850021</v>
      </c>
      <c r="H169" s="342">
        <v>448701324.58058518</v>
      </c>
      <c r="I169" s="345">
        <f t="shared" si="8"/>
        <v>4.5390625421490866E-5</v>
      </c>
      <c r="J169" s="345">
        <f t="shared" si="9"/>
        <v>4.1982171864199405E-5</v>
      </c>
      <c r="K169" s="345">
        <f t="shared" si="10"/>
        <v>3.8829664453151487E-5</v>
      </c>
      <c r="L169" s="345">
        <f t="shared" si="11"/>
        <v>3.5913883789086998E-5</v>
      </c>
    </row>
    <row r="170" spans="4:12" ht="15.75">
      <c r="D170" s="341" t="s">
        <v>648</v>
      </c>
      <c r="E170" s="342">
        <v>735000000</v>
      </c>
      <c r="F170" s="342">
        <v>793060907.261361</v>
      </c>
      <c r="G170" s="342">
        <v>837622487.04587317</v>
      </c>
      <c r="H170" s="342">
        <v>894238976.27093112</v>
      </c>
      <c r="I170" s="345">
        <f t="shared" si="8"/>
        <v>7.660555716541354E-5</v>
      </c>
      <c r="J170" s="345">
        <f t="shared" si="9"/>
        <v>7.5693195617932411E-5</v>
      </c>
      <c r="K170" s="345">
        <f t="shared" si="10"/>
        <v>7.3210940801690945E-5</v>
      </c>
      <c r="L170" s="345">
        <f t="shared" si="11"/>
        <v>7.1574548400287817E-5</v>
      </c>
    </row>
    <row r="171" spans="4:12" ht="15.75">
      <c r="D171" s="341" t="s">
        <v>537</v>
      </c>
      <c r="E171" s="342">
        <v>6214000000</v>
      </c>
      <c r="F171" s="342">
        <v>6784540000.000001</v>
      </c>
      <c r="G171" s="342">
        <v>7407558200.0000019</v>
      </c>
      <c r="H171" s="342">
        <v>8087882479.6000023</v>
      </c>
      <c r="I171" s="345">
        <f t="shared" si="8"/>
        <v>6.4765569010323781E-4</v>
      </c>
      <c r="J171" s="345">
        <f t="shared" si="9"/>
        <v>6.4754611997088884E-4</v>
      </c>
      <c r="K171" s="345">
        <f t="shared" si="10"/>
        <v>6.4744477763236101E-4</v>
      </c>
      <c r="L171" s="345">
        <f t="shared" si="11"/>
        <v>6.4735104524965667E-4</v>
      </c>
    </row>
    <row r="172" spans="4:12" ht="15.75">
      <c r="D172" s="341" t="s">
        <v>563</v>
      </c>
      <c r="E172" s="342">
        <v>16780160403</v>
      </c>
      <c r="F172" s="342">
        <v>18215599193.274521</v>
      </c>
      <c r="G172" s="342">
        <v>19569568624.573803</v>
      </c>
      <c r="H172" s="342">
        <v>21001640548.782959</v>
      </c>
      <c r="I172" s="345">
        <f t="shared" si="8"/>
        <v>1.748916376866429E-3</v>
      </c>
      <c r="J172" s="345">
        <f t="shared" si="9"/>
        <v>1.7385763191829905E-3</v>
      </c>
      <c r="K172" s="345">
        <f t="shared" si="10"/>
        <v>1.7104442063645765E-3</v>
      </c>
      <c r="L172" s="345">
        <f t="shared" si="11"/>
        <v>1.6809633418269701E-3</v>
      </c>
    </row>
    <row r="173" spans="4:12" ht="15.75">
      <c r="D173" s="339" t="s">
        <v>118</v>
      </c>
      <c r="E173" s="340">
        <v>14274068838</v>
      </c>
      <c r="F173" s="340">
        <v>15282499971.92058</v>
      </c>
      <c r="G173" s="340">
        <v>16290038921.992548</v>
      </c>
      <c r="H173" s="340">
        <v>17297622356.476933</v>
      </c>
      <c r="I173" s="346">
        <f t="shared" si="8"/>
        <v>1.4877183623842954E-3</v>
      </c>
      <c r="J173" s="346">
        <f t="shared" si="9"/>
        <v>1.4586285231235113E-3</v>
      </c>
      <c r="K173" s="346">
        <f t="shared" si="10"/>
        <v>1.4238026003591802E-3</v>
      </c>
      <c r="L173" s="346">
        <f t="shared" si="11"/>
        <v>1.3844951309620124E-3</v>
      </c>
    </row>
    <row r="174" spans="4:12" ht="15.75">
      <c r="D174" s="341" t="s">
        <v>538</v>
      </c>
      <c r="E174" s="342">
        <v>3173312768</v>
      </c>
      <c r="F174" s="342">
        <v>3370939565.7565765</v>
      </c>
      <c r="G174" s="342">
        <v>3524482080.1265512</v>
      </c>
      <c r="H174" s="342">
        <v>3678102249.6230764</v>
      </c>
      <c r="I174" s="345">
        <f t="shared" si="8"/>
        <v>3.3073930973164721E-4</v>
      </c>
      <c r="J174" s="345">
        <f t="shared" si="9"/>
        <v>3.2173719020921443E-4</v>
      </c>
      <c r="K174" s="345">
        <f t="shared" si="10"/>
        <v>3.0805124374679569E-4</v>
      </c>
      <c r="L174" s="345">
        <f t="shared" si="11"/>
        <v>2.9439390864472218E-4</v>
      </c>
    </row>
    <row r="175" spans="4:12" ht="15.75">
      <c r="D175" s="341" t="s">
        <v>649</v>
      </c>
      <c r="E175" s="342">
        <v>210921054</v>
      </c>
      <c r="F175" s="342">
        <v>217476546.93670747</v>
      </c>
      <c r="G175" s="342">
        <v>222863079.83534181</v>
      </c>
      <c r="H175" s="342">
        <v>228264406.90875447</v>
      </c>
      <c r="I175" s="345">
        <f t="shared" si="8"/>
        <v>2.1983299128688812E-5</v>
      </c>
      <c r="J175" s="345">
        <f t="shared" si="9"/>
        <v>2.0756911176517758E-5</v>
      </c>
      <c r="K175" s="345">
        <f t="shared" si="10"/>
        <v>1.9478960984262796E-5</v>
      </c>
      <c r="L175" s="345">
        <f t="shared" si="11"/>
        <v>1.8270196528991007E-5</v>
      </c>
    </row>
    <row r="176" spans="4:12" ht="15.75">
      <c r="D176" s="341" t="s">
        <v>650</v>
      </c>
      <c r="E176" s="342">
        <v>231923810</v>
      </c>
      <c r="F176" s="342">
        <v>236864050.31107956</v>
      </c>
      <c r="G176" s="342">
        <v>241125969.01438206</v>
      </c>
      <c r="H176" s="342">
        <v>245407475.17338943</v>
      </c>
      <c r="I176" s="345">
        <f t="shared" si="8"/>
        <v>2.4172316578197971E-5</v>
      </c>
      <c r="J176" s="345">
        <f t="shared" si="9"/>
        <v>2.2607339147463049E-5</v>
      </c>
      <c r="K176" s="345">
        <f t="shared" si="10"/>
        <v>2.107519713984888E-5</v>
      </c>
      <c r="L176" s="345">
        <f t="shared" si="11"/>
        <v>1.9642321209077422E-5</v>
      </c>
    </row>
    <row r="177" spans="4:12" ht="15.75">
      <c r="D177" s="341" t="s">
        <v>651</v>
      </c>
      <c r="E177" s="342">
        <v>1324567590</v>
      </c>
      <c r="F177" s="342">
        <v>1363533372.6265259</v>
      </c>
      <c r="G177" s="342">
        <v>1395747598.4903457</v>
      </c>
      <c r="H177" s="342">
        <v>1428057954.3701007</v>
      </c>
      <c r="I177" s="345">
        <f t="shared" si="8"/>
        <v>1.3805338535401231E-4</v>
      </c>
      <c r="J177" s="345">
        <f t="shared" si="9"/>
        <v>1.3014157848507442E-4</v>
      </c>
      <c r="K177" s="345">
        <f t="shared" si="10"/>
        <v>1.2199289821786125E-4</v>
      </c>
      <c r="L177" s="345">
        <f t="shared" si="11"/>
        <v>1.1430121688468097E-4</v>
      </c>
    </row>
    <row r="178" spans="4:12" ht="15.75">
      <c r="D178" s="341" t="s">
        <v>652</v>
      </c>
      <c r="E178" s="342">
        <v>260587330</v>
      </c>
      <c r="F178" s="342">
        <v>272657706.47283244</v>
      </c>
      <c r="G178" s="342">
        <v>282220957.48503888</v>
      </c>
      <c r="H178" s="342">
        <v>291796672.86149263</v>
      </c>
      <c r="I178" s="345">
        <f t="shared" si="8"/>
        <v>2.7159779054282289E-5</v>
      </c>
      <c r="J178" s="345">
        <f t="shared" si="9"/>
        <v>2.6023641972284653E-5</v>
      </c>
      <c r="K178" s="345">
        <f t="shared" si="10"/>
        <v>2.4667033336584916E-5</v>
      </c>
      <c r="L178" s="345">
        <f t="shared" si="11"/>
        <v>2.3355294992689045E-5</v>
      </c>
    </row>
    <row r="179" spans="4:12" ht="15.75">
      <c r="D179" s="341" t="s">
        <v>537</v>
      </c>
      <c r="E179" s="342">
        <v>6512353528</v>
      </c>
      <c r="F179" s="342">
        <v>7235021944.2368574</v>
      </c>
      <c r="G179" s="342">
        <v>8011732383.6050892</v>
      </c>
      <c r="H179" s="342">
        <v>8788008075.5699615</v>
      </c>
      <c r="I179" s="345">
        <f t="shared" ref="I179:I242" si="12">E179/$O$9</f>
        <v>6.7875166050419941E-4</v>
      </c>
      <c r="J179" s="345">
        <f t="shared" ref="J179:J242" si="13">F179/$O$10</f>
        <v>6.9054208360401926E-4</v>
      </c>
      <c r="K179" s="345">
        <f t="shared" ref="K179:K242" si="14">G179/$O$11</f>
        <v>7.0025157433838061E-4</v>
      </c>
      <c r="L179" s="345">
        <f t="shared" ref="L179:L242" si="15">H179/$O$12</f>
        <v>7.033888323342691E-4</v>
      </c>
    </row>
    <row r="180" spans="4:12" ht="15.75">
      <c r="D180" s="341" t="s">
        <v>563</v>
      </c>
      <c r="E180" s="342">
        <v>2560402758</v>
      </c>
      <c r="F180" s="342">
        <v>2586006785.5799999</v>
      </c>
      <c r="G180" s="342">
        <v>2611866853.4358001</v>
      </c>
      <c r="H180" s="342">
        <v>2637985521.9701581</v>
      </c>
      <c r="I180" s="345">
        <f t="shared" si="12"/>
        <v>2.6685861203326735E-4</v>
      </c>
      <c r="J180" s="345">
        <f t="shared" si="13"/>
        <v>2.4681977852893767E-4</v>
      </c>
      <c r="K180" s="345">
        <f t="shared" si="14"/>
        <v>2.2828569259544603E-4</v>
      </c>
      <c r="L180" s="345">
        <f t="shared" si="15"/>
        <v>2.1114336036758287E-4</v>
      </c>
    </row>
    <row r="181" spans="4:12" ht="15.75">
      <c r="D181" s="339" t="s">
        <v>119</v>
      </c>
      <c r="E181" s="340">
        <v>10735890668</v>
      </c>
      <c r="F181" s="340">
        <v>11104853735.934362</v>
      </c>
      <c r="G181" s="340">
        <v>11459993043.979181</v>
      </c>
      <c r="H181" s="340">
        <v>11915485715.510406</v>
      </c>
      <c r="I181" s="346">
        <f t="shared" si="12"/>
        <v>1.118950865699461E-3</v>
      </c>
      <c r="J181" s="346">
        <f t="shared" si="13"/>
        <v>1.0598957260991202E-3</v>
      </c>
      <c r="K181" s="346">
        <f t="shared" si="14"/>
        <v>1.0016408170815995E-3</v>
      </c>
      <c r="L181" s="346">
        <f t="shared" si="15"/>
        <v>9.5371095611845446E-4</v>
      </c>
    </row>
    <row r="182" spans="4:12" ht="15.75">
      <c r="D182" s="341" t="s">
        <v>538</v>
      </c>
      <c r="E182" s="342">
        <v>1441573921</v>
      </c>
      <c r="F182" s="342">
        <v>1458059493.1594429</v>
      </c>
      <c r="G182" s="342">
        <v>1474135229.7527473</v>
      </c>
      <c r="H182" s="342">
        <v>1490845572.4320958</v>
      </c>
      <c r="I182" s="345">
        <f t="shared" si="12"/>
        <v>1.5024839920181612E-4</v>
      </c>
      <c r="J182" s="345">
        <f t="shared" si="13"/>
        <v>1.3916356414467567E-4</v>
      </c>
      <c r="K182" s="345">
        <f t="shared" si="14"/>
        <v>1.2884423318163015E-4</v>
      </c>
      <c r="L182" s="345">
        <f t="shared" si="15"/>
        <v>1.1932671401371182E-4</v>
      </c>
    </row>
    <row r="183" spans="4:12" ht="15.75">
      <c r="D183" s="341" t="s">
        <v>653</v>
      </c>
      <c r="E183" s="342">
        <v>4177139193</v>
      </c>
      <c r="F183" s="342">
        <v>4377172386.204833</v>
      </c>
      <c r="G183" s="342">
        <v>4535264356.3490582</v>
      </c>
      <c r="H183" s="342">
        <v>4691873614.0684919</v>
      </c>
      <c r="I183" s="345">
        <f t="shared" si="12"/>
        <v>4.3536336766972911E-4</v>
      </c>
      <c r="J183" s="345">
        <f t="shared" si="13"/>
        <v>4.1777644396387317E-4</v>
      </c>
      <c r="K183" s="345">
        <f t="shared" si="14"/>
        <v>3.9639691561254122E-4</v>
      </c>
      <c r="L183" s="345">
        <f t="shared" si="15"/>
        <v>3.755357840457563E-4</v>
      </c>
    </row>
    <row r="184" spans="4:12" ht="15.75">
      <c r="D184" s="341" t="s">
        <v>654</v>
      </c>
      <c r="E184" s="342">
        <v>516172785</v>
      </c>
      <c r="F184" s="342">
        <v>310172111.92866373</v>
      </c>
      <c r="G184" s="342">
        <v>215862173.03605503</v>
      </c>
      <c r="H184" s="342">
        <v>222746371.68278444</v>
      </c>
      <c r="I184" s="345">
        <f t="shared" si="12"/>
        <v>5.3798236447004373E-5</v>
      </c>
      <c r="J184" s="345">
        <f t="shared" si="13"/>
        <v>2.9604180622795712E-5</v>
      </c>
      <c r="K184" s="345">
        <f t="shared" si="14"/>
        <v>1.8867058867059167E-5</v>
      </c>
      <c r="L184" s="345">
        <f t="shared" si="15"/>
        <v>1.7828535082961591E-5</v>
      </c>
    </row>
    <row r="185" spans="4:12" ht="15.75">
      <c r="D185" s="341" t="s">
        <v>655</v>
      </c>
      <c r="E185" s="342">
        <v>4528407880</v>
      </c>
      <c r="F185" s="342">
        <v>4886126886.7514229</v>
      </c>
      <c r="G185" s="342">
        <v>5160675198.3724194</v>
      </c>
      <c r="H185" s="342">
        <v>5435223509.9934454</v>
      </c>
      <c r="I185" s="345">
        <f t="shared" si="12"/>
        <v>4.7197443363217574E-4</v>
      </c>
      <c r="J185" s="345">
        <f t="shared" si="13"/>
        <v>4.6635328367160072E-4</v>
      </c>
      <c r="K185" s="345">
        <f t="shared" si="14"/>
        <v>4.5105986561713013E-4</v>
      </c>
      <c r="L185" s="345">
        <f t="shared" si="15"/>
        <v>4.3503322770013553E-4</v>
      </c>
    </row>
    <row r="186" spans="4:12" ht="15.75">
      <c r="D186" s="341" t="s">
        <v>537</v>
      </c>
      <c r="E186" s="342">
        <v>72596889</v>
      </c>
      <c r="F186" s="342">
        <v>73322857.890000001</v>
      </c>
      <c r="G186" s="342">
        <v>74056086.468899995</v>
      </c>
      <c r="H186" s="342">
        <v>74796647.333589002</v>
      </c>
      <c r="I186" s="345">
        <f t="shared" si="12"/>
        <v>7.5664287487356216E-6</v>
      </c>
      <c r="J186" s="345">
        <f t="shared" si="13"/>
        <v>6.998253696174887E-6</v>
      </c>
      <c r="K186" s="345">
        <f t="shared" si="14"/>
        <v>6.4727438032386757E-6</v>
      </c>
      <c r="L186" s="345">
        <f t="shared" si="15"/>
        <v>5.9866952758892522E-6</v>
      </c>
    </row>
    <row r="187" spans="4:12" ht="15.75">
      <c r="D187" s="339" t="s">
        <v>120</v>
      </c>
      <c r="E187" s="340">
        <v>11059824389</v>
      </c>
      <c r="F187" s="340">
        <v>11215382120.663397</v>
      </c>
      <c r="G187" s="340">
        <v>11304746266.90019</v>
      </c>
      <c r="H187" s="340">
        <v>11416942700.42004</v>
      </c>
      <c r="I187" s="346">
        <f t="shared" si="12"/>
        <v>1.1527129380557474E-3</v>
      </c>
      <c r="J187" s="346">
        <f t="shared" si="13"/>
        <v>1.0704450377220062E-3</v>
      </c>
      <c r="K187" s="346">
        <f t="shared" si="14"/>
        <v>9.8807174177361918E-4</v>
      </c>
      <c r="L187" s="346">
        <f t="shared" si="15"/>
        <v>9.1380776233013119E-4</v>
      </c>
    </row>
    <row r="188" spans="4:12" ht="15.75">
      <c r="D188" s="341" t="s">
        <v>538</v>
      </c>
      <c r="E188" s="342">
        <v>1451105006</v>
      </c>
      <c r="F188" s="342">
        <v>1451105006.0157568</v>
      </c>
      <c r="G188" s="342">
        <v>1451105006.1575706</v>
      </c>
      <c r="H188" s="342">
        <v>1451105006.2363558</v>
      </c>
      <c r="I188" s="345">
        <f t="shared" si="12"/>
        <v>1.5124177889816429E-4</v>
      </c>
      <c r="J188" s="345">
        <f t="shared" si="13"/>
        <v>1.3849979752729536E-4</v>
      </c>
      <c r="K188" s="345">
        <f t="shared" si="14"/>
        <v>1.2683131642933211E-4</v>
      </c>
      <c r="L188" s="345">
        <f t="shared" si="15"/>
        <v>1.1614589417236099E-4</v>
      </c>
    </row>
    <row r="189" spans="4:12" ht="15.75">
      <c r="D189" s="341" t="s">
        <v>656</v>
      </c>
      <c r="E189" s="342">
        <v>9201780249</v>
      </c>
      <c r="F189" s="342">
        <v>9345882465.3730564</v>
      </c>
      <c r="G189" s="342">
        <v>9426454536.3297253</v>
      </c>
      <c r="H189" s="342">
        <v>9529858894.6438522</v>
      </c>
      <c r="I189" s="345">
        <f t="shared" si="12"/>
        <v>9.5905782705896973E-4</v>
      </c>
      <c r="J189" s="345">
        <f t="shared" si="13"/>
        <v>8.9201182809096663E-4</v>
      </c>
      <c r="K189" s="345">
        <f t="shared" si="14"/>
        <v>8.2390291056174997E-4</v>
      </c>
      <c r="L189" s="345">
        <f t="shared" si="15"/>
        <v>7.6276629044621581E-4</v>
      </c>
    </row>
    <row r="190" spans="4:12" ht="15.75">
      <c r="D190" s="341" t="s">
        <v>657</v>
      </c>
      <c r="E190" s="342">
        <v>261922390</v>
      </c>
      <c r="F190" s="342">
        <v>261922390.00284413</v>
      </c>
      <c r="G190" s="342">
        <v>261922390.02844122</v>
      </c>
      <c r="H190" s="342">
        <v>261922390.04266185</v>
      </c>
      <c r="I190" s="345">
        <f t="shared" si="12"/>
        <v>2.7298926013669036E-5</v>
      </c>
      <c r="J190" s="345">
        <f t="shared" si="13"/>
        <v>2.4999016496305365E-5</v>
      </c>
      <c r="K190" s="345">
        <f t="shared" si="14"/>
        <v>2.2892872251601155E-5</v>
      </c>
      <c r="L190" s="345">
        <f t="shared" si="15"/>
        <v>2.0964168729710699E-5</v>
      </c>
    </row>
    <row r="191" spans="4:12" ht="15.75">
      <c r="D191" s="341" t="s">
        <v>537</v>
      </c>
      <c r="E191" s="342">
        <v>145016744</v>
      </c>
      <c r="F191" s="342">
        <v>156472259.27173951</v>
      </c>
      <c r="G191" s="342">
        <v>165264334.38445508</v>
      </c>
      <c r="H191" s="342">
        <v>174056409.4971714</v>
      </c>
      <c r="I191" s="345">
        <f t="shared" si="12"/>
        <v>1.511440608494441E-5</v>
      </c>
      <c r="J191" s="345">
        <f t="shared" si="13"/>
        <v>1.4934395607438948E-5</v>
      </c>
      <c r="K191" s="345">
        <f t="shared" si="14"/>
        <v>1.444464253093599E-5</v>
      </c>
      <c r="L191" s="345">
        <f t="shared" si="15"/>
        <v>1.393140898184375E-5</v>
      </c>
    </row>
    <row r="192" spans="4:12" ht="15.75">
      <c r="D192" s="339" t="s">
        <v>121</v>
      </c>
      <c r="E192" s="340">
        <v>1433552167</v>
      </c>
      <c r="F192" s="340">
        <v>1533552167</v>
      </c>
      <c r="G192" s="340">
        <v>1633552166.9999998</v>
      </c>
      <c r="H192" s="340">
        <v>1733552167.0000002</v>
      </c>
      <c r="I192" s="346">
        <f t="shared" si="12"/>
        <v>1.4941232990302173E-4</v>
      </c>
      <c r="J192" s="346">
        <f t="shared" si="13"/>
        <v>1.4636891454893012E-4</v>
      </c>
      <c r="K192" s="346">
        <f t="shared" si="14"/>
        <v>1.4277779410685912E-4</v>
      </c>
      <c r="L192" s="346">
        <f t="shared" si="15"/>
        <v>1.3875285776379856E-4</v>
      </c>
    </row>
    <row r="193" spans="4:12" ht="15.75">
      <c r="D193" s="341" t="s">
        <v>538</v>
      </c>
      <c r="E193" s="342">
        <v>671438164</v>
      </c>
      <c r="F193" s="342">
        <v>684866927.27999985</v>
      </c>
      <c r="G193" s="342">
        <v>698564265.82560015</v>
      </c>
      <c r="H193" s="342">
        <v>712535551.14211154</v>
      </c>
      <c r="I193" s="345">
        <f t="shared" si="12"/>
        <v>6.9980809054887502E-5</v>
      </c>
      <c r="J193" s="345">
        <f t="shared" si="13"/>
        <v>6.536668977654324E-5</v>
      </c>
      <c r="K193" s="345">
        <f t="shared" si="14"/>
        <v>6.1056798142925035E-5</v>
      </c>
      <c r="L193" s="345">
        <f t="shared" si="15"/>
        <v>5.7031075188446408E-5</v>
      </c>
    </row>
    <row r="194" spans="4:12" ht="15.75">
      <c r="D194" s="341" t="s">
        <v>658</v>
      </c>
      <c r="E194" s="342">
        <v>13460855</v>
      </c>
      <c r="F194" s="342">
        <v>13730072.1</v>
      </c>
      <c r="G194" s="342">
        <v>14004673.541999999</v>
      </c>
      <c r="H194" s="342">
        <v>14284767.012840001</v>
      </c>
      <c r="I194" s="345">
        <f t="shared" si="12"/>
        <v>1.4029609485684935E-6</v>
      </c>
      <c r="J194" s="345">
        <f t="shared" si="13"/>
        <v>1.3104580288826585E-6</v>
      </c>
      <c r="K194" s="345">
        <f t="shared" si="14"/>
        <v>1.224054202802483E-6</v>
      </c>
      <c r="L194" s="345">
        <f t="shared" si="15"/>
        <v>1.1433473322880336E-6</v>
      </c>
    </row>
    <row r="195" spans="4:12" ht="15.75">
      <c r="D195" s="341" t="s">
        <v>659</v>
      </c>
      <c r="E195" s="342">
        <v>47336240</v>
      </c>
      <c r="F195" s="342">
        <v>48282964.800000004</v>
      </c>
      <c r="G195" s="342">
        <v>49248624.096000008</v>
      </c>
      <c r="H195" s="342">
        <v>50233596.577920012</v>
      </c>
      <c r="I195" s="345">
        <f t="shared" si="12"/>
        <v>4.9336313460078034E-6</v>
      </c>
      <c r="J195" s="345">
        <f t="shared" si="13"/>
        <v>4.6083369715457492E-6</v>
      </c>
      <c r="K195" s="345">
        <f t="shared" si="14"/>
        <v>4.304490577817458E-6</v>
      </c>
      <c r="L195" s="345">
        <f t="shared" si="15"/>
        <v>4.0206780122470767E-6</v>
      </c>
    </row>
    <row r="196" spans="4:12" ht="15.75">
      <c r="D196" s="341" t="s">
        <v>660</v>
      </c>
      <c r="E196" s="342">
        <v>437676283</v>
      </c>
      <c r="F196" s="342">
        <v>446429808.65999997</v>
      </c>
      <c r="G196" s="342">
        <v>455358404.83319998</v>
      </c>
      <c r="H196" s="342">
        <v>464465572.92986423</v>
      </c>
      <c r="I196" s="345">
        <f t="shared" si="12"/>
        <v>4.5616919071159474E-5</v>
      </c>
      <c r="J196" s="345">
        <f t="shared" si="13"/>
        <v>4.2609210121412685E-5</v>
      </c>
      <c r="K196" s="345">
        <f t="shared" si="14"/>
        <v>3.9799811651868989E-5</v>
      </c>
      <c r="L196" s="345">
        <f t="shared" si="15"/>
        <v>3.7175648246251277E-5</v>
      </c>
    </row>
    <row r="197" spans="4:12" ht="15.75">
      <c r="D197" s="341" t="s">
        <v>562</v>
      </c>
      <c r="E197" s="342">
        <v>24820000</v>
      </c>
      <c r="F197" s="342">
        <v>96645356.660000324</v>
      </c>
      <c r="G197" s="342">
        <v>167907220.45319963</v>
      </c>
      <c r="H197" s="342">
        <v>238594321.52226454</v>
      </c>
      <c r="I197" s="345">
        <f t="shared" si="12"/>
        <v>2.5868706514905635E-6</v>
      </c>
      <c r="J197" s="345">
        <f t="shared" si="13"/>
        <v>9.2242548084889907E-6</v>
      </c>
      <c r="K197" s="345">
        <f t="shared" si="14"/>
        <v>1.4675639404249246E-5</v>
      </c>
      <c r="L197" s="345">
        <f t="shared" si="15"/>
        <v>1.9096998975646509E-5</v>
      </c>
    </row>
    <row r="198" spans="4:12" ht="15.75">
      <c r="D198" s="341" t="s">
        <v>537</v>
      </c>
      <c r="E198" s="342">
        <v>211580625</v>
      </c>
      <c r="F198" s="342">
        <v>215812237.5</v>
      </c>
      <c r="G198" s="342">
        <v>220128482.25</v>
      </c>
      <c r="H198" s="342">
        <v>224531051.89500001</v>
      </c>
      <c r="I198" s="345">
        <f t="shared" si="12"/>
        <v>2.2052043079634595E-5</v>
      </c>
      <c r="J198" s="345">
        <f t="shared" si="13"/>
        <v>2.0598062217241099E-5</v>
      </c>
      <c r="K198" s="345">
        <f t="shared" si="14"/>
        <v>1.9239948224895531E-5</v>
      </c>
      <c r="L198" s="345">
        <f t="shared" si="15"/>
        <v>1.7971380210067255E-5</v>
      </c>
    </row>
    <row r="199" spans="4:12" ht="15.75">
      <c r="D199" s="341" t="s">
        <v>563</v>
      </c>
      <c r="E199" s="342">
        <v>27240000</v>
      </c>
      <c r="F199" s="342">
        <v>27784800</v>
      </c>
      <c r="G199" s="342">
        <v>28340496</v>
      </c>
      <c r="H199" s="342">
        <v>28907305.920000002</v>
      </c>
      <c r="I199" s="345">
        <f t="shared" si="12"/>
        <v>2.8390957512732854E-6</v>
      </c>
      <c r="J199" s="345">
        <f t="shared" si="13"/>
        <v>2.651902624815706E-6</v>
      </c>
      <c r="K199" s="345">
        <f t="shared" si="14"/>
        <v>2.4770519023003843E-6</v>
      </c>
      <c r="L199" s="345">
        <f t="shared" si="15"/>
        <v>2.3137297988520074E-6</v>
      </c>
    </row>
    <row r="200" spans="4:12" ht="15.75">
      <c r="D200" s="339" t="s">
        <v>122</v>
      </c>
      <c r="E200" s="340">
        <v>4639756988</v>
      </c>
      <c r="F200" s="340">
        <v>4738079856.096139</v>
      </c>
      <c r="G200" s="340">
        <v>4836500228.19098</v>
      </c>
      <c r="H200" s="340">
        <v>4936775391.8820934</v>
      </c>
      <c r="I200" s="346">
        <f t="shared" si="12"/>
        <v>4.8357982201069517E-4</v>
      </c>
      <c r="J200" s="346">
        <f t="shared" si="13"/>
        <v>4.5222302866919226E-4</v>
      </c>
      <c r="K200" s="346">
        <f t="shared" si="14"/>
        <v>4.2272591456115341E-4</v>
      </c>
      <c r="L200" s="346">
        <f t="shared" si="15"/>
        <v>3.9513762943001006E-4</v>
      </c>
    </row>
    <row r="201" spans="4:12" ht="15.75">
      <c r="D201" s="341" t="s">
        <v>538</v>
      </c>
      <c r="E201" s="342">
        <v>1509638535</v>
      </c>
      <c r="F201" s="342">
        <v>1539831305.7</v>
      </c>
      <c r="G201" s="342">
        <v>1570627931.8139997</v>
      </c>
      <c r="H201" s="342">
        <v>1602040490.4502809</v>
      </c>
      <c r="I201" s="345">
        <f t="shared" si="12"/>
        <v>1.5734245046537912E-4</v>
      </c>
      <c r="J201" s="345">
        <f t="shared" si="13"/>
        <v>1.4696822296216729E-4</v>
      </c>
      <c r="K201" s="345">
        <f t="shared" si="14"/>
        <v>1.3727801045916721E-4</v>
      </c>
      <c r="L201" s="345">
        <f t="shared" si="15"/>
        <v>1.2822671306625519E-4</v>
      </c>
    </row>
    <row r="202" spans="4:12" ht="15.75">
      <c r="D202" s="341" t="s">
        <v>661</v>
      </c>
      <c r="E202" s="342">
        <v>6931874</v>
      </c>
      <c r="F202" s="342">
        <v>7070511.4800000004</v>
      </c>
      <c r="G202" s="342">
        <v>7211921.7095999997</v>
      </c>
      <c r="H202" s="342">
        <v>7356160.1437920006</v>
      </c>
      <c r="I202" s="345">
        <f t="shared" si="12"/>
        <v>7.2247628567407328E-7</v>
      </c>
      <c r="J202" s="345">
        <f t="shared" si="13"/>
        <v>6.7484048661863982E-7</v>
      </c>
      <c r="K202" s="345">
        <f t="shared" si="14"/>
        <v>6.3034550947894911E-7</v>
      </c>
      <c r="L202" s="345">
        <f t="shared" si="15"/>
        <v>5.8878426709572179E-7</v>
      </c>
    </row>
    <row r="203" spans="4:12" ht="15.75">
      <c r="D203" s="341" t="s">
        <v>662</v>
      </c>
      <c r="E203" s="342">
        <v>672768894</v>
      </c>
      <c r="F203" s="342">
        <v>690276483.17087841</v>
      </c>
      <c r="G203" s="342">
        <v>706764150.65918076</v>
      </c>
      <c r="H203" s="342">
        <v>723498283.13999403</v>
      </c>
      <c r="I203" s="345">
        <f t="shared" si="12"/>
        <v>7.0119504718951079E-5</v>
      </c>
      <c r="J203" s="345">
        <f t="shared" si="13"/>
        <v>6.588300140974227E-5</v>
      </c>
      <c r="K203" s="345">
        <f t="shared" si="14"/>
        <v>6.1773494855842996E-5</v>
      </c>
      <c r="L203" s="345">
        <f t="shared" si="15"/>
        <v>5.7908528098465947E-5</v>
      </c>
    </row>
    <row r="204" spans="4:12" ht="15.75">
      <c r="D204" s="341" t="s">
        <v>663</v>
      </c>
      <c r="E204" s="342">
        <v>1397659235</v>
      </c>
      <c r="F204" s="342">
        <v>1427087936.7452602</v>
      </c>
      <c r="G204" s="342">
        <v>1456606332.6281993</v>
      </c>
      <c r="H204" s="342">
        <v>1486684768.9404268</v>
      </c>
      <c r="I204" s="345">
        <f t="shared" si="12"/>
        <v>1.4567138016947028E-4</v>
      </c>
      <c r="J204" s="345">
        <f t="shared" si="13"/>
        <v>1.3620750357380964E-4</v>
      </c>
      <c r="K204" s="345">
        <f t="shared" si="14"/>
        <v>1.2731215032861344E-4</v>
      </c>
      <c r="L204" s="345">
        <f t="shared" si="15"/>
        <v>1.1899368488078314E-4</v>
      </c>
    </row>
    <row r="205" spans="4:12" ht="15.75">
      <c r="D205" s="341" t="s">
        <v>537</v>
      </c>
      <c r="E205" s="342">
        <v>272794340</v>
      </c>
      <c r="F205" s="342">
        <v>278250226.80000001</v>
      </c>
      <c r="G205" s="342">
        <v>283815231.33599997</v>
      </c>
      <c r="H205" s="342">
        <v>289491535.96272004</v>
      </c>
      <c r="I205" s="345">
        <f t="shared" si="12"/>
        <v>2.8432057696967699E-5</v>
      </c>
      <c r="J205" s="345">
        <f t="shared" si="13"/>
        <v>2.655741653013466E-5</v>
      </c>
      <c r="K205" s="345">
        <f t="shared" si="14"/>
        <v>2.4806378077598301E-5</v>
      </c>
      <c r="L205" s="345">
        <f t="shared" si="15"/>
        <v>2.3170792709844574E-5</v>
      </c>
    </row>
    <row r="206" spans="4:12" ht="15.75">
      <c r="D206" s="341" t="s">
        <v>563</v>
      </c>
      <c r="E206" s="342">
        <v>779964110</v>
      </c>
      <c r="F206" s="342">
        <v>795563392.20000005</v>
      </c>
      <c r="G206" s="342">
        <v>811474660.04400003</v>
      </c>
      <c r="H206" s="342">
        <v>827704153.24488008</v>
      </c>
      <c r="I206" s="345">
        <f t="shared" si="12"/>
        <v>8.1291952674252926E-5</v>
      </c>
      <c r="J206" s="345">
        <f t="shared" si="13"/>
        <v>7.5932043706719753E-5</v>
      </c>
      <c r="K206" s="345">
        <f t="shared" si="14"/>
        <v>7.0925535330452509E-5</v>
      </c>
      <c r="L206" s="345">
        <f t="shared" si="15"/>
        <v>6.6249126407565536E-5</v>
      </c>
    </row>
    <row r="207" spans="4:12" ht="15.75">
      <c r="D207" s="339" t="s">
        <v>123</v>
      </c>
      <c r="E207" s="340">
        <v>854075954</v>
      </c>
      <c r="F207" s="340">
        <v>862616713.53999984</v>
      </c>
      <c r="G207" s="340">
        <v>871242880.67539978</v>
      </c>
      <c r="H207" s="340">
        <v>879955309.48215401</v>
      </c>
      <c r="I207" s="346">
        <f t="shared" si="12"/>
        <v>8.9016277983336195E-5</v>
      </c>
      <c r="J207" s="346">
        <f t="shared" si="13"/>
        <v>8.2331905460777952E-5</v>
      </c>
      <c r="K207" s="346">
        <f t="shared" si="14"/>
        <v>7.6149472999437475E-5</v>
      </c>
      <c r="L207" s="346">
        <f t="shared" si="15"/>
        <v>7.0431289129516367E-5</v>
      </c>
    </row>
    <row r="208" spans="4:12" ht="15.75">
      <c r="D208" s="341" t="s">
        <v>664</v>
      </c>
      <c r="E208" s="342">
        <v>843975954</v>
      </c>
      <c r="F208" s="342">
        <v>852415713.53999984</v>
      </c>
      <c r="G208" s="342">
        <v>860939870.67539978</v>
      </c>
      <c r="H208" s="342">
        <v>869549269.38215399</v>
      </c>
      <c r="I208" s="345">
        <f t="shared" si="12"/>
        <v>8.7963602980110786E-5</v>
      </c>
      <c r="J208" s="345">
        <f t="shared" si="13"/>
        <v>8.1358277481604279E-5</v>
      </c>
      <c r="K208" s="345">
        <f t="shared" si="14"/>
        <v>7.5248956278773163E-5</v>
      </c>
      <c r="L208" s="345">
        <f t="shared" si="15"/>
        <v>6.9598393627803035E-5</v>
      </c>
    </row>
    <row r="209" spans="4:12" ht="15.75">
      <c r="D209" s="341" t="s">
        <v>537</v>
      </c>
      <c r="E209" s="342">
        <v>10100000</v>
      </c>
      <c r="F209" s="342">
        <v>10201000</v>
      </c>
      <c r="G209" s="342">
        <v>10303010</v>
      </c>
      <c r="H209" s="342">
        <v>10406040.1</v>
      </c>
      <c r="I209" s="345">
        <f t="shared" si="12"/>
        <v>1.0526750032254107E-6</v>
      </c>
      <c r="J209" s="345">
        <f t="shared" si="13"/>
        <v>9.7362797917368542E-7</v>
      </c>
      <c r="K209" s="345">
        <f t="shared" si="14"/>
        <v>9.00516720664306E-7</v>
      </c>
      <c r="L209" s="345">
        <f t="shared" si="15"/>
        <v>8.3289550171332328E-7</v>
      </c>
    </row>
    <row r="210" spans="4:12" ht="15.75">
      <c r="D210" s="339" t="s">
        <v>124</v>
      </c>
      <c r="E210" s="340">
        <v>23505660108</v>
      </c>
      <c r="F210" s="340">
        <v>27030516872.040012</v>
      </c>
      <c r="G210" s="340">
        <v>31060441786.011185</v>
      </c>
      <c r="H210" s="340">
        <v>35057681320.162903</v>
      </c>
      <c r="I210" s="346">
        <f t="shared" si="12"/>
        <v>2.4498832504954758E-3</v>
      </c>
      <c r="J210" s="346">
        <f t="shared" si="13"/>
        <v>2.5799105497641924E-3</v>
      </c>
      <c r="K210" s="346">
        <f t="shared" si="14"/>
        <v>2.7147840465575955E-3</v>
      </c>
      <c r="L210" s="346">
        <f t="shared" si="15"/>
        <v>2.8060035125237397E-3</v>
      </c>
    </row>
    <row r="211" spans="4:12" ht="15.75">
      <c r="D211" s="341" t="s">
        <v>538</v>
      </c>
      <c r="E211" s="342">
        <v>1913035141</v>
      </c>
      <c r="F211" s="342">
        <v>1995005129.1287396</v>
      </c>
      <c r="G211" s="342">
        <v>2063836182.9894776</v>
      </c>
      <c r="H211" s="342">
        <v>2133145465.837595</v>
      </c>
      <c r="I211" s="345">
        <f t="shared" si="12"/>
        <v>1.9938656170519789E-4</v>
      </c>
      <c r="J211" s="345">
        <f t="shared" si="13"/>
        <v>1.9041200003085503E-4</v>
      </c>
      <c r="K211" s="345">
        <f t="shared" si="14"/>
        <v>1.8038602228805204E-4</v>
      </c>
      <c r="L211" s="345">
        <f t="shared" si="15"/>
        <v>1.7073615380324209E-4</v>
      </c>
    </row>
    <row r="212" spans="4:12" ht="15.75">
      <c r="D212" s="341" t="s">
        <v>665</v>
      </c>
      <c r="E212" s="342">
        <v>310511694</v>
      </c>
      <c r="F212" s="342">
        <v>321386491.57831007</v>
      </c>
      <c r="G212" s="342">
        <v>330901672.14572072</v>
      </c>
      <c r="H212" s="342">
        <v>340511281.79577225</v>
      </c>
      <c r="I212" s="345">
        <f t="shared" si="12"/>
        <v>3.2363158265641357E-5</v>
      </c>
      <c r="J212" s="345">
        <f t="shared" si="13"/>
        <v>3.0674529980306905E-5</v>
      </c>
      <c r="K212" s="345">
        <f t="shared" si="14"/>
        <v>2.8921886775126857E-5</v>
      </c>
      <c r="L212" s="345">
        <f t="shared" si="15"/>
        <v>2.7254393810219562E-5</v>
      </c>
    </row>
    <row r="213" spans="4:12" ht="15.75">
      <c r="D213" s="341" t="s">
        <v>666</v>
      </c>
      <c r="E213" s="342">
        <v>943607839</v>
      </c>
      <c r="F213" s="342">
        <v>976758609.09576178</v>
      </c>
      <c r="G213" s="342">
        <v>1005744722.0386657</v>
      </c>
      <c r="H213" s="342">
        <v>1035017077.4187803</v>
      </c>
      <c r="I213" s="345">
        <f t="shared" si="12"/>
        <v>9.8347760887410667E-5</v>
      </c>
      <c r="J213" s="345">
        <f t="shared" si="13"/>
        <v>9.3226106334124724E-5</v>
      </c>
      <c r="K213" s="345">
        <f t="shared" si="14"/>
        <v>8.7905373178876194E-5</v>
      </c>
      <c r="L213" s="345">
        <f t="shared" si="15"/>
        <v>8.2842374207127325E-5</v>
      </c>
    </row>
    <row r="214" spans="4:12" ht="15.75">
      <c r="D214" s="341" t="s">
        <v>667</v>
      </c>
      <c r="E214" s="342">
        <v>2075919748</v>
      </c>
      <c r="F214" s="342">
        <v>5134949204.224596</v>
      </c>
      <c r="G214" s="342">
        <v>8701688474.4184761</v>
      </c>
      <c r="H214" s="342">
        <v>12195196583.624929</v>
      </c>
      <c r="I214" s="345">
        <f t="shared" si="12"/>
        <v>2.1636325023976173E-4</v>
      </c>
      <c r="J214" s="345">
        <f t="shared" si="13"/>
        <v>4.90101972048693E-4</v>
      </c>
      <c r="K214" s="345">
        <f t="shared" si="14"/>
        <v>7.6055598987341707E-4</v>
      </c>
      <c r="L214" s="345">
        <f t="shared" si="15"/>
        <v>9.760989078843635E-4</v>
      </c>
    </row>
    <row r="215" spans="4:12" ht="15.75">
      <c r="D215" s="341" t="s">
        <v>668</v>
      </c>
      <c r="E215" s="342">
        <v>1883641293</v>
      </c>
      <c r="F215" s="342">
        <v>1876264728.1793182</v>
      </c>
      <c r="G215" s="342">
        <v>1884602352.2476153</v>
      </c>
      <c r="H215" s="342">
        <v>1926080002.9686182</v>
      </c>
      <c r="I215" s="345">
        <f t="shared" si="12"/>
        <v>1.9632298061230609E-4</v>
      </c>
      <c r="J215" s="345">
        <f t="shared" si="13"/>
        <v>1.7907889772493811E-4</v>
      </c>
      <c r="K215" s="345">
        <f t="shared" si="14"/>
        <v>1.6472040015512554E-4</v>
      </c>
      <c r="L215" s="345">
        <f t="shared" si="15"/>
        <v>1.5416271271264336E-4</v>
      </c>
    </row>
    <row r="216" spans="4:12" ht="15.75">
      <c r="D216" s="341" t="s">
        <v>669</v>
      </c>
      <c r="E216" s="342">
        <v>461190457</v>
      </c>
      <c r="F216" s="342">
        <v>473641449.44841647</v>
      </c>
      <c r="G216" s="342">
        <v>485250334.48135817</v>
      </c>
      <c r="H216" s="342">
        <v>497025066.3212769</v>
      </c>
      <c r="I216" s="345">
        <f t="shared" si="12"/>
        <v>4.8067689684158768E-5</v>
      </c>
      <c r="J216" s="345">
        <f t="shared" si="13"/>
        <v>4.5206407928571416E-5</v>
      </c>
      <c r="K216" s="345">
        <f t="shared" si="14"/>
        <v>4.2412463921554018E-5</v>
      </c>
      <c r="L216" s="345">
        <f t="shared" si="15"/>
        <v>3.9781697744731707E-5</v>
      </c>
    </row>
    <row r="217" spans="4:12" ht="15.75">
      <c r="D217" s="341" t="s">
        <v>670</v>
      </c>
      <c r="E217" s="342">
        <v>1759264069</v>
      </c>
      <c r="F217" s="342">
        <v>1800035392.7650061</v>
      </c>
      <c r="G217" s="342">
        <v>1839733473.3624337</v>
      </c>
      <c r="H217" s="342">
        <v>1880110701.1506464</v>
      </c>
      <c r="I217" s="345">
        <f t="shared" si="12"/>
        <v>1.8335973361474495E-4</v>
      </c>
      <c r="J217" s="345">
        <f t="shared" si="13"/>
        <v>1.7180323712370394E-4</v>
      </c>
      <c r="K217" s="345">
        <f t="shared" si="14"/>
        <v>1.6079871361172047E-4</v>
      </c>
      <c r="L217" s="345">
        <f t="shared" si="15"/>
        <v>1.5048334723517505E-4</v>
      </c>
    </row>
    <row r="218" spans="4:12" ht="15.75">
      <c r="D218" s="341" t="s">
        <v>671</v>
      </c>
      <c r="E218" s="342">
        <v>269432695</v>
      </c>
      <c r="F218" s="342">
        <v>285637552.17986768</v>
      </c>
      <c r="G218" s="342">
        <v>298509492.57863873</v>
      </c>
      <c r="H218" s="342">
        <v>311416557.66150779</v>
      </c>
      <c r="I218" s="345">
        <f t="shared" si="12"/>
        <v>2.8081689413678819E-5</v>
      </c>
      <c r="J218" s="345">
        <f t="shared" si="13"/>
        <v>2.7262495118616087E-5</v>
      </c>
      <c r="K218" s="345">
        <f t="shared" si="14"/>
        <v>2.6090704497431504E-5</v>
      </c>
      <c r="L218" s="345">
        <f t="shared" si="15"/>
        <v>2.49256631286014E-5</v>
      </c>
    </row>
    <row r="219" spans="4:12" ht="15.75">
      <c r="D219" s="341" t="s">
        <v>537</v>
      </c>
      <c r="E219" s="342">
        <v>3697071723</v>
      </c>
      <c r="F219" s="342">
        <v>3771013157.46</v>
      </c>
      <c r="G219" s="342">
        <v>3846433420.6092</v>
      </c>
      <c r="H219" s="342">
        <v>3923362089.0213842</v>
      </c>
      <c r="I219" s="345">
        <f t="shared" si="12"/>
        <v>3.8532821662708904E-4</v>
      </c>
      <c r="J219" s="345">
        <f t="shared" si="13"/>
        <v>3.5992196058574243E-4</v>
      </c>
      <c r="K219" s="345">
        <f t="shared" si="14"/>
        <v>3.361908423053638E-4</v>
      </c>
      <c r="L219" s="345">
        <f t="shared" si="15"/>
        <v>3.1402441314237278E-4</v>
      </c>
    </row>
    <row r="220" spans="4:12" ht="15.75">
      <c r="D220" s="341" t="s">
        <v>563</v>
      </c>
      <c r="E220" s="342">
        <v>10191985449</v>
      </c>
      <c r="F220" s="342">
        <v>10395825157.98</v>
      </c>
      <c r="G220" s="342">
        <v>10603741661.139599</v>
      </c>
      <c r="H220" s="342">
        <v>10815816494.362392</v>
      </c>
      <c r="I220" s="345">
        <f t="shared" si="12"/>
        <v>1.0622622094454864E-3</v>
      </c>
      <c r="J220" s="345">
        <f t="shared" si="13"/>
        <v>9.9222294288864093E-4</v>
      </c>
      <c r="K220" s="345">
        <f t="shared" si="14"/>
        <v>9.2680164995092814E-4</v>
      </c>
      <c r="L220" s="345">
        <f t="shared" si="15"/>
        <v>8.6569384885526273E-4</v>
      </c>
    </row>
    <row r="221" spans="4:12" ht="15.75">
      <c r="D221" s="339" t="s">
        <v>125</v>
      </c>
      <c r="E221" s="340">
        <v>25732620000</v>
      </c>
      <c r="F221" s="340">
        <v>26183022478.831833</v>
      </c>
      <c r="G221" s="340">
        <v>28435240784.084404</v>
      </c>
      <c r="H221" s="340">
        <v>31311367440.062794</v>
      </c>
      <c r="I221" s="346">
        <f t="shared" si="12"/>
        <v>2.6819886971780459E-3</v>
      </c>
      <c r="J221" s="346">
        <f t="shared" si="13"/>
        <v>2.4990219845823173E-3</v>
      </c>
      <c r="K221" s="346">
        <f t="shared" si="14"/>
        <v>2.4853329058385481E-3</v>
      </c>
      <c r="L221" s="346">
        <f t="shared" si="15"/>
        <v>2.5061499708540734E-3</v>
      </c>
    </row>
    <row r="222" spans="4:12" ht="15.75">
      <c r="D222" s="341" t="s">
        <v>538</v>
      </c>
      <c r="E222" s="342">
        <v>707488892</v>
      </c>
      <c r="F222" s="342">
        <v>721402840.29622197</v>
      </c>
      <c r="G222" s="342">
        <v>739701533.38081598</v>
      </c>
      <c r="H222" s="342">
        <v>758246005.55777109</v>
      </c>
      <c r="I222" s="345">
        <f t="shared" si="12"/>
        <v>7.3738205115647738E-5</v>
      </c>
      <c r="J222" s="345">
        <f t="shared" si="13"/>
        <v>6.88538368363658E-5</v>
      </c>
      <c r="K222" s="345">
        <f t="shared" si="14"/>
        <v>6.4652329669722839E-5</v>
      </c>
      <c r="L222" s="345">
        <f t="shared" si="15"/>
        <v>6.0689722618036339E-5</v>
      </c>
    </row>
    <row r="223" spans="4:12" ht="15.75">
      <c r="D223" s="341" t="s">
        <v>672</v>
      </c>
      <c r="E223" s="342">
        <v>6099066008</v>
      </c>
      <c r="F223" s="342">
        <v>6160519383.4672775</v>
      </c>
      <c r="G223" s="342">
        <v>6271418288.0979996</v>
      </c>
      <c r="H223" s="342">
        <v>6382839948.3609314</v>
      </c>
      <c r="I223" s="345">
        <f t="shared" si="12"/>
        <v>6.3567666630132591E-4</v>
      </c>
      <c r="J223" s="345">
        <f t="shared" si="13"/>
        <v>5.8798686775664777E-4</v>
      </c>
      <c r="K223" s="345">
        <f t="shared" si="14"/>
        <v>5.4814243902628131E-4</v>
      </c>
      <c r="L223" s="345">
        <f t="shared" si="15"/>
        <v>5.1088008791604805E-4</v>
      </c>
    </row>
    <row r="224" spans="4:12" ht="15.75">
      <c r="D224" s="341" t="s">
        <v>673</v>
      </c>
      <c r="E224" s="342">
        <v>2233729054</v>
      </c>
      <c r="F224" s="342">
        <v>2287377895.7883301</v>
      </c>
      <c r="G224" s="342">
        <v>2337049825.4995918</v>
      </c>
      <c r="H224" s="342">
        <v>2387026933.8316598</v>
      </c>
      <c r="I224" s="345">
        <f t="shared" si="12"/>
        <v>2.3281096426971718E-4</v>
      </c>
      <c r="J224" s="345">
        <f t="shared" si="13"/>
        <v>2.1831733342642375E-4</v>
      </c>
      <c r="K224" s="345">
        <f t="shared" si="14"/>
        <v>2.0426578688053114E-4</v>
      </c>
      <c r="L224" s="345">
        <f t="shared" si="15"/>
        <v>1.9105673018278454E-4</v>
      </c>
    </row>
    <row r="225" spans="4:12" ht="15.75">
      <c r="D225" s="341" t="s">
        <v>537</v>
      </c>
      <c r="E225" s="342">
        <v>1066369507</v>
      </c>
      <c r="F225" s="342">
        <v>1077033202.0699999</v>
      </c>
      <c r="G225" s="342">
        <v>1098573866.1113999</v>
      </c>
      <c r="H225" s="342">
        <v>1120545343.4336281</v>
      </c>
      <c r="I225" s="345">
        <f t="shared" si="12"/>
        <v>1.1114262616046579E-4</v>
      </c>
      <c r="J225" s="345">
        <f t="shared" si="13"/>
        <v>1.0279675130226229E-4</v>
      </c>
      <c r="K225" s="345">
        <f t="shared" si="14"/>
        <v>9.6018943524091134E-5</v>
      </c>
      <c r="L225" s="345">
        <f t="shared" si="15"/>
        <v>8.9688024170854377E-5</v>
      </c>
    </row>
    <row r="226" spans="4:12" ht="15.75">
      <c r="D226" s="341" t="s">
        <v>563</v>
      </c>
      <c r="E226" s="342">
        <v>15625966539</v>
      </c>
      <c r="F226" s="342">
        <v>15936689157.210001</v>
      </c>
      <c r="G226" s="342">
        <v>17988497270.994595</v>
      </c>
      <c r="H226" s="342">
        <v>20662709208.878803</v>
      </c>
      <c r="I226" s="345">
        <f t="shared" si="12"/>
        <v>1.6286202353308894E-3</v>
      </c>
      <c r="J226" s="345">
        <f t="shared" si="13"/>
        <v>1.5210671952606174E-3</v>
      </c>
      <c r="K226" s="345">
        <f t="shared" si="14"/>
        <v>1.5722534067379214E-3</v>
      </c>
      <c r="L226" s="345">
        <f t="shared" si="15"/>
        <v>1.6538354059663499E-3</v>
      </c>
    </row>
    <row r="227" spans="4:12" ht="15.75">
      <c r="D227" s="339" t="s">
        <v>126</v>
      </c>
      <c r="E227" s="340">
        <v>3532962293</v>
      </c>
      <c r="F227" s="340">
        <v>4668496171.1100006</v>
      </c>
      <c r="G227" s="340">
        <v>4699379209.0023994</v>
      </c>
      <c r="H227" s="340">
        <v>4730571077.2737246</v>
      </c>
      <c r="I227" s="346">
        <f t="shared" si="12"/>
        <v>3.6822387061178507E-4</v>
      </c>
      <c r="J227" s="346">
        <f t="shared" si="13"/>
        <v>4.4558165796078011E-4</v>
      </c>
      <c r="K227" s="346">
        <f t="shared" si="14"/>
        <v>4.1074108968630152E-4</v>
      </c>
      <c r="L227" s="346">
        <f t="shared" si="15"/>
        <v>3.7863311431948407E-4</v>
      </c>
    </row>
    <row r="228" spans="4:12" ht="15.75">
      <c r="D228" s="341" t="s">
        <v>538</v>
      </c>
      <c r="E228" s="342">
        <v>1072181969</v>
      </c>
      <c r="F228" s="342">
        <v>2183108043.8700008</v>
      </c>
      <c r="G228" s="342">
        <v>2189137200.4899998</v>
      </c>
      <c r="H228" s="342">
        <v>2195226648.6762013</v>
      </c>
      <c r="I228" s="345">
        <f t="shared" si="12"/>
        <v>1.117484314530002E-4</v>
      </c>
      <c r="J228" s="345">
        <f t="shared" si="13"/>
        <v>2.0836536350073192E-4</v>
      </c>
      <c r="K228" s="345">
        <f t="shared" si="14"/>
        <v>1.9133774041464523E-4</v>
      </c>
      <c r="L228" s="345">
        <f t="shared" si="15"/>
        <v>1.7570510812500348E-4</v>
      </c>
    </row>
    <row r="229" spans="4:12" ht="15.75">
      <c r="D229" s="341" t="s">
        <v>674</v>
      </c>
      <c r="E229" s="342">
        <v>339185764</v>
      </c>
      <c r="F229" s="342">
        <v>342577621.64000005</v>
      </c>
      <c r="G229" s="342">
        <v>346003397.85639995</v>
      </c>
      <c r="H229" s="342">
        <v>349463431.83496404</v>
      </c>
      <c r="I229" s="345">
        <f t="shared" si="12"/>
        <v>3.5351720318090434E-5</v>
      </c>
      <c r="J229" s="345">
        <f t="shared" si="13"/>
        <v>3.269710395720818E-5</v>
      </c>
      <c r="K229" s="345">
        <f t="shared" si="14"/>
        <v>3.0241826920128435E-5</v>
      </c>
      <c r="L229" s="345">
        <f t="shared" si="15"/>
        <v>2.79709205030492E-5</v>
      </c>
    </row>
    <row r="230" spans="4:12" ht="15.75">
      <c r="D230" s="341" t="s">
        <v>675</v>
      </c>
      <c r="E230" s="342">
        <v>335853180</v>
      </c>
      <c r="F230" s="342">
        <v>339211711.80000001</v>
      </c>
      <c r="G230" s="342">
        <v>342603828.91799998</v>
      </c>
      <c r="H230" s="342">
        <v>346029867.2071799</v>
      </c>
      <c r="I230" s="345">
        <f t="shared" si="12"/>
        <v>3.500438092472915E-5</v>
      </c>
      <c r="J230" s="345">
        <f t="shared" si="13"/>
        <v>3.2375846825985746E-5</v>
      </c>
      <c r="K230" s="345">
        <f t="shared" si="14"/>
        <v>2.99446934928989E-5</v>
      </c>
      <c r="L230" s="345">
        <f t="shared" si="15"/>
        <v>2.7696099292882676E-5</v>
      </c>
    </row>
    <row r="231" spans="4:12" ht="15.75">
      <c r="D231" s="341" t="s">
        <v>676</v>
      </c>
      <c r="E231" s="342">
        <v>1774761380</v>
      </c>
      <c r="F231" s="342">
        <v>1792508993.8000002</v>
      </c>
      <c r="G231" s="342">
        <v>1810434083.7379999</v>
      </c>
      <c r="H231" s="342">
        <v>1828538424.5753791</v>
      </c>
      <c r="I231" s="345">
        <f t="shared" si="12"/>
        <v>1.8497494469463705E-4</v>
      </c>
      <c r="J231" s="345">
        <f t="shared" si="13"/>
        <v>1.7108488474503974E-4</v>
      </c>
      <c r="K231" s="345">
        <f t="shared" si="14"/>
        <v>1.5823785127517409E-4</v>
      </c>
      <c r="L231" s="345">
        <f t="shared" si="15"/>
        <v>1.4635552178381478E-4</v>
      </c>
    </row>
    <row r="232" spans="4:12" ht="15.75">
      <c r="D232" s="341" t="s">
        <v>537</v>
      </c>
      <c r="E232" s="342">
        <v>10980000</v>
      </c>
      <c r="F232" s="342">
        <v>11089800</v>
      </c>
      <c r="G232" s="342">
        <v>11200698</v>
      </c>
      <c r="H232" s="342">
        <v>11312704.98</v>
      </c>
      <c r="I232" s="345">
        <f t="shared" si="12"/>
        <v>1.1443932213282186E-6</v>
      </c>
      <c r="J232" s="345">
        <f t="shared" si="13"/>
        <v>1.058458931814561E-6</v>
      </c>
      <c r="K232" s="345">
        <f t="shared" si="14"/>
        <v>9.7897758345485941E-7</v>
      </c>
      <c r="L232" s="345">
        <f t="shared" si="15"/>
        <v>9.0546461473389022E-7</v>
      </c>
    </row>
    <row r="233" spans="4:12" ht="15.75">
      <c r="D233" s="339" t="s">
        <v>127</v>
      </c>
      <c r="E233" s="340">
        <v>12651197923</v>
      </c>
      <c r="F233" s="340">
        <v>13405193133.217319</v>
      </c>
      <c r="G233" s="340">
        <v>14159229881.050934</v>
      </c>
      <c r="H233" s="340">
        <v>14913345031.491762</v>
      </c>
      <c r="I233" s="346">
        <f t="shared" si="12"/>
        <v>1.318574239049439E-3</v>
      </c>
      <c r="J233" s="346">
        <f t="shared" si="13"/>
        <v>1.2794501618201494E-3</v>
      </c>
      <c r="K233" s="346">
        <f t="shared" si="14"/>
        <v>1.2375629315720396E-3</v>
      </c>
      <c r="L233" s="346">
        <f t="shared" si="15"/>
        <v>1.1936584784281419E-3</v>
      </c>
    </row>
    <row r="234" spans="4:12" ht="15.75">
      <c r="D234" s="341" t="s">
        <v>538</v>
      </c>
      <c r="E234" s="342">
        <v>1645027376</v>
      </c>
      <c r="F234" s="342">
        <v>1677927923.5199997</v>
      </c>
      <c r="G234" s="342">
        <v>1711486481.9904003</v>
      </c>
      <c r="H234" s="342">
        <v>1745716211.6302068</v>
      </c>
      <c r="I234" s="345">
        <f t="shared" si="12"/>
        <v>1.7145338597392959E-4</v>
      </c>
      <c r="J234" s="345">
        <f t="shared" si="13"/>
        <v>1.6014876711850558E-4</v>
      </c>
      <c r="K234" s="345">
        <f t="shared" si="14"/>
        <v>1.4958950774805472E-4</v>
      </c>
      <c r="L234" s="345">
        <f t="shared" si="15"/>
        <v>1.3972646328114989E-4</v>
      </c>
    </row>
    <row r="235" spans="4:12" ht="15.75">
      <c r="D235" s="341" t="s">
        <v>677</v>
      </c>
      <c r="E235" s="342">
        <v>393231854</v>
      </c>
      <c r="F235" s="342">
        <v>401209966.39731973</v>
      </c>
      <c r="G235" s="342">
        <v>409309274.45453179</v>
      </c>
      <c r="H235" s="342">
        <v>417568236.32343972</v>
      </c>
      <c r="I235" s="345">
        <f t="shared" si="12"/>
        <v>4.0984687443344971E-5</v>
      </c>
      <c r="J235" s="345">
        <f t="shared" si="13"/>
        <v>3.8293230938904489E-5</v>
      </c>
      <c r="K235" s="345">
        <f t="shared" si="14"/>
        <v>3.5774967273571644E-5</v>
      </c>
      <c r="L235" s="345">
        <f t="shared" si="15"/>
        <v>3.3422003216397261E-5</v>
      </c>
    </row>
    <row r="236" spans="4:12" ht="15.75">
      <c r="D236" s="341" t="s">
        <v>678</v>
      </c>
      <c r="E236" s="342">
        <v>1842319761</v>
      </c>
      <c r="F236" s="342">
        <v>1890410979.8853519</v>
      </c>
      <c r="G236" s="342">
        <v>1935662090.4682584</v>
      </c>
      <c r="H236" s="342">
        <v>1981587099.3594837</v>
      </c>
      <c r="I236" s="345">
        <f t="shared" si="12"/>
        <v>1.920162336983082E-4</v>
      </c>
      <c r="J236" s="345">
        <f t="shared" si="13"/>
        <v>1.8042907775252639E-4</v>
      </c>
      <c r="K236" s="345">
        <f t="shared" si="14"/>
        <v>1.6918318802201408E-4</v>
      </c>
      <c r="L236" s="345">
        <f t="shared" si="15"/>
        <v>1.5860547964923432E-4</v>
      </c>
    </row>
    <row r="237" spans="4:12" ht="15.75">
      <c r="D237" s="341" t="s">
        <v>679</v>
      </c>
      <c r="E237" s="342">
        <v>27011254</v>
      </c>
      <c r="F237" s="342">
        <v>27551479.079999998</v>
      </c>
      <c r="G237" s="342">
        <v>28102508.661600001</v>
      </c>
      <c r="H237" s="342">
        <v>28664558.834832001</v>
      </c>
      <c r="I237" s="345">
        <f t="shared" si="12"/>
        <v>2.8152546427299391E-6</v>
      </c>
      <c r="J237" s="345">
        <f t="shared" si="13"/>
        <v>2.6296334574949975E-6</v>
      </c>
      <c r="K237" s="345">
        <f t="shared" si="14"/>
        <v>2.4562510317260966E-6</v>
      </c>
      <c r="L237" s="345">
        <f t="shared" si="15"/>
        <v>2.2943004142496505E-6</v>
      </c>
    </row>
    <row r="238" spans="4:12" ht="15.75">
      <c r="D238" s="341" t="s">
        <v>537</v>
      </c>
      <c r="E238" s="342">
        <v>564538367</v>
      </c>
      <c r="F238" s="342">
        <v>575829134.34000003</v>
      </c>
      <c r="G238" s="342">
        <v>587345717.02680004</v>
      </c>
      <c r="H238" s="342">
        <v>599092631.36733603</v>
      </c>
      <c r="I238" s="345">
        <f t="shared" si="12"/>
        <v>5.8839151218078515E-5</v>
      </c>
      <c r="J238" s="345">
        <f t="shared" si="13"/>
        <v>5.4959646742161243E-5</v>
      </c>
      <c r="K238" s="345">
        <f t="shared" si="14"/>
        <v>5.1335933770150607E-5</v>
      </c>
      <c r="L238" s="345">
        <f t="shared" si="15"/>
        <v>4.7951146928162659E-5</v>
      </c>
    </row>
    <row r="239" spans="4:12" ht="15.75">
      <c r="D239" s="341" t="s">
        <v>563</v>
      </c>
      <c r="E239" s="342">
        <v>8179069311</v>
      </c>
      <c r="F239" s="342">
        <v>8832263649.994648</v>
      </c>
      <c r="G239" s="342">
        <v>9487323808.4493427</v>
      </c>
      <c r="H239" s="342">
        <v>10140716293.976463</v>
      </c>
      <c r="I239" s="345">
        <f t="shared" si="12"/>
        <v>8.524655260730477E-4</v>
      </c>
      <c r="J239" s="345">
        <f t="shared" si="13"/>
        <v>8.4298980581055667E-4</v>
      </c>
      <c r="K239" s="345">
        <f t="shared" si="14"/>
        <v>8.2922308372652238E-4</v>
      </c>
      <c r="L239" s="345">
        <f t="shared" si="15"/>
        <v>8.1165908493894808E-4</v>
      </c>
    </row>
    <row r="240" spans="4:12" ht="15.75">
      <c r="D240" s="339" t="s">
        <v>128</v>
      </c>
      <c r="E240" s="340">
        <v>33795877188</v>
      </c>
      <c r="F240" s="340">
        <v>38017775617.058586</v>
      </c>
      <c r="G240" s="340">
        <v>44784418445.837509</v>
      </c>
      <c r="H240" s="340">
        <v>51259917984.246429</v>
      </c>
      <c r="I240" s="346">
        <f t="shared" si="12"/>
        <v>3.5223836760280673E-3</v>
      </c>
      <c r="J240" s="346">
        <f t="shared" si="13"/>
        <v>3.6285824964920462E-3</v>
      </c>
      <c r="K240" s="346">
        <f t="shared" si="14"/>
        <v>3.914304425182898E-3</v>
      </c>
      <c r="L240" s="346">
        <f t="shared" si="15"/>
        <v>4.1028243882389745E-3</v>
      </c>
    </row>
    <row r="241" spans="4:12" ht="15.75">
      <c r="D241" s="341" t="s">
        <v>538</v>
      </c>
      <c r="E241" s="342">
        <v>8308438354</v>
      </c>
      <c r="F241" s="342">
        <v>8391522737.54</v>
      </c>
      <c r="G241" s="342">
        <v>8435657996.6029997</v>
      </c>
      <c r="H241" s="342">
        <v>8480234608.2566319</v>
      </c>
      <c r="I241" s="345">
        <f t="shared" si="12"/>
        <v>8.6594904664307674E-4</v>
      </c>
      <c r="J241" s="345">
        <f t="shared" si="13"/>
        <v>8.009235687816001E-4</v>
      </c>
      <c r="K241" s="345">
        <f t="shared" si="14"/>
        <v>7.3730405733339708E-4</v>
      </c>
      <c r="L241" s="345">
        <f t="shared" si="15"/>
        <v>6.787547607750037E-4</v>
      </c>
    </row>
    <row r="242" spans="4:12" ht="15.75">
      <c r="D242" s="341" t="s">
        <v>680</v>
      </c>
      <c r="E242" s="342">
        <v>1394729675</v>
      </c>
      <c r="F242" s="342">
        <v>899246673.28999996</v>
      </c>
      <c r="G242" s="342">
        <v>899769859.86390007</v>
      </c>
      <c r="H242" s="342">
        <v>908767558.46253908</v>
      </c>
      <c r="I242" s="345">
        <f t="shared" si="12"/>
        <v>1.4536604605239613E-4</v>
      </c>
      <c r="J242" s="345">
        <f t="shared" si="13"/>
        <v>8.5828028751495155E-5</v>
      </c>
      <c r="K242" s="345">
        <f t="shared" si="14"/>
        <v>7.8642824141413192E-5</v>
      </c>
      <c r="L242" s="345">
        <f t="shared" si="15"/>
        <v>7.2737410606984725E-5</v>
      </c>
    </row>
    <row r="243" spans="4:12" ht="15.75">
      <c r="D243" s="341" t="s">
        <v>681</v>
      </c>
      <c r="E243" s="342">
        <v>19909131756</v>
      </c>
      <c r="F243" s="342">
        <v>24501593029.198586</v>
      </c>
      <c r="G243" s="342">
        <v>31187220442.007317</v>
      </c>
      <c r="H243" s="342">
        <v>37572425130.127327</v>
      </c>
      <c r="I243" s="345">
        <f t="shared" ref="I243:I279" si="16">E243/$O$9</f>
        <v>2.0750341916299432E-3</v>
      </c>
      <c r="J243" s="345">
        <f t="shared" ref="J243:J279" si="17">F243/$O$10</f>
        <v>2.3385390165233484E-3</v>
      </c>
      <c r="K243" s="345">
        <f t="shared" ref="K243:K279" si="18">G243/$O$11</f>
        <v>2.7258649151142471E-3</v>
      </c>
      <c r="L243" s="345">
        <f t="shared" ref="L243:L279" si="19">H243/$O$12</f>
        <v>3.0072826530183829E-3</v>
      </c>
    </row>
    <row r="244" spans="4:12" ht="15.75">
      <c r="D244" s="341" t="s">
        <v>682</v>
      </c>
      <c r="E244" s="342">
        <v>4108634403</v>
      </c>
      <c r="F244" s="342">
        <v>4149720747.0300007</v>
      </c>
      <c r="G244" s="342">
        <v>4186077717.3633003</v>
      </c>
      <c r="H244" s="342">
        <v>4222798257.3999348</v>
      </c>
      <c r="I244" s="345">
        <f t="shared" si="16"/>
        <v>4.282234389534711E-4</v>
      </c>
      <c r="J244" s="345">
        <f t="shared" si="17"/>
        <v>3.9606746643132396E-4</v>
      </c>
      <c r="K244" s="345">
        <f t="shared" si="18"/>
        <v>3.6587686302215787E-4</v>
      </c>
      <c r="L244" s="345">
        <f t="shared" si="19"/>
        <v>3.3799117045794067E-4</v>
      </c>
    </row>
    <row r="245" spans="4:12" ht="15.75">
      <c r="D245" s="341" t="s">
        <v>537</v>
      </c>
      <c r="E245" s="342">
        <v>54943000</v>
      </c>
      <c r="F245" s="342">
        <v>55492430</v>
      </c>
      <c r="G245" s="342">
        <v>55492430</v>
      </c>
      <c r="H245" s="342">
        <v>55492430</v>
      </c>
      <c r="I245" s="345">
        <f t="shared" si="16"/>
        <v>5.7264477922983899E-6</v>
      </c>
      <c r="J245" s="345">
        <f t="shared" si="17"/>
        <v>5.29643980789503E-6</v>
      </c>
      <c r="K245" s="345">
        <f t="shared" si="18"/>
        <v>4.8502196042994771E-6</v>
      </c>
      <c r="L245" s="345">
        <f t="shared" si="19"/>
        <v>4.4415930442302902E-6</v>
      </c>
    </row>
    <row r="246" spans="4:12" ht="15.75">
      <c r="D246" s="341" t="s">
        <v>563</v>
      </c>
      <c r="E246" s="342">
        <v>20000000</v>
      </c>
      <c r="F246" s="342">
        <v>20200000</v>
      </c>
      <c r="G246" s="342">
        <v>20200000</v>
      </c>
      <c r="H246" s="342">
        <v>20200000</v>
      </c>
      <c r="I246" s="345">
        <f t="shared" si="16"/>
        <v>2.0845049568820013E-6</v>
      </c>
      <c r="J246" s="345">
        <f t="shared" si="17"/>
        <v>1.9279761963835357E-6</v>
      </c>
      <c r="K246" s="345">
        <f t="shared" si="18"/>
        <v>1.7655459673841899E-6</v>
      </c>
      <c r="L246" s="345">
        <f t="shared" si="19"/>
        <v>1.6168003364324083E-6</v>
      </c>
    </row>
    <row r="247" spans="4:12" ht="15.75">
      <c r="D247" s="339" t="s">
        <v>129</v>
      </c>
      <c r="E247" s="340">
        <v>5936981134</v>
      </c>
      <c r="F247" s="340">
        <v>6936981134.0000019</v>
      </c>
      <c r="G247" s="340">
        <v>7936981134.000001</v>
      </c>
      <c r="H247" s="340">
        <v>8936981133.9999962</v>
      </c>
      <c r="I247" s="346">
        <f t="shared" si="16"/>
        <v>6.1878333013689626E-4</v>
      </c>
      <c r="J247" s="346">
        <f t="shared" si="17"/>
        <v>6.6209576738186478E-4</v>
      </c>
      <c r="K247" s="346">
        <f t="shared" si="18"/>
        <v>6.9371807100683644E-4</v>
      </c>
      <c r="L247" s="346">
        <f t="shared" si="19"/>
        <v>7.1531257941293469E-4</v>
      </c>
    </row>
    <row r="248" spans="4:12" ht="15.75">
      <c r="D248" s="341" t="s">
        <v>538</v>
      </c>
      <c r="E248" s="342">
        <v>935415508</v>
      </c>
      <c r="F248" s="342">
        <v>973768153.90527415</v>
      </c>
      <c r="G248" s="342">
        <v>1006246001.840409</v>
      </c>
      <c r="H248" s="342">
        <v>1038969640.9046484</v>
      </c>
      <c r="I248" s="345">
        <f t="shared" si="16"/>
        <v>9.7493913158514756E-5</v>
      </c>
      <c r="J248" s="345">
        <f t="shared" si="17"/>
        <v>9.2940684233945925E-5</v>
      </c>
      <c r="K248" s="345">
        <f t="shared" si="18"/>
        <v>8.7949186670584068E-5</v>
      </c>
      <c r="L248" s="345">
        <f t="shared" si="19"/>
        <v>8.3158735888994752E-5</v>
      </c>
    </row>
    <row r="249" spans="4:12" ht="15.75">
      <c r="D249" s="341" t="s">
        <v>683</v>
      </c>
      <c r="E249" s="342">
        <v>1067769098</v>
      </c>
      <c r="F249" s="342">
        <v>1096120543.8312464</v>
      </c>
      <c r="G249" s="342">
        <v>1122673613.424165</v>
      </c>
      <c r="H249" s="342">
        <v>1149613948.682303</v>
      </c>
      <c r="I249" s="345">
        <f t="shared" si="16"/>
        <v>1.1128849887932116E-4</v>
      </c>
      <c r="J249" s="345">
        <f t="shared" si="17"/>
        <v>1.0461853053829797E-4</v>
      </c>
      <c r="K249" s="345">
        <f t="shared" si="18"/>
        <v>9.8125340142062939E-5</v>
      </c>
      <c r="L249" s="345">
        <f t="shared" si="19"/>
        <v>9.201466430677905E-5</v>
      </c>
    </row>
    <row r="250" spans="4:12" ht="15.75">
      <c r="D250" s="341" t="s">
        <v>563</v>
      </c>
      <c r="E250" s="342">
        <v>3933796528</v>
      </c>
      <c r="F250" s="342">
        <v>4867092436.2634811</v>
      </c>
      <c r="G250" s="342">
        <v>5808061518.7354269</v>
      </c>
      <c r="H250" s="342">
        <v>6748397544.413044</v>
      </c>
      <c r="I250" s="345">
        <f t="shared" si="16"/>
        <v>4.1000091809906031E-4</v>
      </c>
      <c r="J250" s="345">
        <f t="shared" si="17"/>
        <v>4.6453655260962086E-4</v>
      </c>
      <c r="K250" s="345">
        <f t="shared" si="18"/>
        <v>5.0764354419418939E-4</v>
      </c>
      <c r="L250" s="345">
        <f t="shared" si="19"/>
        <v>5.4013917921716078E-4</v>
      </c>
    </row>
    <row r="251" spans="4:12" ht="15.75">
      <c r="D251" s="339" t="s">
        <v>131</v>
      </c>
      <c r="E251" s="340">
        <v>16521593863</v>
      </c>
      <c r="F251" s="340">
        <v>16521593863</v>
      </c>
      <c r="G251" s="340">
        <v>16521593863</v>
      </c>
      <c r="H251" s="340">
        <v>16521593863</v>
      </c>
      <c r="I251" s="346">
        <f t="shared" si="16"/>
        <v>1.7219672151507375E-3</v>
      </c>
      <c r="J251" s="346">
        <f t="shared" si="17"/>
        <v>1.5768930541673418E-3</v>
      </c>
      <c r="K251" s="346">
        <f t="shared" si="18"/>
        <v>1.4440412583950014E-3</v>
      </c>
      <c r="L251" s="346">
        <f t="shared" si="19"/>
        <v>1.3223821047573274E-3</v>
      </c>
    </row>
    <row r="252" spans="4:12" ht="15.75">
      <c r="D252" s="341" t="s">
        <v>684</v>
      </c>
      <c r="E252" s="342">
        <v>16137959903</v>
      </c>
      <c r="F252" s="342">
        <v>16137959903</v>
      </c>
      <c r="G252" s="342">
        <v>16137959903</v>
      </c>
      <c r="H252" s="342">
        <v>16137959903</v>
      </c>
      <c r="I252" s="345">
        <f t="shared" si="16"/>
        <v>1.6819828705883239E-3</v>
      </c>
      <c r="J252" s="345">
        <f t="shared" si="17"/>
        <v>1.5402773540186114E-3</v>
      </c>
      <c r="K252" s="345">
        <f t="shared" si="18"/>
        <v>1.4105103974529406E-3</v>
      </c>
      <c r="L252" s="345">
        <f t="shared" si="19"/>
        <v>1.2916761881437186E-3</v>
      </c>
    </row>
    <row r="253" spans="4:12" ht="15.75">
      <c r="D253" s="341" t="s">
        <v>537</v>
      </c>
      <c r="E253" s="342">
        <v>383633960</v>
      </c>
      <c r="F253" s="342">
        <v>383633960</v>
      </c>
      <c r="G253" s="342">
        <v>383633960</v>
      </c>
      <c r="H253" s="342">
        <v>383633960</v>
      </c>
      <c r="I253" s="345">
        <f t="shared" si="16"/>
        <v>3.998434456241357E-5</v>
      </c>
      <c r="J253" s="345">
        <f t="shared" si="17"/>
        <v>3.6615700148730369E-5</v>
      </c>
      <c r="K253" s="345">
        <f t="shared" si="18"/>
        <v>3.3530860942060772E-5</v>
      </c>
      <c r="L253" s="345">
        <f t="shared" si="19"/>
        <v>3.0705916613608764E-5</v>
      </c>
    </row>
    <row r="254" spans="4:12" ht="15.75">
      <c r="D254" s="339" t="s">
        <v>133</v>
      </c>
      <c r="E254" s="340">
        <v>11001755196</v>
      </c>
      <c r="F254" s="340">
        <v>12770891737.009998</v>
      </c>
      <c r="G254" s="340">
        <v>6750891738.0200005</v>
      </c>
      <c r="H254" s="340">
        <v>6750891738.0299978</v>
      </c>
      <c r="I254" s="346">
        <f t="shared" si="16"/>
        <v>1.1466606620232156E-3</v>
      </c>
      <c r="J254" s="346">
        <f t="shared" si="17"/>
        <v>1.2189096671062604E-3</v>
      </c>
      <c r="K254" s="346">
        <f t="shared" si="18"/>
        <v>5.9004998437170572E-4</v>
      </c>
      <c r="L254" s="346">
        <f t="shared" si="19"/>
        <v>5.4033881352800323E-4</v>
      </c>
    </row>
    <row r="255" spans="4:12" ht="15.75">
      <c r="D255" s="341" t="s">
        <v>538</v>
      </c>
      <c r="E255" s="342">
        <v>3187947637</v>
      </c>
      <c r="F255" s="342">
        <v>3187947637.0060701</v>
      </c>
      <c r="G255" s="342">
        <v>3187947637.0121431</v>
      </c>
      <c r="H255" s="342">
        <v>3187947637.0182123</v>
      </c>
      <c r="I255" s="345">
        <f t="shared" si="16"/>
        <v>3.3226463258033813E-4</v>
      </c>
      <c r="J255" s="345">
        <f t="shared" si="17"/>
        <v>3.042716415576655E-4</v>
      </c>
      <c r="K255" s="345">
        <f t="shared" si="18"/>
        <v>2.7863703439399734E-4</v>
      </c>
      <c r="L255" s="345">
        <f t="shared" si="19"/>
        <v>2.5516211940890824E-4</v>
      </c>
    </row>
    <row r="256" spans="4:12" ht="15.75">
      <c r="D256" s="341" t="s">
        <v>685</v>
      </c>
      <c r="E256" s="342">
        <v>4000000000</v>
      </c>
      <c r="F256" s="342">
        <v>5000000000</v>
      </c>
      <c r="G256" s="342">
        <v>1.000000082740371</v>
      </c>
      <c r="H256" s="342">
        <v>1.000000082740371</v>
      </c>
      <c r="I256" s="345">
        <f t="shared" si="16"/>
        <v>4.1690099137640024E-4</v>
      </c>
      <c r="J256" s="345">
        <f t="shared" si="17"/>
        <v>4.7722183078800383E-4</v>
      </c>
      <c r="K256" s="345">
        <f t="shared" si="18"/>
        <v>8.7403272943867242E-14</v>
      </c>
      <c r="L256" s="345">
        <f t="shared" si="19"/>
        <v>8.0039627237973665E-14</v>
      </c>
    </row>
    <row r="257" spans="4:12" ht="15.75">
      <c r="D257" s="341" t="s">
        <v>686</v>
      </c>
      <c r="E257" s="342">
        <v>1225009900</v>
      </c>
      <c r="F257" s="342">
        <v>1225009900.0023329</v>
      </c>
      <c r="G257" s="342">
        <v>1225009900.0046659</v>
      </c>
      <c r="H257" s="342">
        <v>1225009900.0069993</v>
      </c>
      <c r="I257" s="345">
        <f t="shared" si="16"/>
        <v>1.2767696043897622E-4</v>
      </c>
      <c r="J257" s="345">
        <f t="shared" si="17"/>
        <v>1.1692029344250857E-4</v>
      </c>
      <c r="K257" s="345">
        <f t="shared" si="18"/>
        <v>1.070698657900469E-4</v>
      </c>
      <c r="L257" s="345">
        <f t="shared" si="19"/>
        <v>9.8049327646749869E-5</v>
      </c>
    </row>
    <row r="258" spans="4:12" ht="15.75">
      <c r="D258" s="341" t="s">
        <v>687</v>
      </c>
      <c r="E258" s="342">
        <v>836584000</v>
      </c>
      <c r="F258" s="342">
        <v>836584000.00159311</v>
      </c>
      <c r="G258" s="342">
        <v>836584000.00318623</v>
      </c>
      <c r="H258" s="342">
        <v>836584000.00477982</v>
      </c>
      <c r="I258" s="345">
        <f t="shared" si="16"/>
        <v>8.7193174742408603E-5</v>
      </c>
      <c r="J258" s="345">
        <f t="shared" si="17"/>
        <v>7.9847229617742337E-5</v>
      </c>
      <c r="K258" s="345">
        <f t="shared" si="18"/>
        <v>7.3120173642760426E-5</v>
      </c>
      <c r="L258" s="345">
        <f t="shared" si="19"/>
        <v>6.6959865973351384E-5</v>
      </c>
    </row>
    <row r="259" spans="4:12" ht="15.75">
      <c r="D259" s="341" t="s">
        <v>537</v>
      </c>
      <c r="E259" s="342">
        <v>1752213659</v>
      </c>
      <c r="F259" s="342">
        <v>2521350200.0000019</v>
      </c>
      <c r="G259" s="342">
        <v>1501350200.0000043</v>
      </c>
      <c r="H259" s="342">
        <v>1501350200.0000067</v>
      </c>
      <c r="I259" s="345">
        <f t="shared" si="16"/>
        <v>1.8262490288509242E-4</v>
      </c>
      <c r="J259" s="345">
        <f t="shared" si="17"/>
        <v>2.4064867170034011E-4</v>
      </c>
      <c r="K259" s="345">
        <f t="shared" si="18"/>
        <v>1.3122291045749774E-4</v>
      </c>
      <c r="L259" s="345">
        <f t="shared" si="19"/>
        <v>1.2016750041895418E-4</v>
      </c>
    </row>
    <row r="260" spans="4:12" ht="15.75">
      <c r="D260" s="339" t="s">
        <v>134</v>
      </c>
      <c r="E260" s="340">
        <v>1524248087</v>
      </c>
      <c r="F260" s="340">
        <v>1524248087</v>
      </c>
      <c r="G260" s="340">
        <v>1524248087</v>
      </c>
      <c r="H260" s="340">
        <v>1524248087</v>
      </c>
      <c r="I260" s="346">
        <f t="shared" si="16"/>
        <v>1.588651346434704E-4</v>
      </c>
      <c r="J260" s="346">
        <f t="shared" si="17"/>
        <v>1.4548089253065051E-4</v>
      </c>
      <c r="K260" s="346">
        <f t="shared" si="18"/>
        <v>1.3322426055920375E-4</v>
      </c>
      <c r="L260" s="346">
        <f t="shared" si="19"/>
        <v>1.2200023860732945E-4</v>
      </c>
    </row>
    <row r="261" spans="4:12" ht="15.75">
      <c r="D261" s="341" t="s">
        <v>688</v>
      </c>
      <c r="E261" s="342">
        <v>1524248087</v>
      </c>
      <c r="F261" s="342">
        <v>1524248087</v>
      </c>
      <c r="G261" s="342">
        <v>1524248087</v>
      </c>
      <c r="H261" s="342">
        <v>1524248087</v>
      </c>
      <c r="I261" s="345">
        <f t="shared" si="16"/>
        <v>1.588651346434704E-4</v>
      </c>
      <c r="J261" s="345">
        <f t="shared" si="17"/>
        <v>1.4548089253065051E-4</v>
      </c>
      <c r="K261" s="345">
        <f t="shared" si="18"/>
        <v>1.3322426055920375E-4</v>
      </c>
      <c r="L261" s="345">
        <f t="shared" si="19"/>
        <v>1.2200023860732945E-4</v>
      </c>
    </row>
    <row r="262" spans="4:12" ht="15.75">
      <c r="D262" s="339" t="s">
        <v>135</v>
      </c>
      <c r="E262" s="340">
        <v>2227825625</v>
      </c>
      <c r="F262" s="340">
        <v>2227825625</v>
      </c>
      <c r="G262" s="340">
        <v>2227825625</v>
      </c>
      <c r="H262" s="340">
        <v>2227825625</v>
      </c>
      <c r="I262" s="346">
        <f t="shared" si="16"/>
        <v>2.3219567791906212E-4</v>
      </c>
      <c r="J262" s="346">
        <f t="shared" si="17"/>
        <v>2.1263340468778577E-4</v>
      </c>
      <c r="K262" s="346">
        <f t="shared" si="18"/>
        <v>1.9471923506207488E-4</v>
      </c>
      <c r="L262" s="346">
        <f t="shared" si="19"/>
        <v>1.7831431782241289E-4</v>
      </c>
    </row>
    <row r="263" spans="4:12" ht="15.75">
      <c r="D263" s="341" t="s">
        <v>689</v>
      </c>
      <c r="E263" s="342">
        <v>2087809774</v>
      </c>
      <c r="F263" s="342">
        <v>2087809774</v>
      </c>
      <c r="G263" s="342">
        <v>2087809774</v>
      </c>
      <c r="H263" s="342">
        <v>2087809774</v>
      </c>
      <c r="I263" s="345">
        <f t="shared" si="16"/>
        <v>2.1760249114648452E-4</v>
      </c>
      <c r="J263" s="345">
        <f t="shared" si="17"/>
        <v>1.9926968053707371E-4</v>
      </c>
      <c r="K263" s="345">
        <f t="shared" si="18"/>
        <v>1.8248139243321767E-4</v>
      </c>
      <c r="L263" s="345">
        <f t="shared" si="19"/>
        <v>1.671075022282213E-4</v>
      </c>
    </row>
    <row r="264" spans="4:12" ht="15.75">
      <c r="D264" s="341" t="s">
        <v>537</v>
      </c>
      <c r="E264" s="342">
        <v>140015851</v>
      </c>
      <c r="F264" s="342">
        <v>140015851</v>
      </c>
      <c r="G264" s="342">
        <v>140015851</v>
      </c>
      <c r="H264" s="342">
        <v>140015851</v>
      </c>
      <c r="I264" s="345">
        <f t="shared" si="16"/>
        <v>1.4593186772577585E-5</v>
      </c>
      <c r="J264" s="345">
        <f t="shared" si="17"/>
        <v>1.3363724150712072E-5</v>
      </c>
      <c r="K264" s="345">
        <f t="shared" si="18"/>
        <v>1.2237842628857208E-5</v>
      </c>
      <c r="L264" s="345">
        <f t="shared" si="19"/>
        <v>1.1206815594191582E-5</v>
      </c>
    </row>
    <row r="265" spans="4:12" ht="15.75">
      <c r="D265" s="339" t="s">
        <v>136</v>
      </c>
      <c r="E265" s="340">
        <v>400000000</v>
      </c>
      <c r="F265" s="340">
        <v>400000000</v>
      </c>
      <c r="G265" s="340">
        <v>400000000</v>
      </c>
      <c r="H265" s="340">
        <v>400000000</v>
      </c>
      <c r="I265" s="346">
        <f t="shared" si="16"/>
        <v>4.1690099137640021E-5</v>
      </c>
      <c r="J265" s="346">
        <f t="shared" si="17"/>
        <v>3.817774646304031E-5</v>
      </c>
      <c r="K265" s="346">
        <f t="shared" si="18"/>
        <v>3.4961306284835445E-5</v>
      </c>
      <c r="L265" s="346">
        <f t="shared" si="19"/>
        <v>3.2015848246186302E-5</v>
      </c>
    </row>
    <row r="266" spans="4:12" ht="15.75">
      <c r="D266" s="341" t="s">
        <v>690</v>
      </c>
      <c r="E266" s="342">
        <v>388885400</v>
      </c>
      <c r="F266" s="342">
        <v>388885400</v>
      </c>
      <c r="G266" s="342">
        <v>388885400</v>
      </c>
      <c r="H266" s="342">
        <v>388885400</v>
      </c>
      <c r="I266" s="345">
        <f t="shared" si="16"/>
        <v>4.0531677197951987E-5</v>
      </c>
      <c r="J266" s="345">
        <f t="shared" si="17"/>
        <v>3.7116920510945038E-5</v>
      </c>
      <c r="K266" s="345">
        <f t="shared" si="18"/>
        <v>3.3989853947751862E-5</v>
      </c>
      <c r="L266" s="345">
        <f t="shared" si="19"/>
        <v>3.1126239878893645E-5</v>
      </c>
    </row>
    <row r="267" spans="4:12" ht="15.75">
      <c r="D267" s="341" t="s">
        <v>537</v>
      </c>
      <c r="E267" s="342">
        <v>11114600</v>
      </c>
      <c r="F267" s="342">
        <v>11114600</v>
      </c>
      <c r="G267" s="342">
        <v>11114600</v>
      </c>
      <c r="H267" s="342">
        <v>11114600</v>
      </c>
      <c r="I267" s="345">
        <f t="shared" si="16"/>
        <v>1.1584219396880346E-6</v>
      </c>
      <c r="J267" s="345">
        <f t="shared" si="17"/>
        <v>1.0608259520952696E-6</v>
      </c>
      <c r="K267" s="345">
        <f t="shared" si="18"/>
        <v>9.7145233708358006E-7</v>
      </c>
      <c r="L267" s="345">
        <f t="shared" si="19"/>
        <v>8.896083672926557E-7</v>
      </c>
    </row>
    <row r="268" spans="4:12" ht="15.75">
      <c r="D268" s="339" t="s">
        <v>137</v>
      </c>
      <c r="E268" s="340">
        <v>1008000000</v>
      </c>
      <c r="F268" s="340">
        <v>1008000000</v>
      </c>
      <c r="G268" s="340">
        <v>1008000000</v>
      </c>
      <c r="H268" s="340">
        <v>1008000000</v>
      </c>
      <c r="I268" s="346">
        <f t="shared" si="16"/>
        <v>1.0505904982685286E-4</v>
      </c>
      <c r="J268" s="346">
        <f t="shared" si="17"/>
        <v>9.6207921086861577E-5</v>
      </c>
      <c r="K268" s="346">
        <f t="shared" si="18"/>
        <v>8.810249183778532E-5</v>
      </c>
      <c r="L268" s="346">
        <f t="shared" si="19"/>
        <v>8.0679937580389484E-5</v>
      </c>
    </row>
    <row r="269" spans="4:12" ht="15.75">
      <c r="D269" s="341" t="s">
        <v>691</v>
      </c>
      <c r="E269" s="342">
        <v>1007300037</v>
      </c>
      <c r="F269" s="342">
        <v>1007300037</v>
      </c>
      <c r="G269" s="342">
        <v>1007300037</v>
      </c>
      <c r="H269" s="342">
        <v>1007300037</v>
      </c>
      <c r="I269" s="345">
        <f t="shared" si="16"/>
        <v>1.0498609600969617E-4</v>
      </c>
      <c r="J269" s="345">
        <f t="shared" si="17"/>
        <v>9.6141113561992804E-5</v>
      </c>
      <c r="K269" s="345">
        <f t="shared" si="18"/>
        <v>8.8041312785707687E-5</v>
      </c>
      <c r="L269" s="345">
        <f t="shared" si="19"/>
        <v>8.0623912807424621E-5</v>
      </c>
    </row>
    <row r="270" spans="4:12" ht="15.75">
      <c r="D270" s="341" t="s">
        <v>537</v>
      </c>
      <c r="E270" s="342">
        <v>699963</v>
      </c>
      <c r="F270" s="342">
        <v>699963</v>
      </c>
      <c r="G270" s="342">
        <v>699963</v>
      </c>
      <c r="H270" s="342">
        <v>699963</v>
      </c>
      <c r="I270" s="345">
        <f t="shared" si="16"/>
        <v>7.2953817156699815E-8</v>
      </c>
      <c r="J270" s="345">
        <f t="shared" si="17"/>
        <v>6.6807524868772702E-8</v>
      </c>
      <c r="K270" s="345">
        <f t="shared" si="18"/>
        <v>6.1179052077630674E-8</v>
      </c>
      <c r="L270" s="345">
        <f t="shared" si="19"/>
        <v>5.6024772964863258E-8</v>
      </c>
    </row>
    <row r="271" spans="4:12" ht="15.75">
      <c r="D271" s="339" t="s">
        <v>138</v>
      </c>
      <c r="E271" s="340">
        <v>886669483</v>
      </c>
      <c r="F271" s="340">
        <v>886669483</v>
      </c>
      <c r="G271" s="340">
        <v>886669483</v>
      </c>
      <c r="H271" s="340">
        <v>886669483</v>
      </c>
      <c r="I271" s="346">
        <f t="shared" si="16"/>
        <v>9.2413346621475064E-5</v>
      </c>
      <c r="J271" s="346">
        <f t="shared" si="17"/>
        <v>8.4627606796222577E-5</v>
      </c>
      <c r="K271" s="346">
        <f t="shared" si="18"/>
        <v>7.7497808421449229E-5</v>
      </c>
      <c r="L271" s="346">
        <f t="shared" si="19"/>
        <v>7.0968689030631165E-5</v>
      </c>
    </row>
    <row r="272" spans="4:12" ht="15.75">
      <c r="D272" s="341" t="s">
        <v>692</v>
      </c>
      <c r="E272" s="342">
        <v>886669483</v>
      </c>
      <c r="F272" s="342">
        <v>886669483</v>
      </c>
      <c r="G272" s="342">
        <v>886669483</v>
      </c>
      <c r="H272" s="342">
        <v>886669483</v>
      </c>
      <c r="I272" s="345">
        <f t="shared" si="16"/>
        <v>9.2413346621475064E-5</v>
      </c>
      <c r="J272" s="345">
        <f t="shared" si="17"/>
        <v>8.4627606796222577E-5</v>
      </c>
      <c r="K272" s="345">
        <f t="shared" si="18"/>
        <v>7.7497808421449229E-5</v>
      </c>
      <c r="L272" s="345">
        <f t="shared" si="19"/>
        <v>7.0968689030631165E-5</v>
      </c>
    </row>
    <row r="273" spans="4:14" ht="15.75">
      <c r="D273" s="339" t="s">
        <v>140</v>
      </c>
      <c r="E273" s="340">
        <v>395882902925</v>
      </c>
      <c r="F273" s="340">
        <v>443396833394.849</v>
      </c>
      <c r="G273" s="340">
        <v>491220683688.51526</v>
      </c>
      <c r="H273" s="340">
        <v>541896249529.28625</v>
      </c>
      <c r="I273" s="346">
        <f t="shared" si="16"/>
        <v>4.1260993674599927E-2</v>
      </c>
      <c r="J273" s="346">
        <f t="shared" si="17"/>
        <v>4.2319729719658673E-2</v>
      </c>
      <c r="K273" s="346">
        <f t="shared" si="18"/>
        <v>4.2934291939701129E-2</v>
      </c>
      <c r="L273" s="346">
        <f t="shared" si="19"/>
        <v>4.3373170225267835E-2</v>
      </c>
    </row>
    <row r="274" spans="4:14" ht="15.75">
      <c r="D274" s="341" t="s">
        <v>693</v>
      </c>
      <c r="E274" s="342">
        <v>395882902925</v>
      </c>
      <c r="F274" s="342">
        <v>443396833394.849</v>
      </c>
      <c r="G274" s="342">
        <v>491220683688.51526</v>
      </c>
      <c r="H274" s="342">
        <v>541896249529.28625</v>
      </c>
      <c r="I274" s="345">
        <f t="shared" si="16"/>
        <v>4.1260993674599927E-2</v>
      </c>
      <c r="J274" s="345">
        <f t="shared" si="17"/>
        <v>4.2319729719658673E-2</v>
      </c>
      <c r="K274" s="345">
        <f t="shared" si="18"/>
        <v>4.2934291939701129E-2</v>
      </c>
      <c r="L274" s="345">
        <f t="shared" si="19"/>
        <v>4.3373170225267835E-2</v>
      </c>
    </row>
    <row r="275" spans="4:14" ht="15.75">
      <c r="D275" s="339" t="s">
        <v>141</v>
      </c>
      <c r="E275" s="340">
        <v>234374912517</v>
      </c>
      <c r="F275" s="340">
        <v>250244167705.37097</v>
      </c>
      <c r="G275" s="340">
        <v>290013510879.16583</v>
      </c>
      <c r="H275" s="340">
        <v>308738919612.99597</v>
      </c>
      <c r="I275" s="346">
        <f t="shared" si="16"/>
        <v>2.4427783345523594E-2</v>
      </c>
      <c r="J275" s="346">
        <f t="shared" si="17"/>
        <v>2.3884395971275479E-2</v>
      </c>
      <c r="K275" s="346">
        <f t="shared" si="18"/>
        <v>2.5348127951467431E-2</v>
      </c>
      <c r="L275" s="346">
        <f t="shared" si="19"/>
        <v>2.4711345995052977E-2</v>
      </c>
    </row>
    <row r="276" spans="4:14" ht="15.75">
      <c r="D276" s="341" t="s">
        <v>694</v>
      </c>
      <c r="E276" s="342">
        <v>903701712</v>
      </c>
      <c r="F276" s="342">
        <v>903701712</v>
      </c>
      <c r="G276" s="342">
        <v>903701712</v>
      </c>
      <c r="H276" s="342">
        <v>903701712</v>
      </c>
      <c r="I276" s="345">
        <f t="shared" si="16"/>
        <v>9.4188534910337528E-5</v>
      </c>
      <c r="J276" s="345">
        <f t="shared" si="17"/>
        <v>8.6253237097378679E-5</v>
      </c>
      <c r="K276" s="345">
        <f t="shared" si="18"/>
        <v>7.8986480858405373E-5</v>
      </c>
      <c r="L276" s="345">
        <f t="shared" si="19"/>
        <v>7.2331942178026904E-5</v>
      </c>
    </row>
    <row r="277" spans="4:14" ht="15.75">
      <c r="D277" s="341" t="s">
        <v>695</v>
      </c>
      <c r="E277" s="342">
        <v>134295640000</v>
      </c>
      <c r="F277" s="342">
        <v>142478365810.74902</v>
      </c>
      <c r="G277" s="342">
        <v>163993628755.57666</v>
      </c>
      <c r="H277" s="342">
        <v>167211759599.46368</v>
      </c>
      <c r="I277" s="345">
        <f t="shared" si="16"/>
        <v>1.3996996363382037E-2</v>
      </c>
      <c r="J277" s="345">
        <f t="shared" si="17"/>
        <v>1.3598757315977717E-2</v>
      </c>
      <c r="K277" s="345">
        <f t="shared" si="18"/>
        <v>1.4333578709213281E-2</v>
      </c>
      <c r="L277" s="345">
        <f t="shared" si="19"/>
        <v>1.3383565800785537E-2</v>
      </c>
    </row>
    <row r="278" spans="4:14" ht="15.75">
      <c r="D278" s="341" t="s">
        <v>537</v>
      </c>
      <c r="E278" s="342">
        <v>70796091137</v>
      </c>
      <c r="F278" s="342">
        <v>70796091137</v>
      </c>
      <c r="G278" s="342">
        <v>70796091137</v>
      </c>
      <c r="H278" s="342">
        <v>70796091137</v>
      </c>
      <c r="I278" s="345">
        <f t="shared" si="16"/>
        <v>7.3787401451473203E-3</v>
      </c>
      <c r="J278" s="345">
        <f t="shared" si="17"/>
        <v>6.7570880450067029E-3</v>
      </c>
      <c r="K278" s="345">
        <f t="shared" si="18"/>
        <v>6.1878095650244524E-3</v>
      </c>
      <c r="L278" s="345">
        <f t="shared" si="19"/>
        <v>5.6664922756634178E-3</v>
      </c>
    </row>
    <row r="279" spans="4:14" ht="16.5" thickBot="1">
      <c r="D279" s="341" t="s">
        <v>563</v>
      </c>
      <c r="E279" s="342">
        <v>28379479668</v>
      </c>
      <c r="F279" s="342">
        <v>36066009045.621933</v>
      </c>
      <c r="G279" s="342">
        <v>54320089274.589172</v>
      </c>
      <c r="H279" s="342">
        <v>69827367164.532288</v>
      </c>
      <c r="I279" s="345">
        <f t="shared" si="16"/>
        <v>2.9578583020838985E-3</v>
      </c>
      <c r="J279" s="345">
        <f t="shared" si="17"/>
        <v>3.4422973731936812E-3</v>
      </c>
      <c r="K279" s="345">
        <f t="shared" si="18"/>
        <v>4.747753196371292E-3</v>
      </c>
      <c r="L279" s="345">
        <f t="shared" si="19"/>
        <v>5.5889559764259952E-3</v>
      </c>
    </row>
    <row r="280" spans="4:14" ht="15.75">
      <c r="D280" s="62" t="s">
        <v>696</v>
      </c>
      <c r="E280" s="262">
        <v>1837856001419</v>
      </c>
      <c r="F280" s="262">
        <v>1989640746734.4341</v>
      </c>
      <c r="G280" s="262">
        <v>2160103190070.1365</v>
      </c>
      <c r="H280" s="262">
        <v>2326467850568.2588</v>
      </c>
      <c r="I280" s="263">
        <f>E280/$O$9</f>
        <v>0.19155099724966199</v>
      </c>
      <c r="J280" s="263">
        <f>F280/$O$10</f>
        <v>0.18989999995340354</v>
      </c>
      <c r="K280" s="263">
        <f>G280/$O$11</f>
        <v>0.18880007308723037</v>
      </c>
      <c r="L280" s="263">
        <f>H280/$O$12</f>
        <v>0.18620960413356152</v>
      </c>
    </row>
    <row r="281" spans="4:14">
      <c r="D281" s="329" t="s">
        <v>33</v>
      </c>
      <c r="E281" s="329"/>
      <c r="F281" s="329"/>
      <c r="G281" s="329"/>
      <c r="H281" s="329"/>
      <c r="I281" s="329"/>
      <c r="J281" s="329"/>
      <c r="K281" s="329"/>
      <c r="L281" s="329"/>
      <c r="M281" s="329"/>
      <c r="N281" s="329"/>
    </row>
    <row r="282" spans="4:14">
      <c r="D282" s="329" t="s">
        <v>243</v>
      </c>
      <c r="E282" s="329"/>
      <c r="F282" s="329"/>
      <c r="G282" s="329"/>
      <c r="H282" s="329"/>
      <c r="I282" s="329"/>
      <c r="J282" s="329"/>
      <c r="K282" s="329"/>
      <c r="L282" s="329"/>
      <c r="M282" s="329"/>
      <c r="N282" s="329"/>
    </row>
    <row r="283" spans="4:14">
      <c r="D283" s="245"/>
      <c r="E283" s="245"/>
      <c r="F283" s="245"/>
      <c r="G283" s="245"/>
      <c r="H283" s="245"/>
      <c r="I283" s="245"/>
      <c r="J283" s="245"/>
      <c r="K283" s="245"/>
      <c r="L283" s="245"/>
      <c r="M283" s="245"/>
      <c r="N283" s="245"/>
    </row>
    <row r="284" spans="4:14">
      <c r="D284" s="329"/>
      <c r="E284" s="329"/>
      <c r="F284" s="329"/>
      <c r="G284" s="329"/>
      <c r="H284" s="329"/>
      <c r="I284" s="329"/>
      <c r="J284" s="329"/>
      <c r="K284" s="329"/>
      <c r="L284" s="329"/>
      <c r="M284" s="329"/>
      <c r="N284" s="329"/>
    </row>
  </sheetData>
  <mergeCells count="20">
    <mergeCell ref="D281:N281"/>
    <mergeCell ref="D282:N282"/>
    <mergeCell ref="D284:N284"/>
    <mergeCell ref="J8:L8"/>
    <mergeCell ref="F9:F10"/>
    <mergeCell ref="G9:G10"/>
    <mergeCell ref="H9:H10"/>
    <mergeCell ref="J9:J10"/>
    <mergeCell ref="K9:K10"/>
    <mergeCell ref="L9:L10"/>
    <mergeCell ref="D8:D11"/>
    <mergeCell ref="E8:E10"/>
    <mergeCell ref="F8:H8"/>
    <mergeCell ref="I8:I10"/>
    <mergeCell ref="D1:L1"/>
    <mergeCell ref="D2:L2"/>
    <mergeCell ref="D3:L3"/>
    <mergeCell ref="D5:L5"/>
    <mergeCell ref="D6:L6"/>
    <mergeCell ref="D7:L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DD41-6FF1-4C73-8CD3-535E06E16676}">
  <dimension ref="B6:F55"/>
  <sheetViews>
    <sheetView showGridLines="0" zoomScale="78" zoomScaleNormal="85" workbookViewId="0">
      <selection sqref="A1:XFD1048576"/>
    </sheetView>
  </sheetViews>
  <sheetFormatPr baseColWidth="10" defaultColWidth="8.85546875" defaultRowHeight="15"/>
  <cols>
    <col min="1" max="1" width="8.85546875" style="1"/>
    <col min="2" max="2" width="32.7109375" style="1" bestFit="1" customWidth="1"/>
    <col min="3" max="3" width="15.7109375" style="1" customWidth="1"/>
    <col min="4" max="4" width="15.28515625" style="1" customWidth="1"/>
    <col min="5" max="16384" width="8.85546875" style="1"/>
  </cols>
  <sheetData>
    <row r="6" spans="2:6">
      <c r="B6" s="331"/>
      <c r="C6" s="331"/>
      <c r="D6" s="331"/>
    </row>
    <row r="7" spans="2:6">
      <c r="B7" s="6"/>
      <c r="C7" s="6"/>
    </row>
    <row r="8" spans="2:6">
      <c r="B8" s="336" t="s">
        <v>31</v>
      </c>
      <c r="C8" s="336"/>
      <c r="D8" s="336"/>
    </row>
    <row r="9" spans="2:6">
      <c r="B9" s="336" t="s">
        <v>27</v>
      </c>
      <c r="C9" s="336"/>
      <c r="D9" s="336"/>
    </row>
    <row r="10" spans="2:6">
      <c r="B10" s="332"/>
      <c r="C10" s="334" t="s">
        <v>29</v>
      </c>
      <c r="D10" s="334" t="s">
        <v>30</v>
      </c>
    </row>
    <row r="11" spans="2:6" ht="15.75" thickBot="1">
      <c r="B11" s="333"/>
      <c r="C11" s="335"/>
      <c r="D11" s="335"/>
    </row>
    <row r="12" spans="2:6">
      <c r="B12" s="7" t="s">
        <v>12</v>
      </c>
      <c r="C12" s="8">
        <v>233.79815478688738</v>
      </c>
      <c r="D12" s="8">
        <v>133.77012611911846</v>
      </c>
    </row>
    <row r="13" spans="2:6">
      <c r="B13" s="7" t="s">
        <v>13</v>
      </c>
      <c r="C13" s="9">
        <v>5</v>
      </c>
      <c r="D13" s="9">
        <v>4.5</v>
      </c>
    </row>
    <row r="14" spans="2:6" ht="6" customHeight="1">
      <c r="B14" s="7"/>
      <c r="C14" s="10"/>
      <c r="D14" s="10"/>
      <c r="F14" s="2"/>
    </row>
    <row r="15" spans="2:6">
      <c r="B15" s="7" t="s">
        <v>14</v>
      </c>
      <c r="C15" s="8">
        <v>8859684.3406000547</v>
      </c>
      <c r="D15" s="8">
        <v>8659730.0228753239</v>
      </c>
      <c r="F15" s="2"/>
    </row>
    <row r="16" spans="2:6">
      <c r="B16" s="7" t="s">
        <v>15</v>
      </c>
      <c r="C16" s="11">
        <v>9.2000000000000313</v>
      </c>
      <c r="D16" s="11">
        <v>8.68</v>
      </c>
      <c r="E16" s="2"/>
      <c r="F16" s="2"/>
    </row>
    <row r="17" spans="2:6" ht="5.45" customHeight="1">
      <c r="B17" s="7"/>
      <c r="C17" s="8"/>
      <c r="D17" s="8"/>
      <c r="F17" s="2"/>
    </row>
    <row r="18" spans="2:6">
      <c r="B18" s="7" t="s">
        <v>16</v>
      </c>
      <c r="C18" s="12">
        <v>134985.3787129928</v>
      </c>
      <c r="D18" s="12">
        <v>132209.61866985227</v>
      </c>
      <c r="F18" s="2"/>
    </row>
    <row r="19" spans="2:6">
      <c r="B19" s="7" t="s">
        <v>17</v>
      </c>
      <c r="C19" s="11">
        <v>5.0000000000000266</v>
      </c>
      <c r="D19" s="11">
        <v>2.9474202004885486</v>
      </c>
      <c r="F19" s="2"/>
    </row>
    <row r="20" spans="2:6" ht="6.6" customHeight="1">
      <c r="B20" s="7"/>
      <c r="C20" s="13"/>
      <c r="D20" s="13"/>
    </row>
    <row r="21" spans="2:6">
      <c r="B21" s="14" t="s">
        <v>28</v>
      </c>
      <c r="C21" s="15">
        <v>4</v>
      </c>
      <c r="D21" s="15">
        <v>4</v>
      </c>
    </row>
    <row r="22" spans="2:6">
      <c r="B22" s="14" t="s">
        <v>18</v>
      </c>
      <c r="C22" s="16">
        <v>4</v>
      </c>
      <c r="D22" s="16">
        <v>3.8</v>
      </c>
    </row>
    <row r="23" spans="2:6">
      <c r="B23" s="14" t="s">
        <v>19</v>
      </c>
      <c r="C23" s="15">
        <v>4</v>
      </c>
      <c r="D23" s="15">
        <v>4</v>
      </c>
    </row>
    <row r="24" spans="2:6">
      <c r="B24" s="7" t="s">
        <v>20</v>
      </c>
      <c r="C24" s="15">
        <v>4</v>
      </c>
      <c r="D24" s="15">
        <v>4</v>
      </c>
    </row>
    <row r="25" spans="2:6" ht="6" customHeight="1">
      <c r="B25" s="7"/>
      <c r="C25" s="13"/>
      <c r="D25" s="13"/>
    </row>
    <row r="26" spans="2:6">
      <c r="B26" s="14" t="s">
        <v>21</v>
      </c>
      <c r="C26" s="17">
        <v>65.634399999999999</v>
      </c>
      <c r="D26" s="17">
        <v>65.5</v>
      </c>
      <c r="F26" s="3"/>
    </row>
    <row r="27" spans="2:6">
      <c r="B27" s="18" t="s">
        <v>22</v>
      </c>
      <c r="C27" s="19">
        <v>4</v>
      </c>
      <c r="D27" s="19">
        <v>5.5684540597008976</v>
      </c>
      <c r="F27" s="4"/>
    </row>
    <row r="28" spans="2:6" ht="7.9" customHeight="1">
      <c r="B28" s="5"/>
      <c r="C28" s="5"/>
      <c r="D28" s="5"/>
      <c r="E28" s="20"/>
    </row>
    <row r="29" spans="2:6">
      <c r="B29" s="21"/>
      <c r="C29" s="5"/>
      <c r="D29" s="5"/>
      <c r="E29" s="20"/>
    </row>
    <row r="30" spans="2:6">
      <c r="B30" s="336" t="s">
        <v>32</v>
      </c>
      <c r="C30" s="336"/>
      <c r="D30" s="336"/>
      <c r="E30" s="20"/>
    </row>
    <row r="31" spans="2:6">
      <c r="B31" s="336" t="s">
        <v>27</v>
      </c>
      <c r="C31" s="336"/>
      <c r="D31" s="336"/>
      <c r="E31" s="20"/>
    </row>
    <row r="32" spans="2:6">
      <c r="B32" s="332"/>
      <c r="C32" s="334" t="s">
        <v>29</v>
      </c>
      <c r="D32" s="334" t="s">
        <v>30</v>
      </c>
      <c r="E32" s="20"/>
    </row>
    <row r="33" spans="2:5" ht="14.45" customHeight="1" thickBot="1">
      <c r="B33" s="333"/>
      <c r="C33" s="335"/>
      <c r="D33" s="335"/>
      <c r="E33" s="20"/>
    </row>
    <row r="34" spans="2:5">
      <c r="B34" s="22" t="s">
        <v>8</v>
      </c>
      <c r="C34" s="23">
        <v>82.337702157735379</v>
      </c>
      <c r="D34" s="23">
        <v>47.77</v>
      </c>
    </row>
    <row r="35" spans="2:5">
      <c r="B35" s="13" t="s">
        <v>7</v>
      </c>
      <c r="C35" s="24">
        <v>2658.5250000000001</v>
      </c>
      <c r="D35" s="24">
        <v>3467.8416666666672</v>
      </c>
    </row>
    <row r="36" spans="2:5">
      <c r="B36" s="25" t="s">
        <v>23</v>
      </c>
      <c r="C36" s="24">
        <v>21270</v>
      </c>
      <c r="D36" s="24">
        <v>16000</v>
      </c>
    </row>
    <row r="37" spans="2:5">
      <c r="B37" s="25" t="s">
        <v>24</v>
      </c>
      <c r="C37" s="24">
        <v>130.13849999999999</v>
      </c>
      <c r="D37" s="24">
        <v>123.97</v>
      </c>
    </row>
    <row r="38" spans="2:5">
      <c r="B38" s="7" t="s">
        <v>25</v>
      </c>
      <c r="C38" s="24">
        <v>1.8</v>
      </c>
      <c r="D38" s="24">
        <v>1.7</v>
      </c>
    </row>
    <row r="39" spans="2:5">
      <c r="B39" s="7" t="s">
        <v>9</v>
      </c>
      <c r="C39" s="24">
        <v>2</v>
      </c>
      <c r="D39" s="24">
        <v>2.7</v>
      </c>
    </row>
    <row r="40" spans="2:5">
      <c r="B40" s="26" t="s">
        <v>26</v>
      </c>
      <c r="C40" s="27">
        <v>2.101</v>
      </c>
      <c r="D40" s="27">
        <v>2.2709999999999999</v>
      </c>
    </row>
    <row r="41" spans="2:5">
      <c r="B41" s="5"/>
      <c r="C41" s="5"/>
      <c r="D41" s="5"/>
    </row>
    <row r="42" spans="2:5">
      <c r="B42" s="28"/>
      <c r="C42" s="5"/>
      <c r="D42" s="5"/>
    </row>
    <row r="43" spans="2:5">
      <c r="B43" s="28"/>
      <c r="C43" s="5"/>
      <c r="D43" s="5"/>
    </row>
    <row r="44" spans="2:5">
      <c r="B44" s="28"/>
      <c r="C44" s="5"/>
      <c r="D44" s="5"/>
    </row>
    <row r="45" spans="2:5">
      <c r="B45" s="28"/>
      <c r="C45" s="5"/>
      <c r="D45" s="5"/>
    </row>
    <row r="46" spans="2:5">
      <c r="B46" s="28"/>
      <c r="C46" s="5"/>
      <c r="D46" s="5"/>
    </row>
    <row r="47" spans="2:5">
      <c r="B47" s="5"/>
      <c r="C47" s="5"/>
      <c r="D47" s="5"/>
    </row>
    <row r="48" spans="2:5">
      <c r="B48" s="5"/>
      <c r="C48" s="5"/>
      <c r="D48" s="5"/>
    </row>
    <row r="49" spans="2:4">
      <c r="B49" s="5"/>
      <c r="C49" s="5"/>
      <c r="D49" s="5"/>
    </row>
    <row r="50" spans="2:4">
      <c r="B50" s="5"/>
      <c r="C50" s="5"/>
      <c r="D50" s="5"/>
    </row>
    <row r="51" spans="2:4">
      <c r="B51" s="5"/>
      <c r="C51" s="5"/>
      <c r="D51" s="5"/>
    </row>
    <row r="52" spans="2:4">
      <c r="B52" s="5"/>
      <c r="C52" s="5"/>
      <c r="D52" s="5"/>
    </row>
    <row r="53" spans="2:4">
      <c r="B53" s="5"/>
      <c r="C53" s="5"/>
      <c r="D53" s="5"/>
    </row>
    <row r="54" spans="2:4">
      <c r="B54" s="5"/>
      <c r="C54" s="5"/>
      <c r="D54" s="5"/>
    </row>
    <row r="55" spans="2:4">
      <c r="B55" s="5"/>
      <c r="C55" s="5"/>
      <c r="D55" s="5"/>
    </row>
  </sheetData>
  <mergeCells count="11">
    <mergeCell ref="B6:D6"/>
    <mergeCell ref="B32:B33"/>
    <mergeCell ref="C32:C33"/>
    <mergeCell ref="D32:D33"/>
    <mergeCell ref="B30:D30"/>
    <mergeCell ref="B31:D31"/>
    <mergeCell ref="D10:D11"/>
    <mergeCell ref="B9:D9"/>
    <mergeCell ref="B10:B11"/>
    <mergeCell ref="C10:C11"/>
    <mergeCell ref="B8:D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F2051731F90E4A81F5ABF3E3054ABB" ma:contentTypeVersion="15" ma:contentTypeDescription="Create a new document." ma:contentTypeScope="" ma:versionID="736c88bc7adf83b051c6c032d65e9964">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41580f3fb5bdaab05bb40a6109e16f15"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0D72C3-E2F1-4104-AF77-4BD7E532597C}"/>
</file>

<file path=customXml/itemProps2.xml><?xml version="1.0" encoding="utf-8"?>
<ds:datastoreItem xmlns:ds="http://schemas.openxmlformats.org/officeDocument/2006/customXml" ds:itemID="{336992A6-7838-4471-A4D0-AB96A18E692A}"/>
</file>

<file path=customXml/itemProps3.xml><?xml version="1.0" encoding="utf-8"?>
<ds:datastoreItem xmlns:ds="http://schemas.openxmlformats.org/officeDocument/2006/customXml" ds:itemID="{371FC46F-EAAB-4BBA-B0DA-28CBF04FB073}"/>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Tabla 1</vt:lpstr>
      <vt:lpstr>Tabla 2 y 3</vt:lpstr>
      <vt:lpstr>Tabla 4</vt:lpstr>
      <vt:lpstr>Tabla 5</vt:lpstr>
      <vt:lpstr>Tabla 6</vt:lpstr>
      <vt:lpstr>Tabla 7</vt:lpstr>
      <vt:lpstr>Tabla 8</vt:lpstr>
      <vt:lpstr>Anexo 1</vt:lpstr>
      <vt:lpstr>Anexo 2</vt:lpstr>
      <vt:lpstr>Cuadro 2. y 3.</vt:lpstr>
      <vt:lpstr>'Tabla 6'!_Toc115283910</vt:lpstr>
      <vt:lpstr>'Tabla 7'!_Toc115283911</vt:lpstr>
      <vt:lpstr>'Anexo 2'!_Toc115283912</vt:lpstr>
      <vt:lpstr>'Tabla 8'!_Toc115283912</vt:lpstr>
      <vt:lpstr>'Tabla 5'!Área_de_impresión</vt:lpstr>
      <vt:lpstr>'Tabla 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Fidelia Raulina Pérez Castillo</dc:creator>
  <cp:lastModifiedBy>Luis Antonio Rodriguez Gutierrez</cp:lastModifiedBy>
  <dcterms:created xsi:type="dcterms:W3CDTF">2025-09-17T19:24:00Z</dcterms:created>
  <dcterms:modified xsi:type="dcterms:W3CDTF">2026-09-28T14:31:11Z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ies>
</file>