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dgprd.sharepoint.com/sites/Depto.deEstudiosEconmicos/Shared Documents/Reportes Semanales/2026/Julio/31.07.2026/"/>
    </mc:Choice>
  </mc:AlternateContent>
  <xr:revisionPtr revIDLastSave="246" documentId="8_{E10DB08F-32D2-4233-AD36-B21057DCF676}" xr6:coauthVersionLast="47" xr6:coauthVersionMax="47" xr10:uidLastSave="{CF7A3F82-4750-4577-B648-624497168A06}"/>
  <bookViews>
    <workbookView xWindow="28680" yWindow="-120" windowWidth="29040" windowHeight="15720" tabRatio="875" activeTab="1" xr2:uid="{00000000-000D-0000-FFFF-FFFF00000000}"/>
  </bookViews>
  <sheets>
    <sheet name="Dinámica" sheetId="156"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Mes'!$C$32:$D$41</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[134]MONTHLY!$A$2:$U$25,[134]MONTHLY!$A$29:$U$66,[134]MONTHLY!$A$71:$U$124,[134]MONTHLY!$A$127:$U$180,[134]MONTHLY!$A$183:$U$238,[134]MONTHLY!$A$244:$U$287,[134]MONTHLY!$A$291:$U$330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'[65]Fax a enviar'!#REF!</definedName>
    <definedName name="as" hidden="1">'[65]Fax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[66]Sheet1!$B$2:$T$56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[67]nonopec!$D$424:$D$433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'[68]OECD wgt'!$B$13</definedName>
    <definedName name="Austria_wt">'[68]OECD wgt'!$B$14</definedName>
    <definedName name="Average_Daily_Depreciation">'[69]Inter-Bank'!$G$5</definedName>
    <definedName name="Average_Weekly_Depreciation">'[69]Inter-Bank'!$K$5</definedName>
    <definedName name="Average_Weekly_Inter_Bank_Exchange_Rate">'[69]Inter-Bank'!$H$5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'[70]K. IMF Base'!$A$170:$CI$255</definedName>
    <definedName name="_xlnm.Database" localSheetId="8">#REF!</definedName>
    <definedName name="_xlnm.Database" localSheetId="7">#REF!</definedName>
    <definedName name="_xlnm.Database">#REF!</definedName>
    <definedName name="baseflow" localSheetId="8">'[70]K. IMF Base'!#REF!</definedName>
    <definedName name="baseflow" localSheetId="7">'[70]K. IMF Base'!#REF!</definedName>
    <definedName name="baseflow">'[70]K.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'[71]Crédito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[72]terms!#REF!</definedName>
    <definedName name="Bei" localSheetId="7">[72]terms!#REF!</definedName>
    <definedName name="Bei">[72]terms!#REF!</definedName>
    <definedName name="Belgium_wt">'[68]OECD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'[73]Vaciado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[74]!BFLD_DF</definedName>
    <definedName name="BFLD_DF">[74]!BFLD_DF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[75]RECIMP99!$A$1:$Q$74</definedName>
    <definedName name="BLOQUE2">[75]RECIMP2000!$A$1:$Q$74</definedName>
    <definedName name="BLOQUE3">[75]RECIMP99!$A$274:$Q$274</definedName>
    <definedName name="BLOQUE4">[75]RECIMP2000real!$A$1:$Q$74</definedName>
    <definedName name="BLOQUE5">[75]RECIMP99!$V$1:$AK$74</definedName>
    <definedName name="BLOQUE6">[75]RECIMP2000!$W$1:$AJ$75</definedName>
    <definedName name="BLOQUE7">[75]RECIMP99!$V$274:$AK$274</definedName>
    <definedName name="BLOQUE8">[75]RECIMP2000real!$V$1:$AK$74</definedName>
    <definedName name="BLPH1" hidden="1">'[76]Ex rate bloom'!$A$4</definedName>
    <definedName name="BLPH2" hidden="1">'[76]Ex rate bloom'!$D$4</definedName>
    <definedName name="BLPH3" hidden="1">'[76]Ex rate bloom'!$G$4</definedName>
    <definedName name="BLPH4" hidden="1">'[76]Ex rate bloom'!$J$4</definedName>
    <definedName name="BLPH5" hidden="1">'[76]Ex rate bloom'!$M$4</definedName>
    <definedName name="BLPH6" hidden="1">'[76]Ex rate bloom'!$P$4</definedName>
    <definedName name="BLPH7" hidden="1">'[76]Ex rate bloom'!$S$4</definedName>
    <definedName name="BLPH8" hidden="1">'[76]Ex rate bloom'!$V$4</definedName>
    <definedName name="BM" localSheetId="8">#REF!</definedName>
    <definedName name="BM" localSheetId="7">#REF!</definedName>
    <definedName name="BM">#REF!</definedName>
    <definedName name="BMG">[77]Q6!$E$28:$AH$28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[78]!BORRA_CUADROS</definedName>
    <definedName name="BORRA_CUADROS">[78]!BORRA_CUADROS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[77]Q6!$E$26:$AH$26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'[68]OECD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[79]Hoja3!$B$1:$L$98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[80]!base-flow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[81]MONTHLY!$BP$4:$CA$4</definedName>
    <definedName name="cons12mon" localSheetId="8">'[82]GDP projections'!#REF!</definedName>
    <definedName name="cons12mon" localSheetId="7">'[82]GDP projections'!#REF!</definedName>
    <definedName name="cons12mon">'[82]GDP projections'!#REF!</definedName>
    <definedName name="CONS2">[81]MONTHLY!$CB$4:$CM$4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'[82]GDP projections'!#REF!</definedName>
    <definedName name="consperc" localSheetId="7">'[82]GDP projections'!#REF!</definedName>
    <definedName name="consperc">'[82]GDP projections'!#REF!</definedName>
    <definedName name="consqtr" localSheetId="8">'[82]GDP projections'!#REF!</definedName>
    <definedName name="consqtr" localSheetId="7">'[82]GDP projections'!#REF!</definedName>
    <definedName name="consqtr">'[82]GDP projections'!#REF!</definedName>
    <definedName name="CONTENTS">[83]Contents!$A$1:$F$36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'[73]Vaciado 1'!$D$126</definedName>
    <definedName name="CostoVentasY2">'[73]Vaciado 1'!$E$126</definedName>
    <definedName name="CostoVentasY3">'[73]Vaciado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'[84]Exchange Rate chart'!#REF!</definedName>
    <definedName name="CountryName" localSheetId="7">'[84]Exchange Rate chart'!#REF!</definedName>
    <definedName name="CountryName">'[84]Exchange Rate chart'!#REF!</definedName>
    <definedName name="cp" localSheetId="8" hidden="1">'[85]C Summary'!#REF!</definedName>
    <definedName name="cp" localSheetId="7" hidden="1">'[85]C Summary'!#REF!</definedName>
    <definedName name="cp" hidden="1">'[85]C Summary'!#REF!</definedName>
    <definedName name="CPF" localSheetId="8">#REF!</definedName>
    <definedName name="CPF" localSheetId="7">#REF!</definedName>
    <definedName name="CPF">#REF!</definedName>
    <definedName name="CPI">[86]CPI!$A$4:$M$160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[87]SUPUESTOS!A$15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[81]MONTHLY!$B$437:$Z$444</definedName>
    <definedName name="CRUDE2">[81]MONTHLY!$B$451:$Z$458</definedName>
    <definedName name="CRUDE3">[81]MONTHLY!$B$465:$Z$472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'[88]fondo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'[89]graf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[90]Current!$D$66</definedName>
    <definedName name="cutoff">'[91]LIC cutoff'!$A$2:$B$15</definedName>
    <definedName name="CYEAR2021" localSheetId="7">[92]Coal!$B$583:$J$583</definedName>
    <definedName name="CYEAR2021">[92]Coal!$B$583:$J$583</definedName>
    <definedName name="CYEAR2022" localSheetId="7">[92]Coal!$K$583:$V$583</definedName>
    <definedName name="CYEAR2022">[92]Coal!$K$583:$V$583</definedName>
    <definedName name="CYEAR2023" localSheetId="7">[92]Coal!$W$583:$AH$583</definedName>
    <definedName name="CYEAR2023">[92]Coal!$W$583:$AH$583</definedName>
    <definedName name="CYEAR2024" localSheetId="7">[92]Coal!$AI$583:$AT$583</definedName>
    <definedName name="CYEAR2024">[92]Coal!$AI$583:$AT$583</definedName>
    <definedName name="CYEAR2025" localSheetId="7">[92]Coal!$AU$583:$AX$583</definedName>
    <definedName name="CYEAR2025">[92]Coal!$AU$583:$AX$583</definedName>
    <definedName name="d" localSheetId="8" hidden="1">'[93]Fax a enviar'!#REF!</definedName>
    <definedName name="d" localSheetId="7" hidden="1">'[93]Fax a enviar'!#REF!</definedName>
    <definedName name="d" hidden="1">'[93]Fax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[94]DA!#REF!</definedName>
    <definedName name="D_EDNA_D">[94]DA!#REF!</definedName>
    <definedName name="D_EDNA_T">[94]DA!#REF!</definedName>
    <definedName name="D_EDNE">[94]DA!#REF!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'[69]Inter-Bank'!$E$5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[95]Tablas!$IV$1:$IV$2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'[69]Inter-Bank'!$B$5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'[68]OECD wgt'!$B$17</definedName>
    <definedName name="Department" localSheetId="8">'[84]Exchange Rate chart'!#REF!</definedName>
    <definedName name="Department" localSheetId="7">'[84]Exchange Rate chart'!#REF!</definedName>
    <definedName name="Department">'[84]Exchange Rate chart'!#REF!</definedName>
    <definedName name="DependenciaBrecha">[96]ROE!$B$136</definedName>
    <definedName name="DependenciaBrecha2">[97]ROE!$B$136</definedName>
    <definedName name="DependenciaSpread">[96]ROE!$B$134</definedName>
    <definedName name="DependenciaSpread2">[97]ROE!$B$134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'[93]Fax a enviar'!#REF!</definedName>
    <definedName name="dfdf" localSheetId="7" hidden="1">'[93]Fax a enviar'!#REF!</definedName>
    <definedName name="dfdf" hidden="1">'[93]Fax a enviar'!#REF!</definedName>
    <definedName name="dfdfsd" localSheetId="8" hidden="1">'[98]Fax a enviar'!#REF!</definedName>
    <definedName name="dfdfsd" localSheetId="7" hidden="1">'[98]Fax a enviar'!#REF!</definedName>
    <definedName name="dfdfsd" hidden="1">'[98]Fax a enviar'!#REF!</definedName>
    <definedName name="dfdgfdfd" localSheetId="8" hidden="1">'[99]Fax a enviar'!#REF!</definedName>
    <definedName name="dfdgfdfd" localSheetId="7" hidden="1">'[99]Fax a enviar'!#REF!</definedName>
    <definedName name="dfdgfdfd" hidden="1">'[99]Fax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[100]A.11!#REF!</definedName>
    <definedName name="DISB">[60]Debt!#REF!</definedName>
    <definedName name="Discount_IDA">[101]NPV!$B$28</definedName>
    <definedName name="Discount_IDA1" localSheetId="8">#REF!</definedName>
    <definedName name="Discount_IDA1" localSheetId="7">#REF!</definedName>
    <definedName name="Discount_IDA1">#REF!</definedName>
    <definedName name="Discount_NC" localSheetId="8">[101]NPV!#REF!</definedName>
    <definedName name="Discount_NC" localSheetId="7">[101]NPV!#REF!</definedName>
    <definedName name="Discount_NC">[101]NPV!#REF!</definedName>
    <definedName name="DiscountRate" localSheetId="8">#REF!</definedName>
    <definedName name="DiscountRate" localSheetId="7">#REF!</definedName>
    <definedName name="DiscountRate">#REF!</definedName>
    <definedName name="divi">[102]Base!$H$2816</definedName>
    <definedName name="DIVISOOR">[103]Sheet2!$A$46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[87]RESULTADOS!$A$86:$IV$86</definedName>
    <definedName name="DMU" localSheetId="8">#REF!</definedName>
    <definedName name="DMU" localSheetId="7">#REF!</definedName>
    <definedName name="DMU">#REF!</definedName>
    <definedName name="DNP">[87]SUPUESTOS!A$18</definedName>
    <definedName name="DO" localSheetId="8">#REF!</definedName>
    <definedName name="DO" localSheetId="7">#REF!</definedName>
    <definedName name="DO">#REF!</definedName>
    <definedName name="DOMI">#N/A</definedName>
    <definedName name="DOMINIO2">#N/A</definedName>
    <definedName name="DPOB">[87]SUPUESTOS!A$7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'[87]SMONET-FINANC'!$A$99:$IV$99</definedName>
    <definedName name="ds" localSheetId="8" hidden="1">'[93]Fax a enviar'!#REF!</definedName>
    <definedName name="ds" localSheetId="7" hidden="1">'[93]Fax a enviar'!#REF!</definedName>
    <definedName name="ds" hidden="1">'[93]Fax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'[93]Fax a enviar'!#REF!</definedName>
    <definedName name="dsds" localSheetId="7" hidden="1">'[93]Fax a enviar'!#REF!</definedName>
    <definedName name="dsds" hidden="1">'[93]Fax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[87]RESULTADOS!$A$82:$IV$82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[72]terms!#REF!</definedName>
    <definedName name="ECU" localSheetId="8">#REF!</definedName>
    <definedName name="ECU" localSheetId="7">#REF!</definedName>
    <definedName name="ECU">#REF!</definedName>
    <definedName name="EDNA">#N/A</definedName>
    <definedName name="EDNA_B" localSheetId="7">[94]Q6!#REF!</definedName>
    <definedName name="EDNA_B">[94]Q6!#REF!</definedName>
    <definedName name="EDNA_D" localSheetId="7">[94]Q7!#REF!</definedName>
    <definedName name="EDNA_D">[94]Q7!#REF!</definedName>
    <definedName name="EDNA_T">[94]Q5!#REF!</definedName>
    <definedName name="EDNE">[94]Q7!#REF!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'[104]Fax a enviar'!#REF!</definedName>
    <definedName name="efdgd" hidden="1">'[104]Fax a enviar'!#REF!</definedName>
    <definedName name="EfectivoCuentasBancarias">'[73]Vaciado 1'!$D$13</definedName>
    <definedName name="efefte" localSheetId="8" hidden="1">'[104]Fax a enviar'!#REF!</definedName>
    <definedName name="efefte" localSheetId="7" hidden="1">'[104]Fax a enviar'!#REF!</definedName>
    <definedName name="efefte" hidden="1">'[104]Fax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[105]FIN!#REF!</definedName>
    <definedName name="ELV" localSheetId="7">[105]FIN!#REF!</definedName>
    <definedName name="ELV">[105]FIN!#REF!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'[106]Ranking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'[93]Fax a enviar'!#REF!</definedName>
    <definedName name="erererer" hidden="1">'[93]Fax a enviar'!#REF!</definedName>
    <definedName name="ererwrw" localSheetId="7" hidden="1">'[99]Fax a enviar'!#REF!</definedName>
    <definedName name="ererwrw" hidden="1">'[99]Fax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[107]Sheet1!$N$2:$Q$26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[108]Main!$AB$25</definedName>
    <definedName name="Exportacion_Por_Importancia">[109]Macro1!$A$1</definedName>
    <definedName name="EXR_UPDATE" localSheetId="8">#REF!</definedName>
    <definedName name="EXR_UPDATE" localSheetId="7">#REF!</definedName>
    <definedName name="EXR_UPDATE">#REF!</definedName>
    <definedName name="External_debt_indicators">[110]Table3!$F$8:$AB$437:'[110]Table3'!$AB$9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'[98]Fax a enviar'!#REF!</definedName>
    <definedName name="fdfdsafsdf" localSheetId="7" hidden="1">'[98]Fax a enviar'!#REF!</definedName>
    <definedName name="fdfdsafsdf" hidden="1">'[98]Fax a enviar'!#REF!</definedName>
    <definedName name="fdfdsf" localSheetId="8" hidden="1">#REF!</definedName>
    <definedName name="fdfdsf" localSheetId="7" hidden="1">#REF!</definedName>
    <definedName name="fdfdsf" hidden="1">#REF!</definedName>
    <definedName name="fdfsd" localSheetId="8" hidden="1">'[65]Fax a enviar'!#REF!</definedName>
    <definedName name="fdfsd" localSheetId="7" hidden="1">'[65]Fax a enviar'!#REF!</definedName>
    <definedName name="fdfsd" hidden="1">'[65]Fax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'[93]Fax a enviar'!#REF!</definedName>
    <definedName name="fef" hidden="1">'[93]Fax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'[93]Fax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'[99]Fax a enviar'!#REF!</definedName>
    <definedName name="fghfghf" hidden="1">'[111]Fax a enviar'!#REF!</definedName>
    <definedName name="fhnfdj" hidden="1">'[93]Fax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'[68]OECD wgt'!$B$18</definedName>
    <definedName name="FIP" localSheetId="8">[112]Q4!#REF!</definedName>
    <definedName name="FIP" localSheetId="7">[112]Q4!#REF!</definedName>
    <definedName name="FIP">[112]Q4!#REF!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[112]Q4!#REF!</definedName>
    <definedName name="FLIBOR" localSheetId="7">[112]Q4!#REF!</definedName>
    <definedName name="FLIBOR">[112]Q4!#REF!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[79]Hoja5!$X$1:$AF$61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[79]Hoja5!$J$1:$U$44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'[68]OECD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[113]C!#REF!</definedName>
    <definedName name="fsdfsd" hidden="1">[113]C!#REF!</definedName>
    <definedName name="fsdsdfa" localSheetId="7" hidden="1">'[98]Fax a enviar'!#REF!</definedName>
    <definedName name="fsdsdfa" hidden="1">'[98]Fax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'[93]Fax a enviar'!#REF!</definedName>
    <definedName name="gdg" hidden="1">'[93]Fax a enviar'!#REF!</definedName>
    <definedName name="gdgd" hidden="1">'[104]Fax a enviar'!#REF!</definedName>
    <definedName name="gdp">[114]GDP_WEO!$A$3:$AB$188</definedName>
    <definedName name="gdpall">[114]GDP!$B$2:$AD$134</definedName>
    <definedName name="GDPDEFL" localSheetId="8">[115]NA!#REF!</definedName>
    <definedName name="GDPDEFL" localSheetId="7">[115]NA!#REF!</definedName>
    <definedName name="GDPDEFL">[115]NA!#REF!</definedName>
    <definedName name="GDPOR" localSheetId="8">[115]NA!#REF!</definedName>
    <definedName name="GDPOR" localSheetId="7">[115]NA!#REF!</definedName>
    <definedName name="GDPOR">[115]NA!#REF!</definedName>
    <definedName name="GDPOR_" localSheetId="8">[115]NA!#REF!</definedName>
    <definedName name="GDPOR_" localSheetId="7">[115]NA!#REF!</definedName>
    <definedName name="GDPOR_">[115]NA!#REF!</definedName>
    <definedName name="gdppc">[114]GDPpc_WEO!$A$3:$AC$188</definedName>
    <definedName name="Germany_wt">'[68]OECD wgt'!$B$6</definedName>
    <definedName name="Gestión">[79]Hoja2!$A$1:$L$76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[112]Q4!#REF!</definedName>
    <definedName name="GGBXI" localSheetId="7">[112]Q4!#REF!</definedName>
    <definedName name="GGBXI">[112]Q4!#REF!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'[116]J(Priv.Cap)'!#REF!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[112]Q4!#REF!</definedName>
    <definedName name="GGSB" localSheetId="7">[112]Q4!#REF!</definedName>
    <definedName name="GGSB">[112]Q4!#REF!</definedName>
    <definedName name="GGSBXS" localSheetId="8">[112]Q4!#REF!</definedName>
    <definedName name="GGSBXS" localSheetId="7">[112]Q4!#REF!</definedName>
    <definedName name="GGSBXS">[112]Q4!#REF!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[91]GNIpc!$A$1:$R$235</definedName>
    <definedName name="goafrica" localSheetId="7">[117]!goafrica</definedName>
    <definedName name="goafrica">[117]!goafrica</definedName>
    <definedName name="goasia" localSheetId="7">[117]!goasia</definedName>
    <definedName name="goasia">[117]!goasia</definedName>
    <definedName name="GOB" localSheetId="8">#REF!</definedName>
    <definedName name="GOB" localSheetId="7">#REF!</definedName>
    <definedName name="GOB">#REF!</definedName>
    <definedName name="goeeup" localSheetId="7">[117]!goeeup</definedName>
    <definedName name="goeeup">[117]!goeeup</definedName>
    <definedName name="GOESC96" localSheetId="8">#REF!</definedName>
    <definedName name="GOESC96" localSheetId="7">#REF!</definedName>
    <definedName name="GOESC96">#REF!</definedName>
    <definedName name="goeurope" localSheetId="7">[117]!goeurope</definedName>
    <definedName name="goeurope">[117]!goeurope</definedName>
    <definedName name="golamerica" localSheetId="7">[117]!golamerica</definedName>
    <definedName name="golamerica">[117]!golamerica</definedName>
    <definedName name="gomeast" localSheetId="7">[117]!gomeast</definedName>
    <definedName name="gomeast">[117]!gomeast</definedName>
    <definedName name="gooecd" localSheetId="7">[117]!gooecd</definedName>
    <definedName name="gooecd">[117]!gooecd</definedName>
    <definedName name="goopec" localSheetId="7">[117]!goopec</definedName>
    <definedName name="goopec">[117]!goopec</definedName>
    <definedName name="gosummary" localSheetId="7">[117]!gosummary</definedName>
    <definedName name="gosummary">[117]!gosummary</definedName>
    <definedName name="_xlnm.Recorder" localSheetId="8">#REF!</definedName>
    <definedName name="_xlnm.Recorder" localSheetId="7">#REF!</definedName>
    <definedName name="_xlnm.Recorder">#REF!</definedName>
    <definedName name="Grace_IDA">[101]NPV!$B$25</definedName>
    <definedName name="Grace_IDA1" localSheetId="8">#REF!</definedName>
    <definedName name="Grace_IDA1" localSheetId="7">#REF!</definedName>
    <definedName name="Grace_IDA1">#REF!</definedName>
    <definedName name="Grace_NC" localSheetId="8">[101]NPV!#REF!</definedName>
    <definedName name="Grace_NC" localSheetId="7">[101]NPV!#REF!</definedName>
    <definedName name="Grace_NC">[101]NPV!#REF!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'[88]GRÁFICO DE FONDO POR AFILIADO'!$A$3:$H$35</definedName>
    <definedName name="GRÁFICO_10.3.2">'[88]GRÁFICO DE FONDO POR AFILIADO'!$A$36:$H$68</definedName>
    <definedName name="GRÁFICO_10.3.3">'[88]GRÁFICO DE FONDO POR AFILIADO'!$A$69:$H$101</definedName>
    <definedName name="GRÁFICO_10.3.4.">'[88]GRÁFICO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'[68]OECD wgt'!$B$19</definedName>
    <definedName name="grtrt" localSheetId="8" hidden="1">'[99]Fax a enviar'!#REF!</definedName>
    <definedName name="grtrt" localSheetId="7" hidden="1">'[99]Fax a enviar'!#REF!</definedName>
    <definedName name="grtrt" hidden="1">'[99]Fax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[92]Gold!$B$583:$J$583</definedName>
    <definedName name="GYEAR2021">[92]Gold!$B$583:$J$583</definedName>
    <definedName name="GYEAR2022" localSheetId="7">[92]Gold!$K$583:$U$583</definedName>
    <definedName name="GYEAR2022">[92]Gold!$K$583:$U$583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'[93]Fax a enviar'!#REF!</definedName>
    <definedName name="hfhfhf" hidden="1">'[93]Fax a enviar'!#REF!</definedName>
    <definedName name="hhh" localSheetId="7" hidden="1">'[118]J(Priv.Cap)'!#REF!</definedName>
    <definedName name="hhh" hidden="1">'[118]J(Priv.Cap)'!#REF!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'[69]Inter-Bank'!$L$5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'[99]Fax a enviar'!#REF!</definedName>
    <definedName name="hjkhgkky" localSheetId="7" hidden="1">'[99]Fax a enviar'!#REF!</definedName>
    <definedName name="hjkhgkky" hidden="1">'[99]Fax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[67]nonopec!#REF!</definedName>
    <definedName name="HVYNONO1" localSheetId="7">[67]nonopec!#REF!</definedName>
    <definedName name="HVYNONO1">[67]nonopec!#REF!</definedName>
    <definedName name="HVYNONO2" localSheetId="8">[67]nonopec!#REF!</definedName>
    <definedName name="HVYNONO2" localSheetId="7">[67]nonopec!#REF!</definedName>
    <definedName name="HVYNONO2">[67]nonopec!#REF!</definedName>
    <definedName name="HVYNONOPEC" localSheetId="7">[67]nonopec!#REF!</definedName>
    <definedName name="HVYNONOPEC">[67]nonopec!#REF!</definedName>
    <definedName name="HVYOECD">[67]nonopec!#REF!</definedName>
    <definedName name="HVYOPEC">[67]nonopec!#REF!</definedName>
    <definedName name="HVYSUMM">[67]nonopec!#REF!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'[68]OECD wgt'!$B$21</definedName>
    <definedName name="IDA">[54]CIRRs!$C$64</definedName>
    <definedName name="IDA_assistance">'[119]tab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'[93]Fax a enviar'!#REF!</definedName>
    <definedName name="iiiiiiiiiiii" localSheetId="7" hidden="1">'[93]Fax a enviar'!#REF!</definedName>
    <definedName name="iiiiiiiiiiii" hidden="1">'[93]Fax a enviar'!#REF!</definedName>
    <definedName name="iiiiiiiiiiiiiiiii" localSheetId="8" hidden="1">'[93]Fax a enviar'!#REF!</definedName>
    <definedName name="iiiiiiiiiiiiiiiii" localSheetId="7" hidden="1">'[93]Fax a enviar'!#REF!</definedName>
    <definedName name="iiiiiiiiiiiiiiiii" hidden="1">'[93]Fax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[87]SUPUESTOS!A$21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[86]CPI!$A$210:$M$354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[120]Master!$AK$5:$AK$10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[101]NPV!$B$27</definedName>
    <definedName name="Interest_IDA1" localSheetId="8">#REF!</definedName>
    <definedName name="Interest_IDA1" localSheetId="7">#REF!</definedName>
    <definedName name="Interest_IDA1">#REF!</definedName>
    <definedName name="Interest_NC" localSheetId="8">[101]NPV!#REF!</definedName>
    <definedName name="Interest_NC" localSheetId="7">[101]NPV!#REF!</definedName>
    <definedName name="Interest_NC">[101]NPV!#REF!</definedName>
    <definedName name="InterestRate" localSheetId="8">#REF!</definedName>
    <definedName name="InterestRate" localSheetId="7">#REF!</definedName>
    <definedName name="InterestRate">#REF!</definedName>
    <definedName name="inthalf">[121]Sheet4!$C$58:$G$112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[122]ipc!#REF!</definedName>
    <definedName name="IPC">[122]ipc!#REF!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'[68]OECD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'[68]OECD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'[65]Fax a enviar'!#REF!</definedName>
    <definedName name="jjj" hidden="1">'[65]Fax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'[116]J(Priv.Cap)'!#REF!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'[106]Ranking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'[93]Fax a enviar'!#REF!</definedName>
    <definedName name="khkh" localSheetId="7" hidden="1">'[93]Fax a enviar'!#REF!</definedName>
    <definedName name="khkh" hidden="1">'[93]Fax a enviar'!#REF!</definedName>
    <definedName name="KID">'[106]base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'[93]Fax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[123]M!#REF!</definedName>
    <definedName name="kkkkk" hidden="1">'[124]J(Priv.Cap)'!#REF!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'[93]Fax a enviar'!#REF!</definedName>
    <definedName name="kykiyu" localSheetId="7" hidden="1">'[93]Fax a enviar'!#REF!</definedName>
    <definedName name="kykiyu" hidden="1">'[93]Fax a enviar'!#REF!</definedName>
    <definedName name="L" localSheetId="8">[112]DA!#REF!</definedName>
    <definedName name="L" localSheetId="7">[112]DA!#REF!</definedName>
    <definedName name="L">[112]DA!#REF!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[67]nonopec!#REF!</definedName>
    <definedName name="LGTNONO2">[67]nonopec!#REF!</definedName>
    <definedName name="LGTNONOPEC">[67]nonopec!#REF!</definedName>
    <definedName name="LGTNSUMM">[67]nonopec!#REF!</definedName>
    <definedName name="LGTOECD">[67]nonopec!#REF!</definedName>
    <definedName name="LGTOPEC">[67]nonopec!#REF!</definedName>
    <definedName name="LGTPCNT">[67]nonopec!#REF!</definedName>
    <definedName name="LIBOR3">[87]SUPUESTOS!$A$12:$IV$12</definedName>
    <definedName name="LIBOR6">[87]SUPUESTOS!A$11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[125]M!#REF!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'[69]Inter-Bank'!$M$5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[66]Sheet3!$O$1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[75]MACROS!$A$1:$A$1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[101]NPV!$B$26</definedName>
    <definedName name="Maturity_IDA1" localSheetId="8">#REF!</definedName>
    <definedName name="Maturity_IDA1" localSheetId="7">#REF!</definedName>
    <definedName name="Maturity_IDA1">#REF!</definedName>
    <definedName name="Maturity_NC" localSheetId="8">[101]NPV!#REF!</definedName>
    <definedName name="Maturity_NC" localSheetId="7">[101]NPV!#REF!</definedName>
    <definedName name="Maturity_NC">[101]NPV!#REF!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'[89]graf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[126]Codigos!$A$14:$B$25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[67]nonopec!$D$426:$D$426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[86]CPI!$A$403:$N$559</definedName>
    <definedName name="MONTHS">[81]MONTHLY!$BV$3:$CG$3</definedName>
    <definedName name="MONY" localSheetId="8">#REF!</definedName>
    <definedName name="MONY" localSheetId="7">#REF!</definedName>
    <definedName name="MONY">#REF!</definedName>
    <definedName name="moodys" localSheetId="8">'[127]Credit ratings on 1st issues'!#REF!</definedName>
    <definedName name="moodys" localSheetId="7">'[127]Credit ratings on 1st issues'!#REF!</definedName>
    <definedName name="moodys">'[127]Credit ratings on 1st issues'!#REF!</definedName>
    <definedName name="MPETROLEO" localSheetId="8">#REF!</definedName>
    <definedName name="MPETROLEO" localSheetId="7">#REF!</definedName>
    <definedName name="MPETROLEO">#REF!</definedName>
    <definedName name="msci">[107]Sheet1!$H$2:$K$24</definedName>
    <definedName name="mscid">[107]Sheet1!$B$2:$E$24</definedName>
    <definedName name="mscil">[107]Sheet1!$H$2:$K$24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'[68]OECD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'[128]Table 2.1 from DDP program'!$A$2:$A$2</definedName>
    <definedName name="nmBlankRow" localSheetId="8">[129]EDT!#REF!</definedName>
    <definedName name="nmBlankRow" localSheetId="7">[129]EDT!#REF!</definedName>
    <definedName name="nmBlankRow">[129]EDT!#REF!</definedName>
    <definedName name="nmColumnHeader">[129]EDT!$3:$3</definedName>
    <definedName name="nmData">[129]EDT!$B$4:$AA$36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[129]EDT!#REF!</definedName>
    <definedName name="nmIndexTable" localSheetId="7">[129]EDT!#REF!</definedName>
    <definedName name="nmIndexTable">[129]EDT!#REF!</definedName>
    <definedName name="nmReportFooter">'[130]Table 1'!$29:$29</definedName>
    <definedName name="nmReportHeader">#N/A</definedName>
    <definedName name="nmReportNotes">'[130]Table 1'!$30:$30</definedName>
    <definedName name="nmRowHeader">[129]EDT!$A$4:$A$36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[129]EDT!#REF!</definedName>
    <definedName name="nmScale" localSheetId="7">[129]EDT!#REF!</definedName>
    <definedName name="nmScale">[129]EDT!#REF!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'[71]Crédito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[67]nonopec!$D$29:$AD$70</definedName>
    <definedName name="NONOECD2">[67]nonopec!$D$71:$AD$135</definedName>
    <definedName name="NONOPEC">[67]nonopec!$D$136:$AD$155</definedName>
    <definedName name="NOPEC1">[81]MONTHLY!$BP$19:$CA$19</definedName>
    <definedName name="NOPEC2">[81]MONTHLY!$CB$19:$CM$19</definedName>
    <definedName name="NORM1">[81]MONTHLY!$A$5:$O$117</definedName>
    <definedName name="NORM2">[81]MONTHLY!$A$422:$Z$491</definedName>
    <definedName name="NORM3">[81]MONTHLY!$A$334:$Z$380</definedName>
    <definedName name="Norway_wt">'[68]OECD wgt'!$B$28</definedName>
    <definedName name="NOTA_EXPLICATIV" localSheetId="8">#REF!</definedName>
    <definedName name="NOTA_EXPLICATIV" localSheetId="7">#REF!</definedName>
    <definedName name="NOTA_EXPLICATIV">#REF!</definedName>
    <definedName name="Notes" localSheetId="8">[131]UPLOAD!#REF!</definedName>
    <definedName name="Notes" localSheetId="7">[131]UPLOAD!#REF!</definedName>
    <definedName name="Notes">[131]UPLOAD!#REF!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[67]nonopec!$D$157:$AD$204</definedName>
    <definedName name="NTDD_R" localSheetId="8">[59]Q1!#REF!</definedName>
    <definedName name="NTDD_R" localSheetId="7">[59]Q1!#REF!</definedName>
    <definedName name="NTDD_R">[59]Q1!#REF!</definedName>
    <definedName name="NTDD_RG" localSheetId="7">[74]!NTDD_RG</definedName>
    <definedName name="NTDD_RG">[74]!NTDD_RG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[92]Nickel!$B$583:$J$583</definedName>
    <definedName name="NYEAR2021">[92]Nickel!$B$583:$J$583</definedName>
    <definedName name="NYEAR2022" localSheetId="7">[92]Nickel!$K$583:$V$583</definedName>
    <definedName name="NYEAR2022">[92]Nickel!$K$583:$V$583</definedName>
    <definedName name="NYEAR2023" localSheetId="7">[92]Nickel!$W$583:$AH$583</definedName>
    <definedName name="NYEAR2023">[92]Nickel!$W$583:$AH$583</definedName>
    <definedName name="NYEAR2024" localSheetId="7">[92]Nickel!$AI$583:$AT$583</definedName>
    <definedName name="NYEAR2024">[92]Nickel!$AI$583:$AT$583</definedName>
    <definedName name="NYEAR2025" localSheetId="7">[92]Nickel!$AU$583:$BF$583</definedName>
    <definedName name="NYEAR2025">[92]Nickel!$AU$583:$BF$583</definedName>
    <definedName name="NZ_wt">'[68]OECD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[67]nonopec!$D$1:$AD$28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'[93]Fax a enviar'!#REF!</definedName>
    <definedName name="oiulfdgdgh" localSheetId="7" hidden="1">'[93]Fax a enviar'!#REF!</definedName>
    <definedName name="oiulfdgdgh" hidden="1">'[93]Fax a enviar'!#REF!</definedName>
    <definedName name="OK" localSheetId="8">#REF!</definedName>
    <definedName name="OK" localSheetId="7">#REF!</definedName>
    <definedName name="OK">#REF!</definedName>
    <definedName name="OnShow" localSheetId="7">'[132]SPNF Acuerdo Incl. Int.'!OnShow</definedName>
    <definedName name="OnShow">'[132]SPNF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[67]nonopec!$D$204:$AD$251</definedName>
    <definedName name="OPEC1">[81]MONTHLY!$BP$12:$CA$12</definedName>
    <definedName name="OPEC2">[81]MONTHLY!$CB$12:$CM$12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[83]E!$AJ$98:$AX$115</definedName>
    <definedName name="PARTIDA" localSheetId="8">[133]SPNF!#REF!</definedName>
    <definedName name="PARTIDA" localSheetId="7">[133]SPNF!#REF!</definedName>
    <definedName name="PARTIDA">[133]SPNF!#REF!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[67]nonopec!#REF!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[87]SUPUESTOS!A$14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'[93]Fax a enviar'!#REF!</definedName>
    <definedName name="poooooooooo" localSheetId="7" hidden="1">'[93]Fax a enviar'!#REF!</definedName>
    <definedName name="poooooooooo" hidden="1">'[93]Fax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'[68]OECD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[67]nonopec!#REF!</definedName>
    <definedName name="PRES1" localSheetId="7">[67]nonopec!#REF!</definedName>
    <definedName name="PRES1">[67]nonopec!#REF!</definedName>
    <definedName name="PRES2" localSheetId="8">[67]nonopec!#REF!</definedName>
    <definedName name="PRES2" localSheetId="7">[67]nonopec!#REF!</definedName>
    <definedName name="PRES2">[67]nonopec!#REF!</definedName>
    <definedName name="PRES3" localSheetId="7">[67]nonopec!#REF!</definedName>
    <definedName name="PRES3">[67]nonopec!#REF!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[108]Links!$A$1:$F$33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[101]FSUOUT!$B$2:$V$32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[121]Sheet4!$C$3:$G$57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'[118]J(Priv.Cap)'!#REF!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[67]nonopec!$D$400:$AD$423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[96]ROE!$B$136</definedName>
    <definedName name="RDDic03_2">[97]ROE!$B$136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[66]Sheet1!$I$1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[79]Hoja1!$A$1:$L$77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'[93]Fax a enviar'!#REF!</definedName>
    <definedName name="revenue">[66]Sheet3!$A$747:$IV$747</definedName>
    <definedName name="REVENUE_" localSheetId="8">'[41]CGvt Rev'!#REF!</definedName>
    <definedName name="REVENUE_" localSheetId="7">'[41]CGvt Rev'!#REF!</definedName>
    <definedName name="REVENUE_">'[41]CGvt Rev'!#REF!</definedName>
    <definedName name="Revisions">[66]Sheet1!$B$4:$M$46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[108]ErrCheck!$A$4</definedName>
    <definedName name="rngLastSave">[108]Main!$G$19</definedName>
    <definedName name="rngLastSent">[108]Main!$G$18</definedName>
    <definedName name="rngLastUpdate">[108]Links!$D$2</definedName>
    <definedName name="rngNeedsUpdate">[108]Links!$E$2</definedName>
    <definedName name="RNGNM" localSheetId="8">#REF!</definedName>
    <definedName name="RNGNM" localSheetId="7">#REF!</definedName>
    <definedName name="RNGNM">#REF!</definedName>
    <definedName name="rngQuestChecked">[108]ErrCheck!$A$3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[96]ROE!$B$136</definedName>
    <definedName name="RPJun02_2">[97]ROE!$B$136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'[93]Fax a enviar'!#REF!</definedName>
    <definedName name="sdsd" localSheetId="7" hidden="1">'[93]Fax a enviar'!#REF!</definedName>
    <definedName name="sdsd" hidden="1">'[93]Fax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[133]SPNF!#REF!</definedName>
    <definedName name="SECTORES" localSheetId="7">[133]SPNF!#REF!</definedName>
    <definedName name="SECTORES">[133]SPNF!#REF!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'[87]SFISCAL-MOD'!$A$146:$IV$146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'[127]Credit ratings on 1st issues'!#REF!</definedName>
    <definedName name="snp">'[127]Credit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'[68]OECD wgt'!$B$31</definedName>
    <definedName name="SPG" localSheetId="8">#REF!</definedName>
    <definedName name="SPG" localSheetId="7">#REF!</definedName>
    <definedName name="SPG">#REF!</definedName>
    <definedName name="SPN">#N/A</definedName>
    <definedName name="spnf" localSheetId="7">'[132]SPNF Acuerdo Incl. Int.'!spnf</definedName>
    <definedName name="spnf">'[132]SPNF Acuerdo Incl. Int.'!spnf</definedName>
    <definedName name="Spread_Between_Highest_and_Lowest_Rates">'[69]Inter-Bank'!$N$5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[115]NA!#REF!</definedName>
    <definedName name="SUMGDP" localSheetId="7">[115]NA!#REF!</definedName>
    <definedName name="SUMGDP">[115]NA!#REF!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[81]MONTHLY!$A$87:$Q$193</definedName>
    <definedName name="SUPPLY2">[81]MONTHLY!$A$422:$Z$477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'[68]OECD wgt'!$B$32</definedName>
    <definedName name="SwitchColor" localSheetId="8">#REF!</definedName>
    <definedName name="SwitchColor" localSheetId="7">#REF!</definedName>
    <definedName name="SwitchColor">#REF!</definedName>
    <definedName name="Switzerland_wt">'[68]OECD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[108]ErrCheck!$A$3:$E$5</definedName>
    <definedName name="tblLinks">[108]Links!$A$4:$F$33</definedName>
    <definedName name="tc">#VALUE!</definedName>
    <definedName name="TCN">[87]SREAL!A$158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'[99]Fax a enviar'!#REF!</definedName>
    <definedName name="tetetwe" localSheetId="7" hidden="1">'[99]Fax a enviar'!#REF!</definedName>
    <definedName name="tetetwe" hidden="1">'[99]Fax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'[93]Fax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[77]Q5!$E$23:$AH$23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[78]!TRANSFERENCIA</definedName>
    <definedName name="TRANSFERENCIA">[78]!TRANSFERENCIA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'[99]Fax a enviar'!#REF!</definedName>
    <definedName name="trert" localSheetId="7" hidden="1">'[99]Fax a enviar'!#REF!</definedName>
    <definedName name="trert" hidden="1">'[99]Fax a enviar'!#REF!</definedName>
    <definedName name="TRIGO" localSheetId="8">#REF!</definedName>
    <definedName name="TRIGO" localSheetId="7">#REF!</definedName>
    <definedName name="TRIGO">#REF!</definedName>
    <definedName name="Trim">[126]Codigos!$A$5:$E$11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'[99]Fax a enviar'!#REF!</definedName>
    <definedName name="trtert" localSheetId="7" hidden="1">'[99]Fax a enviar'!#REF!</definedName>
    <definedName name="trtert" hidden="1">'[99]Fax a enviar'!#REF!</definedName>
    <definedName name="trtr" localSheetId="8" hidden="1">'[99]Fax a enviar'!#REF!</definedName>
    <definedName name="trtr" localSheetId="7" hidden="1">'[99]Fax a enviar'!#REF!</definedName>
    <definedName name="trtr" hidden="1">'[99]Fax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'[99]Fax a enviar'!#REF!</definedName>
    <definedName name="ttetet" localSheetId="7" hidden="1">'[99]Fax a enviar'!#REF!</definedName>
    <definedName name="ttetet" hidden="1">'[99]Fax a enviar'!#REF!</definedName>
    <definedName name="ttt" localSheetId="8" hidden="1">'[93]Fax a enviar'!#REF!</definedName>
    <definedName name="ttt" localSheetId="7" hidden="1">'[93]Fax a enviar'!#REF!</definedName>
    <definedName name="ttt" hidden="1">'[93]Fax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[125]M!#REF!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'[68]OECD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'[68]OECD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'[69]Inter-Bank'!$I$5</definedName>
    <definedName name="Weighted_Average_Inter_Bank_Exchange_Rate">'[69]Inter-Bank'!$C$5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'[132]SPNF Acuerdo Incl. Int.'!will</definedName>
    <definedName name="will">'[132]SPNF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[125]M!#REF!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'[119]tab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[87]SREAL!A$41</definedName>
    <definedName name="xc">'[89]graf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[101]Q5!$A$1:$A$104</definedName>
    <definedName name="xxWRS_5">[101]Q6!$A$1:$A$160</definedName>
    <definedName name="xxWRS_6">[101]Q7!$A$1:$A$59</definedName>
    <definedName name="xxWRS_7">[101]Q5!$A$1:$A$109</definedName>
    <definedName name="xxWRS_8">[101]Q6!$A$1:$A$162</definedName>
    <definedName name="xxWRS_9">[101]Q7!$A$1:$A$61</definedName>
    <definedName name="xxx">[114]GDP_WEO!$A$3:$AB$188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'[65]Fax a enviar'!#REF!</definedName>
    <definedName name="ytyry" localSheetId="7" hidden="1">'[65]Fax a enviar'!#REF!</definedName>
    <definedName name="ytyry" hidden="1">'[65]Fax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'[98]Fax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'[99]Fax a enviar'!#REF!</definedName>
    <definedName name="yyyyyyyy" hidden="1">'[99]Fax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'[99]Fax a enviar'!#REF!</definedName>
    <definedName name="yyyyyyyyyyyyyyy" hidden="1">'[99]Fax a enviar'!#REF!</definedName>
    <definedName name="yyyyyyyyyyyyyyyyyyyyyy" localSheetId="7" hidden="1">'[93]Fax a enviar'!#REF!</definedName>
    <definedName name="yyyyyyyyyyyyyyyyyyyyyy" hidden="1">'[93]Fax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0"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138" l="1"/>
  <c r="D17" i="138"/>
  <c r="D16" i="138" s="1"/>
  <c r="D20" i="138"/>
  <c r="G20" i="138" s="1"/>
  <c r="D23" i="138"/>
  <c r="G23" i="138" s="1"/>
  <c r="D29" i="138"/>
  <c r="D31" i="138"/>
  <c r="D34" i="138"/>
  <c r="D37" i="138"/>
  <c r="G37" i="138" s="1"/>
  <c r="D48" i="138"/>
  <c r="D16" i="91"/>
  <c r="D18" i="91"/>
  <c r="D21" i="91"/>
  <c r="D20" i="91" s="1"/>
  <c r="D24" i="91"/>
  <c r="D26" i="91"/>
  <c r="D28" i="91"/>
  <c r="E14" i="131"/>
  <c r="E20" i="131"/>
  <c r="E30" i="131"/>
  <c r="E40" i="131"/>
  <c r="E49" i="131"/>
  <c r="E56" i="131"/>
  <c r="E66" i="131"/>
  <c r="E71" i="131"/>
  <c r="E79" i="131"/>
  <c r="E77" i="131"/>
  <c r="D17" i="130"/>
  <c r="D23" i="130"/>
  <c r="D26" i="130"/>
  <c r="D31" i="130"/>
  <c r="D40" i="130"/>
  <c r="D39" i="130" s="1"/>
  <c r="D44" i="130"/>
  <c r="D50" i="130"/>
  <c r="D52" i="130"/>
  <c r="D58" i="130"/>
  <c r="D61" i="130"/>
  <c r="D67" i="130"/>
  <c r="D69" i="130"/>
  <c r="D71" i="130"/>
  <c r="D75" i="130"/>
  <c r="D80" i="130"/>
  <c r="D94" i="130"/>
  <c r="D104" i="130"/>
  <c r="D108" i="130"/>
  <c r="D115" i="130"/>
  <c r="D122" i="130"/>
  <c r="D134" i="130"/>
  <c r="D143" i="130"/>
  <c r="D149" i="130"/>
  <c r="D148" i="130" s="1"/>
  <c r="D153" i="130"/>
  <c r="D152" i="130" s="1"/>
  <c r="D151" i="130" s="1"/>
  <c r="D30" i="3"/>
  <c r="D29" i="3" s="1"/>
  <c r="D22" i="3"/>
  <c r="D15" i="3"/>
  <c r="G48" i="138"/>
  <c r="E14" i="71"/>
  <c r="G29" i="138"/>
  <c r="G31" i="138"/>
  <c r="D19" i="71"/>
  <c r="D14" i="71"/>
  <c r="D25" i="71"/>
  <c r="D24" i="71"/>
  <c r="F45" i="138"/>
  <c r="F37" i="138" s="1"/>
  <c r="F24" i="138"/>
  <c r="E27" i="138"/>
  <c r="G56" i="138"/>
  <c r="E56" i="138"/>
  <c r="G55" i="138"/>
  <c r="E55" i="138"/>
  <c r="G54" i="138"/>
  <c r="E54" i="138"/>
  <c r="G53" i="138"/>
  <c r="E53" i="138"/>
  <c r="G52" i="138"/>
  <c r="E52" i="138"/>
  <c r="G51" i="138"/>
  <c r="E51" i="138"/>
  <c r="G50" i="138"/>
  <c r="E50" i="138"/>
  <c r="G49" i="138"/>
  <c r="E49" i="138"/>
  <c r="F48" i="138"/>
  <c r="C48" i="138"/>
  <c r="G47" i="138"/>
  <c r="E47" i="138"/>
  <c r="G46" i="138"/>
  <c r="E46" i="138"/>
  <c r="G45" i="138"/>
  <c r="G44" i="138"/>
  <c r="E44" i="138"/>
  <c r="G43" i="138"/>
  <c r="E43" i="138"/>
  <c r="G42" i="138"/>
  <c r="E42" i="138"/>
  <c r="G41" i="138"/>
  <c r="E41" i="138"/>
  <c r="G40" i="138"/>
  <c r="E40" i="138"/>
  <c r="G38" i="138"/>
  <c r="E38" i="138"/>
  <c r="C37" i="138"/>
  <c r="G36" i="138"/>
  <c r="E36" i="138"/>
  <c r="G35" i="138"/>
  <c r="E35" i="138"/>
  <c r="F34" i="138"/>
  <c r="C34" i="138"/>
  <c r="C33" i="138"/>
  <c r="G32" i="138"/>
  <c r="E32" i="138"/>
  <c r="E31" i="138" s="1"/>
  <c r="F31" i="138"/>
  <c r="C31" i="138"/>
  <c r="G30" i="138"/>
  <c r="F30" i="138"/>
  <c r="F29" i="138" s="1"/>
  <c r="C29" i="138"/>
  <c r="G28" i="138"/>
  <c r="E28" i="138"/>
  <c r="G27" i="138"/>
  <c r="G26" i="138"/>
  <c r="E26" i="138"/>
  <c r="G25" i="138"/>
  <c r="F25" i="138"/>
  <c r="G24" i="138"/>
  <c r="C23" i="138"/>
  <c r="G22" i="138"/>
  <c r="E22" i="138"/>
  <c r="G21" i="138"/>
  <c r="E21" i="138"/>
  <c r="F20" i="138"/>
  <c r="C20" i="138"/>
  <c r="C19" i="138" s="1"/>
  <c r="G18" i="138"/>
  <c r="E18" i="138"/>
  <c r="E17" i="138" s="1"/>
  <c r="E16" i="138" s="1"/>
  <c r="C17" i="138"/>
  <c r="C16" i="138" s="1"/>
  <c r="C57" i="138" s="1"/>
  <c r="F16" i="138"/>
  <c r="E39" i="138" l="1"/>
  <c r="E37" i="138" s="1"/>
  <c r="D19" i="138"/>
  <c r="D33" i="138"/>
  <c r="G33" i="138" s="1"/>
  <c r="D23" i="91"/>
  <c r="D15" i="91"/>
  <c r="E76" i="131"/>
  <c r="D103" i="130"/>
  <c r="D74" i="130"/>
  <c r="D16" i="130"/>
  <c r="G34" i="138"/>
  <c r="D33" i="91"/>
  <c r="F23" i="138"/>
  <c r="F19" i="138" s="1"/>
  <c r="G16" i="138"/>
  <c r="E23" i="138"/>
  <c r="E34" i="138"/>
  <c r="F33" i="138"/>
  <c r="E48" i="138"/>
  <c r="E20" i="138"/>
  <c r="G17" i="138"/>
  <c r="D57" i="138" l="1"/>
  <c r="G57" i="138" s="1"/>
  <c r="E19" i="138"/>
  <c r="G19" i="138"/>
  <c r="F57" i="138"/>
  <c r="E33" i="138"/>
  <c r="E57" i="138" l="1"/>
  <c r="D49" i="131"/>
  <c r="E13" i="131"/>
  <c r="E81" i="131" s="1"/>
  <c r="E21" i="71"/>
  <c r="D28" i="71"/>
  <c r="F18" i="71"/>
  <c r="D27" i="71"/>
  <c r="D26" i="71"/>
  <c r="D71" i="131"/>
  <c r="G30" i="71"/>
  <c r="G18" i="71"/>
  <c r="G16" i="71"/>
  <c r="F30" i="71"/>
  <c r="F17" i="71" l="1"/>
  <c r="F16" i="71"/>
  <c r="G15" i="71" l="1"/>
  <c r="F15" i="71"/>
  <c r="G17" i="71"/>
  <c r="C108" i="130"/>
  <c r="D15" i="4"/>
  <c r="D18" i="4"/>
  <c r="D44" i="4"/>
  <c r="D46" i="4"/>
  <c r="D48" i="4"/>
  <c r="D50" i="4"/>
  <c r="D52" i="4"/>
  <c r="D54" i="4"/>
  <c r="D56" i="4"/>
  <c r="D59" i="4"/>
  <c r="D58" i="4" s="1"/>
  <c r="G22" i="71"/>
  <c r="C58" i="130"/>
  <c r="E22" i="71" l="1"/>
  <c r="E25" i="71" s="1"/>
  <c r="E20" i="71"/>
  <c r="G14" i="71"/>
  <c r="F14" i="71"/>
  <c r="E32" i="71"/>
  <c r="E28" i="71" s="1"/>
  <c r="F21" i="71"/>
  <c r="G21" i="71"/>
  <c r="D14" i="4"/>
  <c r="D62" i="4" s="1"/>
  <c r="D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E19" i="71" l="1"/>
  <c r="E27" i="71" s="1"/>
  <c r="G27" i="71" s="1"/>
  <c r="E24" i="71"/>
  <c r="G25" i="71"/>
  <c r="F20" i="71"/>
  <c r="G20" i="71"/>
  <c r="F22" i="71"/>
  <c r="G28" i="71"/>
  <c r="F28" i="71"/>
  <c r="D33" i="3"/>
  <c r="G32" i="71"/>
  <c r="F32" i="71"/>
  <c r="D15" i="130"/>
  <c r="D155" i="130" s="1"/>
  <c r="D13" i="131"/>
  <c r="C16" i="130"/>
  <c r="C103" i="130"/>
  <c r="C39" i="130"/>
  <c r="C74" i="130"/>
  <c r="G19" i="71" l="1"/>
  <c r="E26" i="71"/>
  <c r="G26" i="71" s="1"/>
  <c r="F24" i="71"/>
  <c r="G24" i="71"/>
  <c r="D81" i="131"/>
  <c r="C15" i="130"/>
  <c r="C155" i="130" s="1"/>
  <c r="C59" i="4" l="1"/>
  <c r="C30" i="3" l="1"/>
  <c r="C16" i="91" l="1"/>
  <c r="C18" i="91"/>
  <c r="C21" i="91"/>
  <c r="C20" i="91" s="1"/>
  <c r="C28" i="91"/>
  <c r="C26" i="91" l="1"/>
  <c r="C24" i="91"/>
  <c r="C23" i="91" l="1"/>
  <c r="C15" i="91"/>
  <c r="C33" i="91" l="1"/>
  <c r="C29" i="3" l="1"/>
  <c r="C22" i="3" l="1"/>
  <c r="F25" i="71" l="1"/>
  <c r="C56" i="4"/>
  <c r="C18" i="4"/>
  <c r="C46" i="4"/>
  <c r="C58" i="4" l="1"/>
  <c r="C54" i="4" l="1"/>
  <c r="C52" i="4"/>
  <c r="C50" i="4"/>
  <c r="C48" i="4"/>
  <c r="C44" i="4"/>
  <c r="C15" i="4"/>
  <c r="C15" i="3"/>
  <c r="C14" i="3" l="1"/>
  <c r="C33" i="3" s="1"/>
  <c r="C14" i="4"/>
  <c r="C62" i="4" l="1"/>
  <c r="F19" i="71" l="1"/>
  <c r="F26" i="71"/>
  <c r="F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<sst xmlns="http://schemas.openxmlformats.org/spreadsheetml/2006/main" count="2597" uniqueCount="2264">
  <si>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</si>
  <si>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</si>
  <si>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</si>
  <si>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</si>
  <si>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</si>
  <si>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</si>
  <si>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</si>
  <si>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</si>
  <si>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</si>
  <si>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</si>
  <si>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</si>
  <si>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</si>
  <si>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</si>
  <si>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</si>
  <si>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</si>
  <si>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</si>
  <si>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</si>
  <si>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</si>
  <si>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</si>
  <si>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</si>
  <si>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</si>
  <si>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</si>
  <si>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</si>
  <si>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</si>
  <si>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</si>
  <si>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</si>
  <si>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</si>
  <si>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</si>
  <si>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</si>
  <si>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</si>
  <si>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</si>
  <si>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</si>
  <si>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</si>
  <si>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</si>
  <si>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</si>
  <si>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</si>
  <si>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</si>
  <si>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</si>
  <si>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</si>
  <si>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 xml:space="preserve">Fuente: Sistema de Información de la Gestión Financiera </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</si>
  <si>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</si>
  <si>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</si>
  <si>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</si>
  <si>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</si>
  <si>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</si>
  <si>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</si>
  <si>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</si>
  <si>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</si>
  <si>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</si>
  <si>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</si>
  <si>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</si>
  <si>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</si>
  <si>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</si>
  <si>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</si>
  <si>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</si>
  <si>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</si>
  <si>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</si>
  <si>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</si>
  <si>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</si>
  <si>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</si>
  <si>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</si>
  <si>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</si>
  <si>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</si>
  <si>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</si>
  <si>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</si>
  <si>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</si>
  <si>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</si>
  <si>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</si>
  <si>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</si>
  <si>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</si>
  <si>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</si>
  <si>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</si>
  <si>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</si>
  <si>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</si>
  <si>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</si>
  <si>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</si>
  <si>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</si>
  <si>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</si>
  <si>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</si>
  <si>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</si>
  <si>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</si>
  <si>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</si>
  <si>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</si>
  <si>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</si>
  <si>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</si>
  <si>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</si>
  <si>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</si>
  <si>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</si>
  <si>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</si>
  <si>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</si>
  <si>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</si>
  <si>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</si>
  <si>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</si>
  <si>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</si>
  <si>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</si>
  <si>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</si>
  <si>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</si>
  <si>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</si>
  <si>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</si>
  <si>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</si>
  <si>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</si>
  <si>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</si>
  <si>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</si>
  <si>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</si>
  <si>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</si>
  <si>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</si>
  <si>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</si>
  <si>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</si>
  <si>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</si>
  <si>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</si>
  <si>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</si>
  <si>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</si>
  <si>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</si>
  <si>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</si>
  <si>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</si>
  <si>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</si>
  <si>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</si>
  <si>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</si>
  <si>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</si>
  <si>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</si>
  <si>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</si>
  <si>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</si>
  <si>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</si>
  <si>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</si>
  <si>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</si>
  <si>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</si>
  <si>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</si>
  <si>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</si>
  <si>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</si>
  <si>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</si>
  <si>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</si>
  <si>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</si>
  <si>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</si>
  <si>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</si>
  <si>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</si>
  <si>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</si>
  <si>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</si>
  <si>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</si>
  <si>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</si>
  <si>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</si>
  <si>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</si>
  <si>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</si>
  <si>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</si>
  <si>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</si>
  <si>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</si>
  <si>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</si>
  <si>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</si>
  <si>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</si>
  <si>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</si>
  <si>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</si>
  <si>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</si>
  <si>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</si>
  <si>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</si>
  <si>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</si>
  <si>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</si>
  <si>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</si>
  <si>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</si>
  <si>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</si>
  <si>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</si>
  <si>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</si>
  <si>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</si>
  <si>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</si>
  <si>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</si>
  <si>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</si>
  <si>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</si>
  <si>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</si>
  <si>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</si>
  <si>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</si>
  <si>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</si>
  <si>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</si>
  <si>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</si>
  <si>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</si>
  <si>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</si>
  <si>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</si>
  <si>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</si>
  <si>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</si>
  <si>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</si>
  <si>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</si>
  <si>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</si>
  <si>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</si>
  <si>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</si>
  <si>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</si>
  <si>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</si>
  <si>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</si>
  <si>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</si>
  <si>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</si>
  <si>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</si>
  <si>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</si>
  <si>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</si>
  <si>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</si>
  <si>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</si>
  <si>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</si>
  <si>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</si>
  <si>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</si>
  <si>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</si>
  <si>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</si>
  <si>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</si>
  <si>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</si>
  <si>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</si>
  <si>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</si>
  <si>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</si>
  <si>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</si>
  <si>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</si>
  <si>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</si>
  <si>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</si>
  <si>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</si>
  <si>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</si>
  <si>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</si>
  <si>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</si>
  <si>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</si>
  <si>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</si>
  <si>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</si>
  <si>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</si>
  <si>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</si>
  <si>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</si>
  <si>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</si>
  <si>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</si>
  <si>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</si>
  <si>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</si>
  <si>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</si>
  <si>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</si>
  <si>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</si>
  <si>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</si>
  <si>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</si>
  <si>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</si>
  <si>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</si>
  <si>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</si>
  <si>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</si>
  <si>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</si>
  <si>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</si>
  <si>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</si>
  <si>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</si>
  <si>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</si>
  <si>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</si>
  <si>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</si>
  <si>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</si>
  <si>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</si>
  <si>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</si>
  <si>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</si>
  <si>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</si>
  <si>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10-FONDO GENERAL</t>
  </si>
  <si>
    <t>00-N/A</t>
  </si>
  <si>
    <t>20-FONDOS CON DESTINO ESPECÍFICO</t>
  </si>
  <si>
    <t>60-CREDITO EXTERNO</t>
  </si>
  <si>
    <t>70-DONACION EXTERNA</t>
  </si>
  <si>
    <t>04-BARAHONA</t>
  </si>
  <si>
    <t>06-DUARTE</t>
  </si>
  <si>
    <t>08-EL SEIBO</t>
  </si>
  <si>
    <t>10-INDEPENDENCIA</t>
  </si>
  <si>
    <t>11-LA ALTAGRACIA</t>
  </si>
  <si>
    <t>13-LA VEGA</t>
  </si>
  <si>
    <t>21-SAN CRISTOBAL</t>
  </si>
  <si>
    <t>22-SAN JUAN</t>
  </si>
  <si>
    <t>25-SANTIAGO</t>
  </si>
  <si>
    <t>27-VALVERDE</t>
  </si>
  <si>
    <t>32-SANTO DOMINGO</t>
  </si>
  <si>
    <t>99-MULTIPROVINCIAL</t>
  </si>
  <si>
    <t>50-CRÉDITO INTERNO</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</si>
  <si>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</si>
  <si>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</si>
  <si>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</si>
  <si>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</si>
  <si>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</si>
  <si>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</si>
  <si>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</si>
  <si>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</si>
  <si>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</si>
  <si>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</si>
  <si>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</si>
  <si>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</si>
  <si>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</si>
  <si>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</si>
  <si>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</si>
  <si>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</si>
  <si>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</si>
  <si>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</si>
  <si>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</si>
  <si>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</si>
  <si>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</si>
  <si>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</si>
  <si>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</si>
  <si>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</si>
  <si>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</si>
  <si>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</si>
  <si>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</si>
  <si>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</si>
  <si>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</si>
  <si>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</si>
  <si>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</si>
  <si>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</si>
  <si>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</si>
  <si>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</si>
  <si>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</si>
  <si>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</si>
  <si>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</si>
  <si>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</si>
  <si>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</si>
  <si>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</si>
  <si>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</si>
  <si>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</si>
  <si>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</si>
  <si>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</si>
  <si>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</si>
  <si>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</si>
  <si>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</si>
  <si>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</si>
  <si>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</si>
  <si>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</si>
  <si>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</si>
  <si>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</si>
  <si>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</si>
  <si>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</si>
  <si>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</si>
  <si>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</si>
  <si>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</si>
  <si>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</si>
  <si>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</si>
  <si>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</si>
  <si>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</si>
  <si>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</si>
  <si>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</si>
  <si>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</si>
  <si>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</si>
  <si>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</si>
  <si>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</si>
  <si>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</si>
  <si>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</si>
  <si>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</si>
  <si>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</si>
  <si>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</si>
  <si>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</si>
  <si>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</si>
  <si>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</si>
  <si>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</si>
  <si>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</si>
  <si>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</si>
  <si>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</si>
  <si>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</si>
  <si>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</si>
  <si>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</si>
  <si>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</si>
  <si>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</si>
  <si>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</si>
  <si>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</si>
  <si>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</si>
  <si>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</si>
  <si>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</si>
  <si>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</si>
  <si>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</si>
  <si>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</si>
  <si>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</si>
  <si>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</si>
  <si>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</si>
  <si>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</si>
  <si>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</si>
  <si>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</si>
  <si>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</si>
  <si>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</si>
  <si>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</si>
  <si>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</si>
  <si>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</si>
  <si>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</si>
  <si>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</si>
  <si>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</si>
  <si>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</si>
  <si>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</si>
  <si>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</si>
  <si>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</si>
  <si>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</si>
  <si>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</si>
  <si>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</si>
  <si>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</si>
  <si>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</si>
  <si>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</si>
  <si>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</si>
  <si>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</si>
  <si>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</si>
  <si>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</si>
  <si>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</si>
  <si>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</si>
  <si>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</si>
  <si>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</si>
  <si>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</si>
  <si>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</si>
  <si>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</si>
  <si>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</si>
  <si>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</si>
  <si>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</si>
  <si>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</si>
  <si>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</si>
  <si>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</si>
  <si>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</si>
  <si>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</si>
  <si>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</si>
  <si>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</si>
  <si>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</si>
  <si>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</si>
  <si>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</si>
  <si>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</si>
  <si>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</si>
  <si>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</si>
  <si>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</si>
  <si>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</si>
  <si>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</si>
  <si>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</si>
  <si>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</si>
  <si>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</si>
  <si>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</si>
  <si>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</si>
  <si>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</si>
  <si>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</si>
  <si>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</si>
  <si>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</si>
  <si>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</si>
  <si>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</si>
  <si>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</si>
  <si>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</si>
  <si>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</si>
  <si>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</si>
  <si>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</si>
  <si>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</si>
  <si>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</si>
  <si>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</si>
  <si>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</si>
  <si>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</si>
  <si>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</si>
  <si>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</si>
  <si>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</si>
  <si>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</si>
  <si>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</si>
  <si>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</si>
  <si>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</si>
  <si>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</si>
  <si>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</si>
  <si>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</si>
  <si>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</si>
  <si>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</si>
  <si>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</si>
  <si>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</si>
  <si>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</si>
  <si>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</si>
  <si>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</si>
  <si>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</si>
  <si>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</si>
  <si>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</si>
  <si>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</si>
  <si>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</si>
  <si>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</si>
  <si>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</si>
  <si>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</si>
  <si>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</si>
  <si>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</si>
  <si>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</si>
  <si>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</si>
  <si>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</si>
  <si>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</si>
  <si>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</si>
  <si>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</si>
  <si>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</si>
  <si>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</si>
  <si>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</si>
  <si>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</si>
  <si>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</si>
  <si>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</si>
  <si>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</si>
  <si>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</si>
  <si>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</si>
  <si>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</si>
  <si>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</si>
  <si>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</si>
  <si>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</si>
  <si>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</si>
  <si>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</si>
  <si>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</si>
  <si>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</si>
  <si>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</si>
  <si>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</si>
  <si>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</si>
  <si>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</si>
  <si>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</si>
  <si>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</si>
  <si>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</si>
  <si>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</si>
  <si>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</si>
  <si>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</si>
  <si>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</si>
  <si>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</si>
  <si>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</si>
  <si>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</si>
  <si>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</si>
  <si>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</si>
  <si>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</si>
  <si>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</si>
  <si>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</si>
  <si>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</si>
  <si>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</si>
  <si>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</si>
  <si>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</si>
  <si>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</si>
  <si>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</si>
  <si>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</si>
  <si>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</si>
  <si>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</si>
  <si>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</si>
  <si>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</si>
  <si>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</si>
  <si>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</si>
  <si>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</si>
  <si>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</si>
  <si>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</si>
  <si>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</si>
  <si>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</si>
  <si>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</si>
  <si>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</si>
  <si>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</si>
  <si>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</si>
  <si>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</si>
  <si>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</si>
  <si>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</si>
  <si>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</si>
  <si>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</si>
  <si>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</si>
  <si>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</si>
  <si>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</si>
  <si>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</si>
  <si>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</si>
  <si>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</si>
  <si>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</si>
  <si>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</si>
  <si>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</si>
  <si>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</si>
  <si>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</si>
  <si>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</si>
  <si>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</si>
  <si>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</si>
  <si>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</si>
  <si>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</si>
  <si>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</si>
  <si>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</si>
  <si>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</si>
  <si>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</si>
  <si>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</si>
  <si>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</si>
  <si>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</si>
  <si>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</si>
  <si>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</si>
  <si>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</si>
  <si>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</si>
  <si>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</si>
  <si>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</si>
  <si>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</si>
  <si>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</si>
  <si>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</si>
  <si>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</si>
  <si>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</si>
  <si>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</si>
  <si>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</si>
  <si>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</si>
  <si>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</si>
  <si>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</si>
  <si>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</si>
  <si>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</si>
  <si>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</si>
  <si>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</si>
  <si>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</si>
  <si>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</si>
  <si>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</si>
  <si>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</si>
  <si>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</si>
  <si>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</si>
  <si>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</si>
  <si>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</si>
  <si>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</si>
  <si>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</si>
  <si>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</si>
  <si>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</si>
  <si>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</si>
  <si>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</si>
  <si>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</si>
  <si>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</si>
  <si>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</si>
  <si>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</si>
  <si>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</si>
  <si>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</si>
  <si>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</si>
  <si>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</si>
  <si>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</si>
  <si>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</si>
  <si>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</si>
  <si>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</si>
  <si>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</si>
  <si>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</si>
  <si>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</si>
  <si>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</si>
  <si>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</si>
  <si>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</si>
  <si>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</si>
  <si>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</si>
  <si>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</si>
  <si>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</si>
  <si>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</si>
  <si>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</si>
  <si>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</si>
  <si>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</si>
  <si>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</si>
  <si>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</si>
  <si>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</si>
  <si>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</si>
  <si>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</si>
  <si>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</si>
  <si>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</si>
  <si>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</si>
  <si>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</si>
  <si>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</si>
  <si>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</si>
  <si>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</si>
  <si>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</si>
  <si>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</si>
  <si>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</si>
  <si>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</si>
  <si>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</si>
  <si>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</si>
  <si>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</si>
  <si>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</si>
  <si>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</si>
  <si>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</si>
  <si>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</si>
  <si>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</si>
  <si>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</si>
  <si>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</si>
  <si>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</si>
  <si>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</si>
  <si>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</si>
  <si>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</si>
  <si>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</si>
  <si>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</si>
  <si>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</si>
  <si>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</si>
  <si>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</si>
  <si>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</si>
  <si>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</si>
  <si>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</si>
  <si>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</si>
  <si>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</si>
  <si>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</si>
  <si>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</si>
  <si>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</si>
  <si>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</si>
  <si>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</si>
  <si>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</si>
  <si>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</si>
  <si>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</si>
  <si>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</si>
  <si>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</si>
  <si>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</si>
  <si>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</si>
  <si>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</si>
  <si>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</si>
  <si>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</si>
  <si>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</si>
  <si>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</si>
  <si>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</si>
  <si>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</si>
  <si>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</si>
  <si>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</si>
  <si>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</si>
  <si>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</si>
  <si>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</si>
  <si>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</si>
  <si>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</si>
  <si>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</si>
  <si>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</si>
  <si>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</si>
  <si>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</si>
  <si>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</si>
  <si>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</si>
  <si>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</si>
  <si>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</si>
  <si>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</si>
  <si>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</si>
  <si>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</si>
  <si>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</si>
  <si>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</si>
  <si>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</si>
  <si>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</si>
  <si>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</si>
  <si>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</si>
  <si>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</si>
  <si>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</si>
  <si>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</si>
  <si>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</si>
  <si>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</si>
  <si>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</si>
  <si>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</si>
  <si>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</si>
  <si>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Cifras preliminares</t>
  </si>
  <si>
    <t>Ingresos y fuentes financieras: Dirección General de Política y Legislación Tributaria, Ministerio de Hacienda y Economía</t>
  </si>
  <si>
    <t>Devengado</t>
  </si>
  <si>
    <t>% Devengado</t>
  </si>
  <si>
    <t>4 = (2/PIB)</t>
  </si>
  <si>
    <t>3= 2/1</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</si>
  <si>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</si>
  <si>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</si>
  <si>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</si>
  <si>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</si>
  <si>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</si>
  <si>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</si>
  <si>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</si>
  <si>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</si>
  <si>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</si>
  <si>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</si>
  <si>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</si>
  <si>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</si>
  <si>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</si>
  <si>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</si>
  <si>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</si>
  <si>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</si>
  <si>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</si>
  <si>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</si>
  <si>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</si>
  <si>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</si>
  <si>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r>
      <rPr>
        <b/>
        <sz val="8"/>
        <color theme="1"/>
        <rFont val="Avenir Next LT Pro"/>
        <family val="2"/>
      </rPr>
      <t>Fuente:</t>
    </r>
    <r>
      <rPr>
        <sz val="8"/>
        <color theme="1"/>
        <rFont val="Avenir Next LT Pro"/>
        <family val="2"/>
      </rPr>
      <t xml:space="preserve"> 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</si>
  <si>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</si>
  <si>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</si>
  <si>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</si>
  <si>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</si>
  <si>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</si>
  <si>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</si>
  <si>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</si>
  <si>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</si>
  <si>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</si>
  <si>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</si>
  <si>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</si>
  <si>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</si>
  <si>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</si>
  <si>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</si>
  <si>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</si>
  <si>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</si>
  <si>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</si>
  <si>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</si>
  <si>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</si>
  <si>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</si>
  <si>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</si>
  <si>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</si>
  <si>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</si>
  <si>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</si>
  <si>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</si>
  <si>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</si>
  <si>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</si>
  <si>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</si>
  <si>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</si>
  <si>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</si>
  <si>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</si>
  <si>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</si>
  <si>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</si>
  <si>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</si>
  <si>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</si>
  <si>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</si>
  <si>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</si>
  <si>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</si>
  <si>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</si>
  <si>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</si>
  <si>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</si>
  <si>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</si>
  <si>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</si>
  <si>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</si>
  <si>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</si>
  <si>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</si>
  <si>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</si>
  <si>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</si>
  <si>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</si>
  <si>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</si>
  <si>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</si>
  <si>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</si>
  <si>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</si>
  <si>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</si>
  <si>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</si>
  <si>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</si>
  <si>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</si>
  <si>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</si>
  <si>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</si>
  <si>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</si>
  <si>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</si>
  <si>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</si>
  <si>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</si>
  <si>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</si>
  <si>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</si>
  <si>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</si>
  <si>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</si>
  <si>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</si>
  <si>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</si>
  <si>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</si>
  <si>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</si>
  <si>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</si>
  <si>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</si>
  <si>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</si>
  <si>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</si>
  <si>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</si>
  <si>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</si>
  <si>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</si>
  <si>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</si>
  <si>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</si>
  <si>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</si>
  <si>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</si>
  <si>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</si>
  <si>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</si>
  <si>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</si>
  <si>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</si>
  <si>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</si>
  <si>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</si>
  <si>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</si>
  <si>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</si>
  <si>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</si>
  <si>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</si>
  <si>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</si>
  <si>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</si>
  <si>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</si>
  <si>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</si>
  <si>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</si>
  <si>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</si>
  <si>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</si>
  <si>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</si>
  <si>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</si>
  <si>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</si>
  <si>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</si>
  <si>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</si>
  <si>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</si>
  <si>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</si>
  <si>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</si>
  <si>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</si>
  <si>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</si>
  <si>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</si>
  <si>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</si>
  <si>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</si>
  <si>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</si>
  <si>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</si>
  <si>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</si>
  <si>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</si>
  <si>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</si>
  <si>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</si>
  <si>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</si>
  <si>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</si>
  <si>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</si>
  <si>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</si>
  <si>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</si>
  <si>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</si>
  <si>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</si>
  <si>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</si>
  <si>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</si>
  <si>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</si>
  <si>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</si>
  <si>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</si>
  <si>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</si>
  <si>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</si>
  <si>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</si>
  <si>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</si>
  <si>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</si>
  <si>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</si>
  <si>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</si>
  <si>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</si>
  <si>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</si>
  <si>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</si>
  <si>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</si>
  <si>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</si>
  <si>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</si>
  <si>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</si>
  <si>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</si>
  <si>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</si>
  <si>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</si>
  <si>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</si>
  <si>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</si>
  <si>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</si>
  <si>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</si>
  <si>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</si>
  <si>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</si>
  <si>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</si>
  <si>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</si>
  <si>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</si>
  <si>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</si>
  <si>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</si>
  <si>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</si>
  <si>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</si>
  <si>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</si>
  <si>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</si>
  <si>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</si>
  <si>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</si>
  <si>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</si>
  <si>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</si>
  <si>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</si>
  <si>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</si>
  <si>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</si>
  <si>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</si>
  <si>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</si>
  <si>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</si>
  <si>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</si>
  <si>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</si>
  <si>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</si>
  <si>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</si>
  <si>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</si>
  <si>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</si>
  <si>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</si>
  <si>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</si>
  <si>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</si>
  <si>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</si>
  <si>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</si>
  <si>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</si>
  <si>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</si>
  <si>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</si>
  <si>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</si>
  <si>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</si>
  <si>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</si>
  <si>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</si>
  <si>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</si>
  <si>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</si>
  <si>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</si>
  <si>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</si>
  <si>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</si>
  <si>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</si>
  <si>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</si>
  <si>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</si>
  <si>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</si>
  <si>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</si>
  <si>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</si>
  <si>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</si>
  <si>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</si>
  <si>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</si>
  <si>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</si>
  <si>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</si>
  <si>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</si>
  <si>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</si>
  <si>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</si>
  <si>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</si>
  <si>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</si>
  <si>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</si>
  <si>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</si>
  <si>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</si>
  <si>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</si>
  <si>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</si>
  <si>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</si>
  <si>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</si>
  <si>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</si>
  <si>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</si>
  <si>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</si>
  <si>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</si>
  <si>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</si>
  <si>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</si>
  <si>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</si>
  <si>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</si>
  <si>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</si>
  <si>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</si>
  <si>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</si>
  <si>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</si>
  <si>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</si>
  <si>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</si>
  <si>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</si>
  <si>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</si>
  <si>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</si>
  <si>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</si>
  <si>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</si>
  <si>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</si>
  <si>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</si>
  <si>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</si>
  <si>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</si>
  <si>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</si>
  <si>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</si>
  <si>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</si>
  <si>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</si>
  <si>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</si>
  <si>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</si>
  <si>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</si>
  <si>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</si>
  <si>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</si>
  <si>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</si>
  <si>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</si>
  <si>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</si>
  <si>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</si>
  <si>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</si>
  <si>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</si>
  <si>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</si>
  <si>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</si>
  <si>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</si>
  <si>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</si>
  <si>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</si>
  <si>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</si>
  <si>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</si>
  <si>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</si>
  <si>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</si>
  <si>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</si>
  <si>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</si>
  <si>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</si>
  <si>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</si>
  <si>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</si>
  <si>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</si>
  <si>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</si>
  <si>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</si>
  <si>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</si>
  <si>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</si>
  <si>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</si>
  <si>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</si>
  <si>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</si>
  <si>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</si>
  <si>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</si>
  <si>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</si>
  <si>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</si>
  <si>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</si>
  <si>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</si>
  <si>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</si>
  <si>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</si>
  <si>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</si>
  <si>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</si>
  <si>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</si>
  <si>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</si>
  <si>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</si>
  <si>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</si>
  <si>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</si>
  <si>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</si>
  <si>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</si>
  <si>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</si>
  <si>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</si>
  <si>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</si>
  <si>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</si>
  <si>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</si>
  <si>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</si>
  <si>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</si>
  <si>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</si>
  <si>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</si>
  <si>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</si>
  <si>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</si>
  <si>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</si>
  <si>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</si>
  <si>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</si>
  <si>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</si>
  <si>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</si>
  <si>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</si>
  <si>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</si>
  <si>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</si>
  <si>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</si>
  <si>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</si>
  <si>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</si>
  <si>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</si>
  <si>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</si>
  <si>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</si>
  <si>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</si>
  <si>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</si>
  <si>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</si>
  <si>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</si>
  <si>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</si>
  <si>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</si>
  <si>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</si>
  <si>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</si>
  <si>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</si>
  <si>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</si>
  <si>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</si>
  <si>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</si>
  <si>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</si>
  <si>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</si>
  <si>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</si>
  <si>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</si>
  <si>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</si>
  <si>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</si>
  <si>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</si>
  <si>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</si>
  <si>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</si>
  <si>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</si>
  <si>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</si>
  <si>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</si>
  <si>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</si>
  <si>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</si>
  <si>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</si>
  <si>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</si>
  <si>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</si>
  <si>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</si>
  <si>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</si>
  <si>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</si>
  <si>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</si>
  <si>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</si>
  <si>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</si>
  <si>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</si>
  <si>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</si>
  <si>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</si>
  <si>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</si>
  <si>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</si>
  <si>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</si>
  <si>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</si>
  <si>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</si>
  <si>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</si>
  <si>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</si>
  <si>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</si>
  <si>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</si>
  <si>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</si>
  <si>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</si>
  <si>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</si>
  <si>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</si>
  <si>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</si>
  <si>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</si>
  <si>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</si>
  <si>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</si>
  <si>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</si>
  <si>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</si>
  <si>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</si>
  <si>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</si>
  <si>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</si>
  <si>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</si>
  <si>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</si>
  <si>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</si>
  <si>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</si>
  <si>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</si>
  <si>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</si>
  <si>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</si>
  <si>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</si>
  <si>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</si>
  <si>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</si>
  <si>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</si>
  <si>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</si>
  <si>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</si>
  <si>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</si>
  <si>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</si>
  <si>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</si>
  <si>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</si>
  <si>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</si>
  <si>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</si>
  <si>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</si>
  <si>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</si>
  <si>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</si>
  <si>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</si>
  <si>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</si>
  <si>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</si>
  <si>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</si>
  <si>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</si>
  <si>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</si>
  <si>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</si>
  <si>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</si>
  <si>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</si>
  <si>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</si>
  <si>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</si>
  <si>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</si>
  <si>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</si>
  <si>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</si>
  <si>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</si>
  <si>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</si>
  <si>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</si>
  <si>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</si>
  <si>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</si>
  <si>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</si>
  <si>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</si>
  <si>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</si>
  <si>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</si>
  <si>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</si>
  <si>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</si>
  <si>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</si>
  <si>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</si>
  <si>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</si>
  <si>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</si>
  <si>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</si>
  <si>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</si>
  <si>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</si>
  <si>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</si>
  <si>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</si>
  <si>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</si>
  <si>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</si>
  <si>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</si>
  <si>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</si>
  <si>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</si>
  <si>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</si>
  <si>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</si>
  <si>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</si>
  <si>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</si>
  <si>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</si>
  <si>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</si>
  <si>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</si>
  <si>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</si>
  <si>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</si>
  <si>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</si>
  <si>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</si>
  <si>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</si>
  <si>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</si>
  <si>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</si>
  <si>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</si>
  <si>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</si>
  <si>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</si>
  <si>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</si>
  <si>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</si>
  <si>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</si>
  <si>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</si>
  <si>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</si>
  <si>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</si>
  <si>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</si>
  <si>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</si>
  <si>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</si>
  <si>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</si>
  <si>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</si>
  <si>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</si>
  <si>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</si>
  <si>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</si>
  <si>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</si>
  <si>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</si>
  <si>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</si>
  <si>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</si>
  <si>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</si>
  <si>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</si>
  <si>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</si>
  <si>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</si>
  <si>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</si>
  <si>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</si>
  <si>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</si>
  <si>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</si>
  <si>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</si>
  <si>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</si>
  <si>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</si>
  <si>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</si>
  <si>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</si>
  <si>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</si>
  <si>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</si>
  <si>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</si>
  <si>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</si>
  <si>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</si>
  <si>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</si>
  <si>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</si>
  <si>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</si>
  <si>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</si>
  <si>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</si>
  <si>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</si>
  <si>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</si>
  <si>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</si>
  <si>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</si>
  <si>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</si>
  <si>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</si>
  <si>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</si>
  <si>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</si>
  <si>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</si>
  <si>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</si>
  <si>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</si>
  <si>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</si>
  <si>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</si>
  <si>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</si>
  <si>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</si>
  <si>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</si>
  <si>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</si>
  <si>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</si>
  <si>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</si>
  <si>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</si>
  <si>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</si>
  <si>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</si>
  <si>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</si>
  <si>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</si>
  <si>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</si>
  <si>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</si>
  <si>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</si>
  <si>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</si>
  <si>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</si>
  <si>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</si>
  <si>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</si>
  <si>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</si>
  <si>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</si>
  <si>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</si>
  <si>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</si>
  <si>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</si>
  <si>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</si>
  <si>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</si>
  <si>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</si>
  <si>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</si>
  <si>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</si>
  <si>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</si>
  <si>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</si>
  <si>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</si>
  <si>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</si>
  <si>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</si>
  <si>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</si>
  <si>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</si>
  <si>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</si>
  <si>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</si>
  <si>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</si>
  <si>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</si>
  <si>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</si>
  <si>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</si>
  <si>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</si>
  <si>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</si>
  <si>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</si>
  <si>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</si>
  <si>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</si>
  <si>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</si>
  <si>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</si>
  <si>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</si>
  <si>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</si>
  <si>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</si>
  <si>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</si>
  <si>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</si>
  <si>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</si>
  <si>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</si>
  <si>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</si>
  <si>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</si>
  <si>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</si>
  <si>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</si>
  <si>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</si>
  <si>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</si>
  <si>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</si>
  <si>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</si>
  <si>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</si>
  <si>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</si>
  <si>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</si>
  <si>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</si>
  <si>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</si>
  <si>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</si>
  <si>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</si>
  <si>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</si>
  <si>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</si>
  <si>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</si>
  <si>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</si>
  <si>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</si>
  <si>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</si>
  <si>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</si>
  <si>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</si>
  <si>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</si>
  <si>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</si>
  <si>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</si>
  <si>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</si>
  <si>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</si>
  <si>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</si>
  <si>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</si>
  <si>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</si>
  <si>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</si>
  <si>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</si>
  <si>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</si>
  <si>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</si>
  <si>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</si>
  <si>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</si>
  <si>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</si>
  <si>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</si>
  <si>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</si>
  <si>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</si>
  <si>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</si>
  <si>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</si>
  <si>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</si>
  <si>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</si>
  <si>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</si>
  <si>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</si>
  <si>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</si>
  <si>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</si>
  <si>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</si>
  <si>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</si>
  <si>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</si>
  <si>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</si>
  <si>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</si>
  <si>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</si>
  <si>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</si>
  <si>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</si>
  <si>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</si>
  <si>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</si>
  <si>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</si>
  <si>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</si>
  <si>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</si>
  <si>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</si>
  <si>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</si>
  <si>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</si>
  <si>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</si>
  <si>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</si>
  <si>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</si>
  <si>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</si>
  <si>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</si>
  <si>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</si>
  <si>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</si>
  <si>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</si>
  <si>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</si>
  <si>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</si>
  <si>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</si>
  <si>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</si>
  <si>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</si>
  <si>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</si>
  <si>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</si>
  <si>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</si>
  <si>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</si>
  <si>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</si>
  <si>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</si>
  <si>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</si>
  <si>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</si>
  <si>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</si>
  <si>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</si>
  <si>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</si>
  <si>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</si>
  <si>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</si>
  <si>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</si>
  <si>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</si>
  <si>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</si>
  <si>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</si>
  <si>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</si>
  <si>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</si>
  <si>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</si>
  <si>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</si>
  <si>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</si>
  <si>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</si>
  <si>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</si>
  <si>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</si>
  <si>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</si>
  <si>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</si>
  <si>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</si>
  <si>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</si>
  <si>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</si>
  <si>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</si>
  <si>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</si>
  <si>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</si>
  <si>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</si>
  <si>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</si>
  <si>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</si>
  <si>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</si>
  <si>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</si>
  <si>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</si>
  <si>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</si>
  <si>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</si>
  <si>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</si>
  <si>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</si>
  <si>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</si>
  <si>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</si>
  <si>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</si>
  <si>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</si>
  <si>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</si>
  <si>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</si>
  <si>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</si>
  <si>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</si>
  <si>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</si>
  <si>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</si>
  <si>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</si>
  <si>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</si>
  <si>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</si>
  <si>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</si>
  <si>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</si>
  <si>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</si>
  <si>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</si>
  <si>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</si>
  <si>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</si>
  <si>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</si>
  <si>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</si>
  <si>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</si>
  <si>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</si>
  <si>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</si>
  <si>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</si>
  <si>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</si>
  <si>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</si>
  <si>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</si>
  <si>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</si>
  <si>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</si>
  <si>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</si>
  <si>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</si>
  <si>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</si>
  <si>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</si>
  <si>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</si>
  <si>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</si>
  <si>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</si>
  <si>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</si>
  <si>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</si>
  <si>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</si>
  <si>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</si>
  <si>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</si>
  <si>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</si>
  <si>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</si>
  <si>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</si>
  <si>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</si>
  <si>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</si>
  <si>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</si>
  <si>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</si>
  <si>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</si>
  <si>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</si>
  <si>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</si>
  <si>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</si>
  <si>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</si>
  <si>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</si>
  <si>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</si>
  <si>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</si>
  <si>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</si>
  <si>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</si>
  <si>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</si>
  <si>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</si>
  <si>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</si>
  <si>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</si>
  <si>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</si>
  <si>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</si>
  <si>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</si>
  <si>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</si>
  <si>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</si>
  <si>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</si>
  <si>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</si>
  <si>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</si>
  <si>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</si>
  <si>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</si>
  <si>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</si>
  <si>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</si>
  <si>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</si>
  <si>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</si>
  <si>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</si>
  <si>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</si>
  <si>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</si>
  <si>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</si>
  <si>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</si>
  <si>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</si>
  <si>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</si>
  <si>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</si>
  <si>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</si>
  <si>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</si>
  <si>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</si>
  <si>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</si>
  <si>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</si>
  <si>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</si>
  <si>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</si>
  <si>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</si>
  <si>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</si>
  <si>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</si>
  <si>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</si>
  <si>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</si>
  <si>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</si>
  <si>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</si>
  <si>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</si>
  <si>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</si>
  <si>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</si>
  <si>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</si>
  <si>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</si>
  <si>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</si>
  <si>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</si>
  <si>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</si>
  <si>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</si>
  <si>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</si>
  <si>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</si>
  <si>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</si>
  <si>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</si>
  <si>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</si>
  <si>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</si>
  <si>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</si>
  <si>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</si>
  <si>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</si>
  <si>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</si>
  <si>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</si>
  <si>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</si>
  <si>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</si>
  <si>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</si>
  <si>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</si>
  <si>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</si>
  <si>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</si>
  <si>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</si>
  <si>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</si>
  <si>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</si>
  <si>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</si>
  <si>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</si>
  <si>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</si>
  <si>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</si>
  <si>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</si>
  <si>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</si>
  <si>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</si>
  <si>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</si>
  <si>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</si>
  <si>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</si>
  <si>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</si>
  <si>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</si>
  <si>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</si>
  <si>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</si>
  <si>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</si>
  <si>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</si>
  <si>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</si>
  <si>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</si>
  <si>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</si>
  <si>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</si>
  <si>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</si>
  <si>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</si>
  <si>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</si>
  <si>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</si>
  <si>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</si>
  <si>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</si>
  <si>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</si>
  <si>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</si>
  <si>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</si>
  <si>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</si>
  <si>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</si>
  <si>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</si>
  <si>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</si>
  <si>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</si>
  <si>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</si>
  <si>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</si>
  <si>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</si>
  <si>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</si>
  <si>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</si>
  <si>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</si>
  <si>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</si>
  <si>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</si>
  <si>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</si>
  <si>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</si>
  <si>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</si>
  <si>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</si>
  <si>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</si>
  <si>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</si>
  <si>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</si>
  <si>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</si>
  <si>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</si>
  <si>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</si>
  <si>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</si>
  <si>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</si>
  <si>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</si>
  <si>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</si>
  <si>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</si>
  <si>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</si>
  <si>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</si>
  <si>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</si>
  <si>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</si>
  <si>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</si>
  <si>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</si>
  <si>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</si>
  <si>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</si>
  <si>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</si>
  <si>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</si>
  <si>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</si>
  <si>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</si>
  <si>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</si>
  <si>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</si>
  <si>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</si>
  <si>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</si>
  <si>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</si>
  <si>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</si>
  <si>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</si>
  <si>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</si>
  <si>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</si>
  <si>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</si>
  <si>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</si>
  <si>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</si>
  <si>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</si>
  <si>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</si>
  <si>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</si>
  <si>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</si>
  <si>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</si>
  <si>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</si>
  <si>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</si>
  <si>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</si>
  <si>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</si>
  <si>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</si>
  <si>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</si>
  <si>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</si>
  <si>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</si>
  <si>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</si>
  <si>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</si>
  <si>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</si>
  <si>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</si>
  <si>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</si>
  <si>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</si>
  <si>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</si>
  <si>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</si>
  <si>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</si>
  <si>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</si>
  <si>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</si>
  <si>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</si>
  <si>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</si>
  <si>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</si>
  <si>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</si>
  <si>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</si>
  <si>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</si>
  <si>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</si>
  <si>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</si>
  <si>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</si>
  <si>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</si>
  <si>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</si>
  <si>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</si>
  <si>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</si>
  <si>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</si>
  <si>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</si>
  <si>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</si>
  <si>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</si>
  <si>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</si>
  <si>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</si>
  <si>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</si>
  <si>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</si>
  <si>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</si>
  <si>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</si>
  <si>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</si>
  <si>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</si>
  <si>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</si>
  <si>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</si>
  <si>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</si>
  <si>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</si>
  <si>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</si>
  <si>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</si>
  <si>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</si>
  <si>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</si>
  <si>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</si>
  <si>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</si>
  <si>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</si>
  <si>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</si>
  <si>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</si>
  <si>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</si>
  <si>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</si>
  <si>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</si>
  <si>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</si>
  <si>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</si>
  <si>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</si>
  <si>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</si>
  <si>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</si>
  <si>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</si>
  <si>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</si>
  <si>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</si>
  <si>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</si>
  <si>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</si>
  <si>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</si>
  <si>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</si>
  <si>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</si>
  <si>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</si>
  <si>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</si>
  <si>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</si>
  <si>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</si>
  <si>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</si>
  <si>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</si>
  <si>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</si>
  <si>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</si>
  <si>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</si>
  <si>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</si>
  <si>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</si>
  <si>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</si>
  <si>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</si>
  <si>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</si>
  <si>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</si>
  <si>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</si>
  <si>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</si>
  <si>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</si>
  <si>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</si>
  <si>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</si>
  <si>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</si>
  <si>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</si>
  <si>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</si>
  <si>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</si>
  <si>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</si>
  <si>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</si>
  <si>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</si>
  <si>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</si>
  <si>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</si>
  <si>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</si>
  <si>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</si>
  <si>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</si>
  <si>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</si>
  <si>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</si>
  <si>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</si>
  <si>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</si>
  <si>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</si>
  <si>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</si>
  <si>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</si>
  <si>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</si>
  <si>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</si>
  <si>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</si>
  <si>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</si>
  <si>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</si>
  <si>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</si>
  <si>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</si>
  <si>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</si>
  <si>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</si>
  <si>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</si>
  <si>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</si>
  <si>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</si>
  <si>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</si>
  <si>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</si>
  <si>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</si>
  <si>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</si>
  <si>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</si>
  <si>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</si>
  <si>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</si>
  <si>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</si>
  <si>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</si>
  <si>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</si>
  <si>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</si>
  <si>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</si>
  <si>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</si>
  <si>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</si>
  <si>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</si>
  <si>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</si>
  <si>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</si>
  <si>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</si>
  <si>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</si>
  <si>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</si>
  <si>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</si>
  <si>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</si>
  <si>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</si>
  <si>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</si>
  <si>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</si>
  <si>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</si>
  <si>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</si>
  <si>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</si>
  <si>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</si>
  <si>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</si>
  <si>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</si>
  <si>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</si>
  <si>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</si>
  <si>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</si>
  <si>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</si>
  <si>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</si>
  <si>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</si>
  <si>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</si>
  <si>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</si>
  <si>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</si>
  <si>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</si>
  <si>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</si>
  <si>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</si>
  <si>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</si>
  <si>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</si>
  <si>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</si>
  <si>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</si>
  <si>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</si>
  <si>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</si>
  <si>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</si>
  <si>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</si>
  <si>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</si>
  <si>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</si>
  <si>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</si>
  <si>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</si>
  <si>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</si>
  <si>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</si>
  <si>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</si>
  <si>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</si>
  <si>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</si>
  <si>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</si>
  <si>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</si>
  <si>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</si>
  <si>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</si>
  <si>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</si>
  <si>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</si>
  <si>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</si>
  <si>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</si>
  <si>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</si>
  <si>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</si>
  <si>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</si>
  <si>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</si>
  <si>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</si>
  <si>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</si>
  <si>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</si>
  <si>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</si>
  <si>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</si>
  <si>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</si>
  <si>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</si>
  <si>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</si>
  <si>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</si>
  <si>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</si>
  <si>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</si>
  <si>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</si>
  <si>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</si>
  <si>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</si>
  <si>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</si>
  <si>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</si>
  <si>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</si>
  <si>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</si>
  <si>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</si>
  <si>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</si>
  <si>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</si>
  <si>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</si>
  <si>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</si>
  <si>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</si>
  <si>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</si>
  <si>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</si>
  <si>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</si>
  <si>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</si>
  <si>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</si>
  <si>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</si>
  <si>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</si>
  <si>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</si>
  <si>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</si>
  <si>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</si>
  <si>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</si>
  <si>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</si>
  <si>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</si>
  <si>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</si>
  <si>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</si>
  <si>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</si>
  <si>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</si>
  <si>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</si>
  <si>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</si>
  <si>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</si>
  <si>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</si>
  <si>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</si>
  <si>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</si>
  <si>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</si>
  <si>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</si>
  <si>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</si>
  <si>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</si>
  <si>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</si>
  <si>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</si>
  <si>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</si>
  <si>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</si>
  <si>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</si>
  <si>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</si>
  <si>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</si>
  <si>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</si>
  <si>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</si>
  <si>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</si>
  <si>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</si>
  <si>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</si>
  <si>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</si>
  <si>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</si>
  <si>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</si>
  <si>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</si>
  <si>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</si>
  <si>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</si>
  <si>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</si>
  <si>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</si>
  <si>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</si>
  <si>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</si>
  <si>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</si>
  <si>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</si>
  <si>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</si>
  <si>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</si>
  <si>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</si>
  <si>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</si>
  <si>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</si>
  <si>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</si>
  <si>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</si>
  <si>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</si>
  <si>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</si>
  <si>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</si>
  <si>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</si>
  <si>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</si>
  <si>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</si>
  <si>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</si>
  <si>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</si>
  <si>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</si>
  <si>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</si>
  <si>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</si>
  <si>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</si>
  <si>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</si>
  <si>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</si>
  <si>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</si>
  <si>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</si>
  <si>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</si>
  <si>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</si>
  <si>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</si>
  <si>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</si>
  <si>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</si>
  <si>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</si>
  <si>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</si>
  <si>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</si>
  <si>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</si>
  <si>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</si>
  <si>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</si>
  <si>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</si>
  <si>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</si>
  <si>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</si>
  <si>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</si>
  <si>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</si>
  <si>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</si>
  <si>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</si>
  <si>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</si>
  <si>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</si>
  <si>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</si>
  <si>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</si>
  <si>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</si>
  <si>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</si>
  <si>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</si>
  <si>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</si>
  <si>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</si>
  <si>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</si>
  <si>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</si>
  <si>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</si>
  <si>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</si>
  <si>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</si>
  <si>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</si>
  <si>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</si>
  <si>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</si>
  <si>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</si>
  <si>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</si>
  <si>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</si>
  <si>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</si>
  <si>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</si>
  <si>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</si>
  <si>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</si>
  <si>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</si>
  <si>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</si>
  <si>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</si>
  <si>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</si>
  <si>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</si>
  <si>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</si>
  <si>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</si>
  <si>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</si>
  <si>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</si>
  <si>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</si>
  <si>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</si>
  <si>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</si>
  <si>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</si>
  <si>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</si>
  <si>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</si>
  <si>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</si>
  <si>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</si>
  <si>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</si>
  <si>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</si>
  <si>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</si>
  <si>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</si>
  <si>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</si>
  <si>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</si>
  <si>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</si>
  <si>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</si>
  <si>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</si>
  <si>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</si>
  <si>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</si>
  <si>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</si>
  <si>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</si>
  <si>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</si>
  <si>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</si>
  <si>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</si>
  <si>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</si>
  <si>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</si>
  <si>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</si>
  <si>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</si>
  <si>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</si>
  <si>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</si>
  <si>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</si>
  <si>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</si>
  <si>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</si>
  <si>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</si>
  <si>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</si>
  <si>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</si>
  <si>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</si>
  <si>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</si>
  <si>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</si>
  <si>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</si>
  <si>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</si>
  <si>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</si>
  <si>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</si>
  <si>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</si>
  <si>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</si>
  <si>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</si>
  <si>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</si>
  <si>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</si>
  <si>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</si>
  <si>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</si>
  <si>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</si>
  <si>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</si>
  <si>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</si>
  <si>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</si>
  <si>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</si>
  <si>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</si>
  <si>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</si>
  <si>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</si>
  <si>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</si>
  <si>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</si>
  <si>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</si>
  <si>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</si>
  <si>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</si>
  <si>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</si>
  <si>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</si>
  <si>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</si>
  <si>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</si>
  <si>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</si>
  <si>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</si>
  <si>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</si>
  <si>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</si>
  <si>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</si>
  <si>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</si>
  <si>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</si>
  <si>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</si>
  <si>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</si>
  <si>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</si>
  <si>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</si>
  <si>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</si>
  <si>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</si>
  <si>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</si>
  <si>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</si>
  <si>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</si>
  <si>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</si>
  <si>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</si>
  <si>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</si>
  <si>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</si>
  <si>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</si>
  <si>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</si>
  <si>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</si>
  <si>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</si>
  <si>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</si>
  <si>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</si>
  <si>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</si>
  <si>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</si>
  <si>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</si>
  <si>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</si>
  <si>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</si>
  <si>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</si>
  <si>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</si>
  <si>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</si>
  <si>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</si>
  <si>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</si>
  <si>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</si>
  <si>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</si>
  <si>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</si>
  <si>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</si>
  <si>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</si>
  <si>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</si>
  <si>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</si>
  <si>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</si>
  <si>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</si>
  <si>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</si>
  <si>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</si>
  <si>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</si>
  <si>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</si>
  <si>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</si>
  <si>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</si>
  <si>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</si>
  <si>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</si>
  <si>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</si>
  <si>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</si>
  <si>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</si>
  <si>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</si>
  <si>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</si>
  <si>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</si>
  <si>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</si>
  <si>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</si>
  <si>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</si>
  <si>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</si>
  <si>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</si>
  <si>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</si>
  <si>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</si>
  <si>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</si>
  <si>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</si>
  <si>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</si>
  <si>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</si>
  <si>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</si>
  <si>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</si>
  <si>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</si>
  <si>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</si>
  <si>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</si>
  <si>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</si>
  <si>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</si>
  <si>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</si>
  <si>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</si>
  <si>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</si>
  <si>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</si>
  <si>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</si>
  <si>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</si>
  <si>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</si>
  <si>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</si>
  <si>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</si>
  <si>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</si>
  <si>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</si>
  <si>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</si>
  <si>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</si>
  <si>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</si>
  <si>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</si>
  <si>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</si>
  <si>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</si>
  <si>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</si>
  <si>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</si>
  <si>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</si>
  <si>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Solo se incluyen los proyectos de inversión pública</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</si>
  <si>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</si>
  <si>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</si>
  <si>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</si>
  <si>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</si>
  <si>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</si>
  <si>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</si>
  <si>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</si>
  <si>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</si>
  <si>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</si>
  <si>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</si>
  <si>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</si>
  <si>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</si>
  <si>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</si>
  <si>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</si>
  <si>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</si>
  <si>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</si>
  <si>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</si>
  <si>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</si>
  <si>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</si>
  <si>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</si>
  <si>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</si>
  <si>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</si>
  <si>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</si>
  <si>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</si>
  <si>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</si>
  <si>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</si>
  <si>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</si>
  <si>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</si>
  <si>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</si>
  <si>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</si>
  <si>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</si>
  <si>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</si>
  <si>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</si>
  <si>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</si>
  <si>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</si>
  <si>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</si>
  <si>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</si>
  <si>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</si>
  <si>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</si>
  <si>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</si>
  <si>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</si>
  <si>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</si>
  <si>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</si>
  <si>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</si>
  <si>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</si>
  <si>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</si>
  <si>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</si>
  <si>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</si>
  <si>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</si>
  <si>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</si>
  <si>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</si>
  <si>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</si>
  <si>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</si>
  <si>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</si>
  <si>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</si>
  <si>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</si>
  <si>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</si>
  <si>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</si>
  <si>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</si>
  <si>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</si>
  <si>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</si>
  <si>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</si>
  <si>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</si>
  <si>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</si>
  <si>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</si>
  <si>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</si>
  <si>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</si>
  <si>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</si>
  <si>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</si>
  <si>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</si>
  <si>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</si>
  <si>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</si>
  <si>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</si>
  <si>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</si>
  <si>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</si>
  <si>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</si>
  <si>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</si>
  <si>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</si>
  <si>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</si>
  <si>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</si>
  <si>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</si>
  <si>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</si>
  <si>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</si>
  <si>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</si>
  <si>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</si>
  <si>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</si>
  <si>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</si>
  <si>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</si>
  <si>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</si>
  <si>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</si>
  <si>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</si>
  <si>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</si>
  <si>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</si>
  <si>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</si>
  <si>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</si>
  <si>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</si>
  <si>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</si>
  <si>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</si>
  <si>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</si>
  <si>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</si>
  <si>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</si>
  <si>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Se utilizó el PIB del Panorama Macroeconómico actualizado al 9 de junio 2026, elaborado por el Ministerio de Hacienda y Economía</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</si>
  <si>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</si>
  <si>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</si>
  <si>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</si>
  <si>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</si>
  <si>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</si>
  <si>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</si>
  <si>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</si>
  <si>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</si>
  <si>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</si>
  <si>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</si>
  <si>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</si>
  <si>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</si>
  <si>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</si>
  <si>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</si>
  <si>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</si>
  <si>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</si>
  <si>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</si>
  <si>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</si>
  <si>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</si>
  <si>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</si>
  <si>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</si>
  <si>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</si>
  <si>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 xml:space="preserve">      Ejecución 1ro de enero -  31 de julio de 2026 (fecha de imputación)</t>
  </si>
  <si>
    <t>Ejecución 1ero de enero - 31 de julio de 2026*</t>
  </si>
  <si>
    <t>Ejecución 1ro de enero -  03 de agosto de 2026 (fecha de registro)</t>
  </si>
  <si>
    <t>*Fecha de imputación al 31 de julio de 2026 y fecha de registro al 03 de agosto de 2026. La fecha de imputación representa los gastos o ingresos en el momento de su ejecución, mientras que la fecha de registro representa el momento de su registro en el sistema, en la medida que se van regularizando los pagos.</t>
  </si>
  <si>
    <t>Row Labels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</si>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</sst>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9">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
      <sz val="11"/>
      <color theme="1"/>
      <name val="Avenir Next LT Pro"/>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0">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23">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59" fillId="0" borderId="0" xfId="0" applyFont="1" applyAlignment="1">
      <alignment horizontal="left" vertical="center" wrapText="1"/>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6" fillId="0" borderId="0" xfId="439" applyFont="1"/>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0" fontId="59" fillId="0" borderId="0" xfId="0" applyFont="1"/>
    <xf numFmtId="0" fontId="59" fillId="0" borderId="0" xfId="915" applyFont="1"/>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56" fillId="0" borderId="0" xfId="0" applyFont="1" applyAlignment="1">
      <alignment horizontal="left" vertical="top" wrapText="1"/>
    </xf>
    <xf numFmtId="0" fontId="68" fillId="0" borderId="0" xfId="0" applyFont="1"/>
    <xf numFmtId="0" fontId="68" fillId="0" borderId="0" xfId="0" applyFont="1" applyAlignment="1">
      <alignment horizontal="left"/>
    </xf>
    <xf numFmtId="176" fontId="68" fillId="0" borderId="0" xfId="0" applyNumberFormat="1" applyFont="1"/>
    <xf numFmtId="0" fontId="68" fillId="0" borderId="0" xfId="0" applyFont="1" applyAlignment="1">
      <alignment horizontal="left" indent="1"/>
    </xf>
    <xf numFmtId="0" fontId="68" fillId="0" borderId="0" xfId="0" applyFont="1" applyAlignment="1">
      <alignment horizontal="left" indent="2"/>
    </xf>
    <xf numFmtId="0" fontId="68" fillId="0" borderId="0" xfId="0" applyFont="1" applyAlignment="1">
      <alignment horizontal="left" indent="3"/>
    </xf>
    <xf numFmtId="0" fontId="68" fillId="0" borderId="0" xfId="0" pivotButton="1" applyFont="1"/>
    <xf numFmtId="176" fontId="66" fillId="41" borderId="0" xfId="0" applyNumberFormat="1" applyFont="1" applyFill="1"/>
    <xf numFmtId="0" fontId="66" fillId="41" borderId="0" xfId="0" applyFont="1" applyFill="1" applyAlignment="1">
      <alignment horizontal="left"/>
    </xf>
    <xf numFmtId="49" fontId="57" fillId="2" borderId="0" xfId="0" applyNumberFormat="1" applyFont="1" applyFill="1" applyAlignment="1">
      <alignment horizontal="center" vertic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45" fillId="2" borderId="0" xfId="0" applyFont="1" applyFill="1" applyAlignment="1">
      <alignment horizontal="center"/>
    </xf>
    <xf numFmtId="0" fontId="56" fillId="0" borderId="0" xfId="0" applyFont="1" applyAlignment="1">
      <alignment horizontal="left" wrapText="1"/>
    </xf>
    <xf numFmtId="49" fontId="45" fillId="2" borderId="0" xfId="0" applyNumberFormat="1" applyFont="1" applyFill="1" applyAlignment="1">
      <alignment horizontal="center" vertical="center"/>
    </xf>
    <xf numFmtId="0" fontId="47" fillId="2" borderId="0" xfId="0" applyFont="1" applyFill="1" applyAlignment="1">
      <alignment horizontal="center"/>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xf numFmtId="49" fontId="50" fillId="2" borderId="0" xfId="0" applyNumberFormat="1" applyFont="1" applyFill="1" applyAlignment="1">
      <alignment horizontal="center" vertical="center"/>
    </xf>
    <xf numFmtId="0" fontId="47" fillId="2" borderId="0" xfId="0"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49" fontId="57" fillId="0" borderId="0" xfId="0" applyNumberFormat="1" applyFont="1" applyAlignment="1">
      <alignment horizontal="center" vertical="center"/>
    </xf>
    <xf numFmtId="0" fontId="59" fillId="0" borderId="0" xfId="0" applyFont="1" applyAlignment="1">
      <alignment horizontal="left" vertical="center" wrapText="1"/>
    </xf>
    <xf numFmtId="0" fontId="61" fillId="3" borderId="0" xfId="0" applyFont="1" applyFill="1" applyAlignment="1">
      <alignment horizontal="center" vertical="center"/>
    </xf>
    <xf numFmtId="176" fontId="58" fillId="3" borderId="0" xfId="436" applyNumberFormat="1" applyFont="1" applyFill="1" applyAlignment="1">
      <alignment horizontal="center" vertical="center"/>
    </xf>
    <xf numFmtId="176" fontId="58" fillId="3" borderId="0" xfId="856" applyNumberFormat="1" applyFont="1" applyFill="1" applyAlignment="1">
      <alignment horizontal="center" vertical="center"/>
    </xf>
    <xf numFmtId="0" fontId="56" fillId="0" borderId="0" xfId="0" applyFont="1" applyAlignment="1">
      <alignment horizontal="left" vertical="top" wrapText="1"/>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6" fillId="0" borderId="0" xfId="0" applyFont="1" applyAlignment="1">
      <alignment horizontal="left" vertical="center"/>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444713</xdr:colOff>
      <xdr:row>3</xdr:row>
      <xdr:rowOff>37387</xdr:rowOff>
    </xdr:from>
    <xdr:ext cx="1525057" cy="841502"/>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451428" y="847012"/>
          <a:ext cx="1525057" cy="841502"/>
        </a:xfrm>
        <a:prstGeom prst="rect">
          <a:avLst/>
        </a:prstGeom>
      </xdr:spPr>
    </xdr:pic>
    <xdr:clientData/>
  </xdr:oneCellAnchor>
  <xdr:twoCellAnchor editAs="oneCell">
    <xdr:from>
      <xdr:col>0</xdr:col>
      <xdr:colOff>361950</xdr:colOff>
      <xdr:row>3</xdr:row>
      <xdr:rowOff>85725</xdr:rowOff>
    </xdr:from>
    <xdr:to>
      <xdr:col>0</xdr:col>
      <xdr:colOff>2002551</xdr:colOff>
      <xdr:row>8</xdr:row>
      <xdr:rowOff>19840</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140" y="897255"/>
          <a:ext cx="1640601" cy="9323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206199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6</xdr:col>
      <xdr:colOff>19050</xdr:colOff>
      <xdr:row>2</xdr:row>
      <xdr:rowOff>245655</xdr:rowOff>
    </xdr:from>
    <xdr:to>
      <xdr:col>7</xdr:col>
      <xdr:colOff>821640</xdr:colOff>
      <xdr:row>6</xdr:row>
      <xdr:rowOff>93618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9</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209550</xdr:colOff>
      <xdr:row>7</xdr:row>
      <xdr:rowOff>56818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3</xdr:col>
      <xdr:colOff>487045</xdr:colOff>
      <xdr:row>2</xdr:row>
      <xdr:rowOff>139488</xdr:rowOff>
    </xdr:from>
    <xdr:to>
      <xdr:col>4</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97501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510540</xdr:colOff>
      <xdr:row>5</xdr:row>
      <xdr:rowOff>208720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211454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4</xdr:col>
      <xdr:colOff>94808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93345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4</xdr:col>
      <xdr:colOff>9525</xdr:colOff>
      <xdr:row>3</xdr:row>
      <xdr:rowOff>110490</xdr:rowOff>
    </xdr:from>
    <xdr:to>
      <xdr:col>5</xdr:col>
      <xdr:colOff>476123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512841</xdr:colOff>
      <xdr:row>7</xdr:row>
      <xdr:rowOff>21745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320040</xdr:colOff>
      <xdr:row>9</xdr:row>
      <xdr:rowOff>133350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1047902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1009483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329778</xdr:colOff>
      <xdr:row>2</xdr:row>
      <xdr:rowOff>84245</xdr:rowOff>
    </xdr:from>
    <xdr:to>
      <xdr:col>4</xdr:col>
      <xdr:colOff>669503</xdr:colOff>
      <xdr:row>6</xdr:row>
      <xdr:rowOff>136036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169544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401139</xdr:colOff>
      <xdr:row>7</xdr:row>
      <xdr:rowOff>94675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5</xdr:col>
      <xdr:colOff>1213273</xdr:colOff>
      <xdr:row>3</xdr:row>
      <xdr:rowOff>78771</xdr:rowOff>
    </xdr:from>
    <xdr:to>
      <xdr:col>7</xdr:col>
      <xdr:colOff>95047</xdr:colOff>
      <xdr:row>7</xdr:row>
      <xdr:rowOff>18414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3.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2.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eimi E. Brown Mendieta" refreshedDate="46238.473304282408" createdVersion="8" refreshedVersion="8" minRefreshableVersion="3" recordCount="10008" xr:uid="{DA2AB15A-9CFB-45AC-9B84-EA86D9BDE23A}">
  <cacheSource type="worksheet">
    <worksheetSource ref="A1:T10009" sheet="Hoja2" r:id="rId2"/>
  </cacheSource>
  <cacheFields count="20">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475"/>
    </cacheField>
    <cacheField name="Suma de INICIAL" numFmtId="43">
      <sharedItems containsSemiMixedTypes="0" containsString="0" containsNumber="1" containsInteger="1" minValue="0" maxValue="97537485904"/>
    </cacheField>
    <cacheField name="Suma de DEVENGADO" numFmtId="43">
      <sharedItems containsSemiMixedTypes="0" containsString="0" containsNumber="1" minValue="0" maxValue="60070729399.360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08">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blank)"/>
    <n v="1410608528"/>
    <n v="822854872"/>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blank)"/>
    <n v="122200000"/>
    <n v="71283331"/>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blank)"/>
    <n v="31226000"/>
    <n v="18215162"/>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blank)"/>
    <n v="3000000"/>
    <n v="17500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blank)"/>
    <n v="410945786"/>
    <n v="23971836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blank)"/>
    <n v="38190000"/>
    <n v="22360840"/>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blank)"/>
    <n v="53000000"/>
    <n v="2925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blank)"/>
    <n v="34076000"/>
    <n v="19877669"/>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blank)"/>
    <n v="6700000"/>
    <n v="3908331"/>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blank)"/>
    <n v="47287374"/>
    <n v="27917625"/>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blank)"/>
    <n v="107650000"/>
    <n v="62795838"/>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blank)"/>
    <n v="40900000"/>
    <n v="24275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blank)"/>
    <n v="28175000"/>
    <n v="1939708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blank)"/>
    <n v="60000000"/>
    <n v="35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blank)"/>
    <n v="10600000"/>
    <n v="6183331"/>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blank)"/>
    <n v="2500000"/>
    <n v="1458331"/>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blank)"/>
    <n v="9000000"/>
    <n v="5583339"/>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blank)"/>
    <n v="600000"/>
    <n v="35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blank)"/>
    <n v="3850000"/>
    <n v="2245838"/>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blank)"/>
    <n v="3025000"/>
    <n v="2117908"/>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blank)"/>
    <n v="40795436"/>
    <n v="23478993"/>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blank)"/>
    <n v="12700000"/>
    <n v="7408345"/>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blank)"/>
    <n v="2177324415"/>
    <n v="1243926508.2500002"/>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blank)"/>
    <n v="126380662"/>
    <n v="74684364"/>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blank)"/>
    <n v="220723990"/>
    <n v="1438829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blank)"/>
    <n v="455748000"/>
    <n v="263085889.16"/>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blank)"/>
    <n v="606332744"/>
    <n v="352385956.92999989"/>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blank)"/>
    <n v="75432636"/>
    <n v="42462027"/>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blank)"/>
    <n v="188000000"/>
    <n v="127248300.84999999"/>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blank)"/>
    <n v="213000000"/>
    <n v="151147981"/>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blank)"/>
    <n v="35120060"/>
    <n v="1884834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blank)"/>
    <n v="50774660"/>
    <n v="40171535.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blank)"/>
    <n v="333125468"/>
    <n v="163607523"/>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blank)"/>
    <n v="75279002"/>
    <n v="50966769.730000004"/>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blank)"/>
    <n v="159626235"/>
    <n v="151208723.91999999"/>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blank)"/>
    <n v="68000000"/>
    <n v="34494875.310000002"/>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blank)"/>
    <n v="2300000"/>
    <n v="1081926.0099999998"/>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blank)"/>
    <n v="13523000"/>
    <n v="8823000.0199999996"/>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blank)"/>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blank)"/>
    <n v="10600000"/>
    <n v="6325428"/>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blank)"/>
    <n v="1730747"/>
    <n v="1681251.7000000002"/>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blank)"/>
    <n v="118910750"/>
    <n v="68049854.040000007"/>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blank)"/>
    <n v="25600000"/>
    <n v="14000741.5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blank)"/>
    <n v="544690000"/>
    <n v="278843915.5799999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blank)"/>
    <n v="17900000"/>
    <n v="8784809.810000000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blank)"/>
    <n v="1800000"/>
    <n v="1086166.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blank)"/>
    <n v="42000000"/>
    <n v="18444492.7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blank)"/>
    <n v="74893900"/>
    <n v="42072824.07000001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blank)"/>
    <n v="12525583"/>
    <n v="5803309.339999998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blank)"/>
    <n v="2000000"/>
    <n v="393490.910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blank)"/>
    <n v="4000000"/>
    <n v="1209330.3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blank)"/>
    <n v="40035000"/>
    <n v="20043277.15000000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blank)"/>
    <n v="15025000"/>
    <n v="10040936.8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blank)"/>
    <n v="20000000"/>
    <n v="6444303.12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blank)"/>
    <n v="6105000"/>
    <n v="17078012.3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11000000"/>
    <n v="645838.6699999999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blank)"/>
    <n v="27670000"/>
    <n v="1313486.2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blank)"/>
    <n v="1860000"/>
    <n v="791259.7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blank)"/>
    <n v="400000"/>
    <n v="1387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blank)"/>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blank)"/>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blank)"/>
    <n v="520000"/>
    <n v="139862.8300000000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blank)"/>
    <n v="590000"/>
    <n v="41229.6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4475000"/>
    <n v="1939945.5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blank)"/>
    <n v="13000000"/>
    <n v="7931840.6399999987"/>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blank)"/>
    <n v="1705790213"/>
    <n v="938289256.18000031"/>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blank)"/>
    <n v="664061925"/>
    <n v="147312893.78"/>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20000000"/>
    <n v="14766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238356141"/>
    <n v="139626439.69999996"/>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blank)"/>
    <n v="28346352"/>
    <n v="13347118.02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22892565"/>
    <n v="6203498.54"/>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blank)"/>
    <n v="27000008"/>
    <n v="233667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blank)"/>
    <n v="710000"/>
    <n v="2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blank)"/>
    <n v="147751268"/>
    <n v="19561734.70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blank)"/>
    <n v="31015300"/>
    <n v="18442625.42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7032000"/>
    <n v="4660664.789999999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52019800"/>
    <n v="22306060.37999999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42610000"/>
    <n v="24167338.29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4801000"/>
    <n v="1674020.25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blank)"/>
    <n v="39426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blank)"/>
    <n v="3445521"/>
    <n v="1375535.04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blank)"/>
    <n v="7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blank)"/>
    <n v="290500"/>
    <n v="1413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298000"/>
    <n v="308546.10000000003"/>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29179580"/>
    <n v="15254401.00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blank)"/>
    <n v="10711427"/>
    <n v="4155293.6899999985"/>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blank)"/>
    <n v="368294557"/>
    <n v="194686176.34"/>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blank)"/>
    <n v="88044778"/>
    <n v="41265499.530000001"/>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blank)"/>
    <n v="51095436"/>
    <n v="29269879.079999987"/>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blank)"/>
    <n v="16955980"/>
    <n v="9497344.5900000017"/>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blank)"/>
    <n v="21963000"/>
    <n v="298681.59999999998"/>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blank)"/>
    <n v="5500000"/>
    <n v="103622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blank)"/>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blank)"/>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blank)"/>
    <n v="11999900"/>
    <n v="6665244.7700000005"/>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blank)"/>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blank)"/>
    <n v="48810403"/>
    <n v="4731288.0299999993"/>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blank)"/>
    <n v="5989000"/>
    <n v="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blank)"/>
    <n v="1369254"/>
    <n v="394206.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blank)"/>
    <n v="11409350"/>
    <n v="3632454.77"/>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blank)"/>
    <n v="834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blank)"/>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blank)"/>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blank)"/>
    <n v="12151200"/>
    <n v="1082563.8"/>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blank)"/>
    <n v="5808650"/>
    <n v="1405017.1000000003"/>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blank)"/>
    <n v="512565359"/>
    <n v="264437014.19999999"/>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blank)"/>
    <n v="135742000"/>
    <n v="63637244.339999996"/>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blank)"/>
    <n v="69834838"/>
    <n v="39578055.580000006"/>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blank)"/>
    <n v="66228540"/>
    <n v="46066351.509999983"/>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blank)"/>
    <n v="7273573"/>
    <n v="2730421.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blank)"/>
    <n v="14816061"/>
    <n v="4424180.5"/>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blank)"/>
    <n v="50594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blank)"/>
    <n v="19059916"/>
    <n v="566155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blank)"/>
    <n v="13606012"/>
    <n v="10620740.090000002"/>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blank)"/>
    <n v="11526435"/>
    <n v="1775376.6"/>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blank)"/>
    <n v="33125756"/>
    <n v="4983913.8"/>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blank)"/>
    <n v="14718117"/>
    <n v="20000"/>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blank)"/>
    <n v="2493575"/>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blank)"/>
    <n v="3652500"/>
    <n v="517169.94"/>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blank)"/>
    <n v="2382795"/>
    <n v="409289.04"/>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blank)"/>
    <n v="2320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blank)"/>
    <n v="1370655"/>
    <n v="331261.40000000002"/>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blank)"/>
    <n v="1537465"/>
    <n v="144025.06"/>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blank)"/>
    <n v="21731582"/>
    <n v="4502939.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blank)"/>
    <n v="77123723"/>
    <n v="1856373.04"/>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blank)"/>
    <n v="41917000"/>
    <n v="21908333.3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blank)"/>
    <n v="63521328"/>
    <n v="23123213.80999999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blank)"/>
    <n v="0"/>
    <n v="6200000"/>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blank)"/>
    <n v="10046000"/>
    <n v="589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blank)"/>
    <n v="13375504"/>
    <n v="5850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blank)"/>
    <n v="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blank)"/>
    <n v="5718828"/>
    <n v="3343079.2100000004"/>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blank)"/>
    <n v="7560031"/>
    <n v="3480323.0100000002"/>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blank)"/>
    <n v="0"/>
    <n v="939019.5800000003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blank)"/>
    <n v="7914000"/>
    <n v="6132924.780000000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blank)"/>
    <n v="11356893"/>
    <n v="8910147.159999998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blank)"/>
    <n v="15060000"/>
    <n v="5286391.93"/>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blank)"/>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blank)"/>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blank)"/>
    <n v="488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blank)"/>
    <n v="100000"/>
    <n v="21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blank)"/>
    <n v="200000"/>
    <n v="398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blank)"/>
    <n v="900000"/>
    <n v="172952.5"/>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blank)"/>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blank)"/>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blank)"/>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blank)"/>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blank)"/>
    <n v="13036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blank)"/>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blank)"/>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blank)"/>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blank)"/>
    <n v="100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blank)"/>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blank)"/>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blank)"/>
    <n v="200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blank)"/>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blank)"/>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blank)"/>
    <n v="300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blank)"/>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blank)"/>
    <n v="665800"/>
    <n v="43118"/>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blank)"/>
    <n v="2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blank)"/>
    <n v="2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blank)"/>
    <n v="122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blank)"/>
    <n v="1680"/>
    <n v="52774.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blank)"/>
    <n v="3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blank)"/>
    <n v="109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blank)"/>
    <n v="111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blank)"/>
    <n v="9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blank)"/>
    <n v="1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blank)"/>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blank)"/>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blank)"/>
    <n v="3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blank)"/>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blank)"/>
    <n v="2782691"/>
    <n v="246657.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blank)"/>
    <n v="1397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blank)"/>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blank)"/>
    <n v="5794260"/>
    <n v="734598.4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blank)"/>
    <n v="2440545"/>
    <n v="1103086.7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blank)"/>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blank)"/>
    <n v="437781466"/>
    <n v="312271614.29000002"/>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blank)"/>
    <n v="81704400"/>
    <n v="61108530.279999994"/>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30661425"/>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6369162"/>
    <n v="46155555.52999998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blank)"/>
    <n v="67270000"/>
    <n v="13423370.25999999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0"/>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blank)"/>
    <n v="6750000"/>
    <n v="8461646.1399999987"/>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blank)"/>
    <n v="2000000"/>
    <n v="3656049.3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blank)"/>
    <n v="29500000"/>
    <n v="19480857.7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blank)"/>
    <n v="35400000"/>
    <n v="17323209.27000000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4057200"/>
    <n v="3676836.770000000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37640920"/>
    <n v="47978095.409999989"/>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24155355"/>
    <n v="15812457.7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52524000"/>
    <n v="1612915.939999999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blank)"/>
    <n v="9000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blank)"/>
    <n v="3400000"/>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blank)"/>
    <n v="145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blank)"/>
    <n v="1050000"/>
    <n v="821586.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0"/>
    <n v="43032.41"/>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24724080"/>
    <n v="19018719.46999999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blank)"/>
    <n v="7310230"/>
    <n v="7505709.9299999997"/>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blank)"/>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blank)"/>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blank)"/>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blank)"/>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blank)"/>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blank)"/>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blank)"/>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blank)"/>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blank)"/>
    <n v="10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blank)"/>
    <n v="6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blank)"/>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blank)"/>
    <n v="3000000"/>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blank)"/>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blank)"/>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blank)"/>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blank)"/>
    <n v="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blank)"/>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blank)"/>
    <n v="19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blank)"/>
    <n v="728301743"/>
    <n v="438257678.2399998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blank)"/>
    <n v="138022420"/>
    <n v="65892963.3099999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4618249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98556846"/>
    <n v="64184055.04000001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blank)"/>
    <n v="103520180"/>
    <n v="54393361.95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4088480"/>
    <n v="8879921.820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blank)"/>
    <n v="204000000"/>
    <n v="114952890.21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blank)"/>
    <n v="181750000"/>
    <n v="10682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blank)"/>
    <n v="50435000"/>
    <n v="54059551.36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blank)"/>
    <n v="64500000"/>
    <n v="53887062.7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2875000"/>
    <n v="12624249.16000000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58922587"/>
    <n v="145483763.0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blank)"/>
    <n v="9397081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50500000"/>
    <n v="41066464.78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3910000"/>
    <n v="14144655.61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blank)"/>
    <n v="3560000"/>
    <n v="110268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blank)"/>
    <n v="3008736"/>
    <n v="1064943.4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blank)"/>
    <n v="2000000"/>
    <n v="31711259.70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blank)"/>
    <n v="1450000"/>
    <n v="5427362.72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1987000"/>
    <n v="5902755.719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77475000"/>
    <n v="51100153.32"/>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blank)"/>
    <n v="3796497018"/>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blank)"/>
    <n v="123864124"/>
    <n v="112676393.67000002"/>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blank)"/>
    <n v="32544301"/>
    <n v="15150000"/>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blank)"/>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blank)"/>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blank)"/>
    <n v="4130700"/>
    <n v="2276971.44"/>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blank)"/>
    <n v="10016000"/>
    <n v="5552183.0899999989"/>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blank)"/>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blank)"/>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blank)"/>
    <n v="700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blank)"/>
    <n v="4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blank)"/>
    <n v="1850000"/>
    <n v="1894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blank)"/>
    <n v="1700000"/>
    <n v="751258.79999999993"/>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blank)"/>
    <n v="500000"/>
    <n v="0"/>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blank)"/>
    <n v="825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blank)"/>
    <n v="7000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blank)"/>
    <n v="10000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blank)"/>
    <n v="30000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blank)"/>
    <n v="7000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blank)"/>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blank)"/>
    <n v="685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blank)"/>
    <n v="355331797"/>
    <n v="178046496.03999999"/>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blank)"/>
    <n v="49296598"/>
    <n v="233796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blank)"/>
    <n v="37871163"/>
    <n v="20916187.280000001"/>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blank)"/>
    <n v="10391004"/>
    <n v="4443118.6800000006"/>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blank)"/>
    <n v="60500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blank)"/>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blank)"/>
    <n v="700000"/>
    <n v="131993.59"/>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blank)"/>
    <n v="23872142"/>
    <n v="13892774.719999999"/>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blank)"/>
    <n v="3701315"/>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blank)"/>
    <n v="6971340"/>
    <n v="931549.37"/>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blank)"/>
    <n v="27523822"/>
    <n v="10327207.4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blank)"/>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blank)"/>
    <n v="27469744"/>
    <n v="140130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blank)"/>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blank)"/>
    <n v="6344520"/>
    <n v="2836276.3200000003"/>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blank)"/>
    <n v="2150543"/>
    <n v="871878.4"/>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blank)"/>
    <n v="973250"/>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blank)"/>
    <n v="2309633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blank)"/>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blank)"/>
    <n v="19999418"/>
    <n v="6034556.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blank)"/>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blank)"/>
    <n v="103530905"/>
    <n v="6907578.2600000007"/>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blank)"/>
    <n v="0"/>
    <n v="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blank)"/>
    <n v="859334004"/>
    <n v="453247532.63999993"/>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blank)"/>
    <n v="493445000"/>
    <n v="272564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blank)"/>
    <n v="98700000"/>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blank)"/>
    <n v="117360000"/>
    <n v="68675313.409999982"/>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blank)"/>
    <n v="257961000"/>
    <n v="142643440.99000001"/>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blank)"/>
    <n v="32500000"/>
    <n v="6160588.8200000003"/>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blank)"/>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blank)"/>
    <n v="2400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blank)"/>
    <n v="21100000"/>
    <n v="1695351.3199999996"/>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blank)"/>
    <n v="140100000"/>
    <n v="54450877.060000002"/>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blank)"/>
    <n v="115000000"/>
    <n v="55753630.650000006"/>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blank)"/>
    <n v="8950000"/>
    <n v="15342435.180000002"/>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blank)"/>
    <n v="69700000"/>
    <n v="1881876.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blank)"/>
    <n v="12950000"/>
    <n v="9370294.4699999988"/>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blank)"/>
    <n v="33850000"/>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blank)"/>
    <n v="9000000"/>
    <n v="13677935.370000001"/>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blank)"/>
    <n v="15000000"/>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blank)"/>
    <n v="340000"/>
    <n v="13596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blank)"/>
    <n v="1000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blank)"/>
    <n v="119917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blank)"/>
    <n v="5800000"/>
    <n v="0"/>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blank)"/>
    <n v="3000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blank)"/>
    <n v="1000000"/>
    <n v="7137.82"/>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blank)"/>
    <n v="3000000"/>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blank)"/>
    <n v="3350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blank)"/>
    <n v="520000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blank)"/>
    <n v="1480000"/>
    <n v="3297328.2300000004"/>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blank)"/>
    <n v="8000000"/>
    <n v="514557.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blank)"/>
    <n v="58730000"/>
    <n v="28244803.170000002"/>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blank)"/>
    <n v="2500000"/>
    <n v="0"/>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blank)"/>
    <n v="4100000"/>
    <n v="6390054.879999999"/>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blank)"/>
    <n v="51750000"/>
    <n v="19366487.73"/>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blank)"/>
    <n v="47433588"/>
    <n v="25273531.449999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blank)"/>
    <n v="6795000"/>
    <n v="173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7273420"/>
    <n v="3847303.1500000004"/>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blank)"/>
    <n v="1940000"/>
    <n v="1807770.1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10000"/>
    <n v="20484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blank)"/>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2531335"/>
    <n v="1234135.2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212055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3919758"/>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200000"/>
    <n v="5680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blank)"/>
    <n v="2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blank)"/>
    <n v="710000"/>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blank)"/>
    <n v="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blank)"/>
    <n v="650000"/>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271500"/>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5798893"/>
    <n v="11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blank)"/>
    <n v="5976091"/>
    <n v="1178693.659999999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blank)"/>
    <n v="112846406"/>
    <n v="57675232.62999999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blank)"/>
    <n v="20504902"/>
    <n v="87581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16137163"/>
    <n v="8611541.4899999984"/>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blank)"/>
    <n v="9960000"/>
    <n v="6682133.029999999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900000"/>
    <n v="1121637.200000000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blank)"/>
    <n v="2460000"/>
    <n v="26404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blank)"/>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blank)"/>
    <n v="12576210"/>
    <n v="5350544.599999999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blank)"/>
    <n v="258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460000"/>
    <n v="602914.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5184000"/>
    <n v="9917903.010000001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00000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500000"/>
    <n v="519956.8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blank)"/>
    <n v="80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blank)"/>
    <n v="550000"/>
    <n v="191985.4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blank)"/>
    <n v="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blank)"/>
    <n v="50000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6304000"/>
    <n v="32433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blank)"/>
    <n v="21080000"/>
    <n v="2059737.59"/>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blank)"/>
    <n v="48385808"/>
    <n v="25981317.760000005"/>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blank)"/>
    <n v="17581573"/>
    <n v="8314215.870000000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blank)"/>
    <n v="6404699"/>
    <n v="3900320.2600000012"/>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blank)"/>
    <n v="6960000"/>
    <n v="4828384.62"/>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blank)"/>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blank)"/>
    <n v="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blank)"/>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blank)"/>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blank)"/>
    <n v="400000"/>
    <n v="107997.2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blank)"/>
    <n v="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blank)"/>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blank)"/>
    <n v="10620000"/>
    <n v="3270110.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blank)"/>
    <n v="4162809"/>
    <n v="574011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blank)"/>
    <n v="300000"/>
    <n v="49099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blank)"/>
    <n v="900000"/>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blank)"/>
    <n v="3050000"/>
    <n v="14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blank)"/>
    <n v="16368752"/>
    <n v="5427677.17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blank)"/>
    <n v="178727228"/>
    <n v="86551100.96999999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blank)"/>
    <n v="31601760"/>
    <n v="13654842.5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28339697"/>
    <n v="12920260.79999999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blank)"/>
    <n v="12122000"/>
    <n v="4458251.770000000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2267160"/>
    <n v="313311.4300000000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blank)"/>
    <n v="9000369"/>
    <n v="3045281.550000000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blank)"/>
    <n v="4828370"/>
    <n v="1393321.13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blank)"/>
    <n v="8633724"/>
    <n v="2587815.7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blank)"/>
    <n v="3695000"/>
    <n v="1306923.4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428000"/>
    <n v="714181.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21551910"/>
    <n v="2143540.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9527876"/>
    <n v="5209540.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600000"/>
    <n v="3695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blank)"/>
    <n v="566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blank)"/>
    <n v="550000"/>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blank)"/>
    <n v="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blank)"/>
    <n v="100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0"/>
    <n v="18214.18999999999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5904000"/>
    <n v="3014282.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blank)"/>
    <n v="62117500"/>
    <n v="205213.7199999999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blank)"/>
    <n v="338921523"/>
    <n v="1825654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blank)"/>
    <n v="55211552"/>
    <n v="2204239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8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6880122"/>
    <n v="27731661.76000000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blank)"/>
    <n v="7439154"/>
    <n v="5391518.5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800000"/>
    <n v="31624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blank)"/>
    <n v="15502937"/>
    <n v="449813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blank)"/>
    <n v="365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455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6500000"/>
    <n v="201957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000000"/>
    <n v="394669.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blank)"/>
    <n v="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blank)"/>
    <n v="567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blank)"/>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3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5000000"/>
    <n v="35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blank)"/>
    <n v="3900000"/>
    <n v="1603290.46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blank)"/>
    <n v="723858546"/>
    <n v="407115056.0699998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blank)"/>
    <n v="157639348"/>
    <n v="49156883.90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828000"/>
    <n v="245618.7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99427530"/>
    <n v="60195524.44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blank)"/>
    <n v="13938480"/>
    <n v="9430397.759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4500000"/>
    <n v="1183234.640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blank)"/>
    <n v="54000100"/>
    <n v="31496964.18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blank)"/>
    <n v="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blank)"/>
    <n v="1250000"/>
    <n v="2578138.8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blank)"/>
    <n v="51750100"/>
    <n v="26668653.76000000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blank)"/>
    <n v="22200000"/>
    <n v="16438484.05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5300400"/>
    <n v="8134992.169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81659900"/>
    <n v="71903158.29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30100000"/>
    <n v="20639945.21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16408531"/>
    <n v="25046134.15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blank)"/>
    <n v="0"/>
    <n v="10212645.11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blank)"/>
    <n v="1500200"/>
    <n v="2317653.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blank)"/>
    <n v="300"/>
    <n v="13590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blank)"/>
    <n v="2000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blank)"/>
    <n v="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blank)"/>
    <n v="1500000"/>
    <n v="785195.520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1850000"/>
    <n v="3389116.679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47250100"/>
    <n v="11476327.5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blank)"/>
    <n v="135850000"/>
    <n v="23062512.80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blank)"/>
    <n v="74888675"/>
    <n v="26059685.78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blank)"/>
    <n v="21578689"/>
    <n v="9007424.289999999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blank)"/>
    <n v="22796552"/>
    <n v="5636848.479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blank)"/>
    <n v="13012862"/>
    <n v="8422052.15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blank)"/>
    <n v="20588777"/>
    <n v="9819250.29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blank)"/>
    <n v="26733494"/>
    <n v="440000"/>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blank)"/>
    <n v="16106850"/>
    <n v="12376143.45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blank)"/>
    <n v="31120995"/>
    <n v="1872794.159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blank)"/>
    <n v="13730450"/>
    <n v="7311043.320000001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blank)"/>
    <n v="26733494"/>
    <n v="2198404.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blank)"/>
    <n v="12345902"/>
    <n v="7127122.590000000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blank)"/>
    <n v="17909138"/>
    <n v="9213312.570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blank)"/>
    <n v="72904391"/>
    <n v="38245092.49000000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blank)"/>
    <n v="478613423"/>
    <n v="274611401.60999995"/>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blank)"/>
    <n v="5411087"/>
    <n v="3421946.6899999995"/>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blank)"/>
    <n v="872129"/>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blank)"/>
    <n v="1840110"/>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blank)"/>
    <n v="1967673"/>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blank)"/>
    <n v="2669210"/>
    <n v="1385868.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blank)"/>
    <n v="216848"/>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blank)"/>
    <n v="2086277"/>
    <n v="948477.93999999983"/>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blank)"/>
    <n v="0"/>
    <n v="136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blank)"/>
    <n v="1386790"/>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blank)"/>
    <n v="0"/>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blank)"/>
    <n v="41522204"/>
    <n v="5122520.309999998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blank)"/>
    <n v="85954947"/>
    <n v="41446000.530000001"/>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blank)"/>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blank)"/>
    <n v="11124734"/>
    <n v="3984426.859999998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blank)"/>
    <n v="2739169"/>
    <n v="1377235.2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blank)"/>
    <n v="1787697"/>
    <n v="848141.2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blank)"/>
    <n v="2071047"/>
    <n v="1287691.930000000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blank)"/>
    <n v="2932654"/>
    <n v="1501343.829999999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blank)"/>
    <n v="3797800"/>
    <n v="6727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blank)"/>
    <n v="2823967"/>
    <n v="1892292.599999999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blank)"/>
    <n v="4421096"/>
    <n v="286350.2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blank)"/>
    <n v="1760041"/>
    <n v="1117838.80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blank)"/>
    <n v="3797800"/>
    <n v="336136.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blank)"/>
    <n v="1734326"/>
    <n v="1089697.3999999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blank)"/>
    <n v="2592081"/>
    <n v="1408715.5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blank)"/>
    <n v="10747057"/>
    <n v="5834102.260000000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blank)"/>
    <n v="66407388"/>
    <n v="41132763.809999973"/>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blank)"/>
    <n v="31285792"/>
    <n v="12589857.459999999"/>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blank)"/>
    <n v="3950000"/>
    <n v="2998753.97"/>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blank)"/>
    <n v="7599999"/>
    <n v="3660413.4899999988"/>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blank)"/>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blank)"/>
    <n v="23847284"/>
    <n v="7782755.5499999998"/>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blank)"/>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blank)"/>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blank)"/>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blank)"/>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blank)"/>
    <n v="7400000"/>
    <n v="230364.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blank)"/>
    <n v="6227558"/>
    <n v="3036819.45"/>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blank)"/>
    <n v="160565602"/>
    <n v="830340"/>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blank)"/>
    <n v="9999176"/>
    <n v="2129977.2399999998"/>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blank)"/>
    <n v="42554395"/>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blank)"/>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blank)"/>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blank)"/>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blank)"/>
    <n v="13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blank)"/>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blank)"/>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blank)"/>
    <n v="10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blank)"/>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blank)"/>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blank)"/>
    <n v="40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blank)"/>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blank)"/>
    <n v="21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blank)"/>
    <n v="12200000"/>
    <n v="277847.85000000003"/>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blank)"/>
    <n v="159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blank)"/>
    <n v="1132824"/>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blank)"/>
    <n v="87561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blank)"/>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blank)"/>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blank)"/>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blank)"/>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blank)"/>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blank)"/>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blank)"/>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blank)"/>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blank)"/>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blank)"/>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blank)"/>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blank)"/>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blank)"/>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blank)"/>
    <n v="2000000"/>
    <n v="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blank)"/>
    <n v="10100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blank)"/>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blank)"/>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blank)"/>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blank)"/>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blank)"/>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blank)"/>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blank)"/>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blank)"/>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blank)"/>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blank)"/>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blank)"/>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blank)"/>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blank)"/>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blank)"/>
    <n v="9789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blank)"/>
    <n v="5180200"/>
    <n v="778771.86"/>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blank)"/>
    <n v="4290000"/>
    <n v="202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blank)"/>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blank)"/>
    <n v="599769"/>
    <n v="306340.27999999997"/>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blank)"/>
    <n v="3510000"/>
    <n v="183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blank)"/>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blank)"/>
    <n v="495396"/>
    <n v="288981"/>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blank)"/>
    <n v="3510000"/>
    <n v="192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blank)"/>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blank)"/>
    <n v="489681"/>
    <n v="290642.5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blank)"/>
    <n v="54665300"/>
    <n v="28811897.48999999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blank)"/>
    <n v="8883604"/>
    <n v="4163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blank)"/>
    <n v="7572479"/>
    <n v="4310958.560000000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blank)"/>
    <n v="3600000"/>
    <n v="1881608.6600000001"/>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blank)"/>
    <n v="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blank)"/>
    <n v="4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blank)"/>
    <n v="2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blank)"/>
    <n v="16800000"/>
    <n v="9232730.639999998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blank)"/>
    <n v="5302025"/>
    <n v="3174292.44"/>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blank)"/>
    <n v="400000"/>
    <n v="135506.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blank)"/>
    <n v="360000"/>
    <n v="7179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blank)"/>
    <n v="0"/>
    <n v="3697417.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blank)"/>
    <n v="6010000"/>
    <n v="3398962.3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blank)"/>
    <n v="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blank)"/>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blank)"/>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blank)"/>
    <n v="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blank)"/>
    <n v="4205000"/>
    <n v="168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blank)"/>
    <n v="687360"/>
    <n v="244066.2500000000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blank)"/>
    <n v="6347341"/>
    <n v="413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blank)"/>
    <n v="294005323"/>
    <n v="157578709.73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blank)"/>
    <n v="54699280"/>
    <n v="2568484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0889693"/>
    <n v="23931160.0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blank)"/>
    <n v="18385000"/>
    <n v="9032787.169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356800"/>
    <n v="240570.1500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blank)"/>
    <n v="22600000"/>
    <n v="20742174.370000005"/>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blank)"/>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blank)"/>
    <n v="31585455"/>
    <n v="10974462.9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blank)"/>
    <n v="11700000"/>
    <n v="2170495.180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6884931"/>
    <n v="3282263.2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90885937"/>
    <n v="27157524.34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35000000"/>
    <n v="13931575.87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800000"/>
    <n v="1590002.55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blank)"/>
    <n v="3129750"/>
    <n v="2062876.000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blank)"/>
    <n v="40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blank)"/>
    <n v="100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blank)"/>
    <n v="1129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2014855"/>
    <n v="10126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blank)"/>
    <n v="56315211"/>
    <n v="2763487.2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blank)"/>
    <n v="11468425"/>
    <n v="530635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blank)"/>
    <n v="15958611"/>
    <n v="82274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1425816"/>
    <n v="813994.16"/>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blank)"/>
    <n v="2970000"/>
    <n v="1337843.0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5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blank)"/>
    <n v="25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blank)"/>
    <n v="115000"/>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6800000"/>
    <n v="4348672.0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200000"/>
    <n v="125763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7700000"/>
    <n v="349704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2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blank)"/>
    <n v="14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blank)"/>
    <n v="800000"/>
    <n v="426232.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blank)"/>
    <n v="3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blank)"/>
    <n v="300000"/>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400000"/>
    <n v="87240.6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4400000"/>
    <n v="2515061.0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blank)"/>
    <n v="1897289"/>
    <n v="436987.8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blank)"/>
    <n v="130678043"/>
    <n v="67431700.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blank)"/>
    <n v="33170762"/>
    <n v="1647328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blank)"/>
    <n v="17944296"/>
    <n v="10159085.2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blank)"/>
    <n v="18846400"/>
    <n v="6025163.5000000009"/>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blank)"/>
    <n v="261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blank)"/>
    <n v="1885600"/>
    <n v="9585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blank)"/>
    <n v="2000000"/>
    <n v="1698788.420000000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blank)"/>
    <n v="1080000"/>
    <n v="789948.029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blank)"/>
    <n v="408000"/>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blank)"/>
    <n v="150000"/>
    <n v="1132311.60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blank)"/>
    <n v="271300"/>
    <n v="288427.9200000000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blank)"/>
    <n v="279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blank)"/>
    <n v="362200"/>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blank)"/>
    <n v="1080"/>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blank)"/>
    <n v="55000"/>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blank)"/>
    <n v="5805000"/>
    <n v="322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blank)"/>
    <n v="21197800"/>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blank)"/>
    <n v="4197310"/>
    <n v="183459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blank)"/>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blank)"/>
    <n v="592401"/>
    <n v="279123.34000000003"/>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blank)"/>
    <n v="126376913"/>
    <n v="68100898.139999986"/>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blank)"/>
    <n v="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blank)"/>
    <n v="30798788"/>
    <n v="12676990.87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blank)"/>
    <n v="17302518"/>
    <n v="9513133.0799999982"/>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blank)"/>
    <n v="9953917"/>
    <n v="4982066.1999999993"/>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blank)"/>
    <n v="1159188"/>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blank)"/>
    <n v="2000000"/>
    <n v="1286092.03000000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blank)"/>
    <n v="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blank)"/>
    <n v="3000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blank)"/>
    <n v="6787598"/>
    <n v="2525686.8800000004"/>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blank)"/>
    <n v="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blank)"/>
    <n v="3400000"/>
    <n v="1975839.1300000001"/>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blank)"/>
    <n v="3906723"/>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blank)"/>
    <n v="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blank)"/>
    <n v="2350000"/>
    <n v="718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blank)"/>
    <n v="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blank)"/>
    <n v="754000"/>
    <n v="184960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blank)"/>
    <n v="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blank)"/>
    <n v="2320000"/>
    <n v="901309.73999999987"/>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blank)"/>
    <n v="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blank)"/>
    <n v="566000"/>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blank)"/>
    <n v="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blank)"/>
    <n v="217950"/>
    <n v="29446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blank)"/>
    <n v="1900000"/>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blank)"/>
    <n v="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blank)"/>
    <n v="412100"/>
    <n v="7664"/>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blank)"/>
    <n v="100000"/>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blank)"/>
    <n v="0"/>
    <n v="3968181.94"/>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blank)"/>
    <n v="12995000"/>
    <n v="7001315.810000001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blank)"/>
    <n v="0"/>
    <n v="750000"/>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blank)"/>
    <n v="20534329"/>
    <n v="2251950.36"/>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blank)"/>
    <n v="0"/>
    <n v="2411831.400000000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blank)"/>
    <n v="133284214"/>
    <n v="78220615.440000027"/>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blank)"/>
    <n v="23513680"/>
    <n v="10170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blank)"/>
    <n v="18649767"/>
    <n v="10711061.369999999"/>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blank)"/>
    <n v="8847696"/>
    <n v="6367159.8100000005"/>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blank)"/>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blank)"/>
    <n v="3600000"/>
    <n v="2099493.0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blank)"/>
    <n v="5454560"/>
    <n v="978349.69"/>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blank)"/>
    <n v="2900000"/>
    <n v="1583797.99999999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blank)"/>
    <n v="4800000"/>
    <n v="2071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blank)"/>
    <n v="980295"/>
    <n v="974999.18000000017"/>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blank)"/>
    <n v="300000"/>
    <n v="100146.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blank)"/>
    <n v="1870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blank)"/>
    <n v="900000"/>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blank)"/>
    <n v="300000"/>
    <n v="155707.92000000001"/>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blank)"/>
    <n v="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blank)"/>
    <n v="768769"/>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blank)"/>
    <n v="90000"/>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blank)"/>
    <n v="17070000"/>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blank)"/>
    <n v="7150000"/>
    <n v="1044884.6199999999"/>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blank)"/>
    <n v="2370686595"/>
    <n v="1257860692.3100002"/>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blank)"/>
    <n v="318806692"/>
    <n v="121905655.72"/>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blank)"/>
    <n v="323602968"/>
    <n v="185840769.09999996"/>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blank)"/>
    <n v="226355762"/>
    <n v="100057410.51999997"/>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blank)"/>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blank)"/>
    <n v="40000000"/>
    <n v="8902686.6799999978"/>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blank)"/>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blank)"/>
    <n v="3800000"/>
    <n v="85214"/>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blank)"/>
    <n v="82296304"/>
    <n v="27484398.370000005"/>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blank)"/>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blank)"/>
    <n v="67600000"/>
    <n v="22656213.799999997"/>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blank)"/>
    <n v="33430000"/>
    <n v="2925233.2"/>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blank)"/>
    <n v="95025736"/>
    <n v="15069794.589999996"/>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blank)"/>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blank)"/>
    <n v="21080000"/>
    <n v="6860345.8599999994"/>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blank)"/>
    <n v="77387932"/>
    <n v="9785539.1199999992"/>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blank)"/>
    <n v="4050000"/>
    <n v="73721.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blank)"/>
    <n v="4540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blank)"/>
    <n v="5300000"/>
    <n v="130029.63"/>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blank)"/>
    <n v="430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blank)"/>
    <n v="6450000"/>
    <n v="657194.22"/>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blank)"/>
    <n v="66700000"/>
    <n v="1961876.97"/>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blank)"/>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blank)"/>
    <n v="75330659"/>
    <n v="4674522.0599999987"/>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blank)"/>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blank)"/>
    <n v="45203000"/>
    <n v="108359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blank)"/>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blank)"/>
    <n v="6295198"/>
    <n v="861121.75000000012"/>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blank)"/>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blank)"/>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blank)"/>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blank)"/>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blank)"/>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blank)"/>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blank)"/>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blank)"/>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blank)"/>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blank)"/>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blank)"/>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blank)"/>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blank)"/>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blank)"/>
    <n v="208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blank)"/>
    <n v="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blank)"/>
    <n v="3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blank)"/>
    <n v="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blank)"/>
    <n v="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blank)"/>
    <n v="17405792"/>
    <n v="8400671.4399999995"/>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blank)"/>
    <n v="3301200"/>
    <n v="1042490.7899999999"/>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blank)"/>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blank)"/>
    <n v="2212011"/>
    <n v="1156056.23"/>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blank)"/>
    <n v="1941000"/>
    <n v="701131.54"/>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blank)"/>
    <n v="20100000"/>
    <n v="10636333.9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blank)"/>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blank)"/>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blank)"/>
    <n v="8100000"/>
    <n v="4260272.639999999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blank)"/>
    <n v="1700000"/>
    <n v="659399.3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blank)"/>
    <n v="923808"/>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43300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blank)"/>
    <n v="2200000"/>
    <n v="1298001.1499999999"/>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blank)"/>
    <n v="1650000"/>
    <n v="492187.63"/>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blank)"/>
    <n v="3600000"/>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blank)"/>
    <n v="780000"/>
    <n v="717725.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blank)"/>
    <n v="600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blank)"/>
    <n v="120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blank)"/>
    <n v="966943"/>
    <n v="222230.8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blank)"/>
    <n v="1190113921"/>
    <n v="502349252.71999991"/>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blank)"/>
    <n v="0"/>
    <n v="87447026.82999999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blank)"/>
    <n v="129158712"/>
    <n v="71776310.33000002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blank)"/>
    <n v="0"/>
    <n v="33356560.27999998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blank)"/>
    <n v="0"/>
    <n v="23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blank)"/>
    <n v="0"/>
    <n v="21162687.30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blank)"/>
    <n v="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blank)"/>
    <n v="0"/>
    <n v="43795319.629999995"/>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blank)"/>
    <n v="0"/>
    <n v="1243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blank)"/>
    <n v="0"/>
    <n v="15106473.69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blank)"/>
    <n v="0"/>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blank)"/>
    <n v="0"/>
    <n v="4157596.6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blank)"/>
    <n v="357653562"/>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blank)"/>
    <n v="39592079"/>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blank)"/>
    <n v="6274127770"/>
    <n v="1522087301.8600004"/>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blank)"/>
    <n v="1031221367"/>
    <n v="91252396.030000001"/>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blank)"/>
    <n v="0"/>
    <n v="409780258.79999995"/>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blank)"/>
    <n v="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blank)"/>
    <n v="0"/>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blank)"/>
    <n v="0"/>
    <n v="2927061.98"/>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blank)"/>
    <n v="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blank)"/>
    <n v="0"/>
    <n v="2658168.61"/>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blank)"/>
    <n v="0"/>
    <n v="208759.68000000005"/>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blank)"/>
    <n v="0"/>
    <n v="40232963.290000007"/>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blank)"/>
    <n v="0"/>
    <n v="20894127.199999999"/>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blank)"/>
    <n v="384574349"/>
    <n v="35010696.550000004"/>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blank)"/>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blank)"/>
    <n v="0"/>
    <n v="6234088.2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blank)"/>
    <n v="0"/>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blank)"/>
    <n v="31209834"/>
    <n v="16485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blank)"/>
    <n v="9781836"/>
    <n v="52226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blank)"/>
    <n v="4298346"/>
    <n v="2483789.47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blank)"/>
    <n v="2439000"/>
    <n v="1264803.3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blank)"/>
    <n v="184666"/>
    <n v="450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blank)"/>
    <n v="1528287"/>
    <n v="61704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blank)"/>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blank)"/>
    <n v="10472665"/>
    <n v="5565504.659999999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blank)"/>
    <n v="5850000"/>
    <n v="2640101.639999999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blank)"/>
    <n v="4400000"/>
    <n v="1484809.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blank)"/>
    <n v="12484570"/>
    <n v="1770666.47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blank)"/>
    <n v="480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blank)"/>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blank)"/>
    <n v="2000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blank)"/>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blank)"/>
    <n v="3084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blank)"/>
    <n v="6125000"/>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blank)"/>
    <n v="143472333"/>
    <n v="68274608.069999993"/>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blank)"/>
    <n v="67079600"/>
    <n v="30783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18942818"/>
    <n v="10068987.15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blank)"/>
    <n v="6773500"/>
    <n v="4744978.3599999994"/>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0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blank)"/>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blank)"/>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blank)"/>
    <n v="13800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blank)"/>
    <n v="11431285"/>
    <n v="10233901.760000002"/>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4775000"/>
    <n v="3075011.7499999991"/>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4010000"/>
    <n v="3339020.53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9887472"/>
    <n v="8236449.589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3730000"/>
    <n v="1279036.77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blank)"/>
    <n v="3425000"/>
    <n v="4302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blank)"/>
    <n v="655000"/>
    <n v="188289.1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blank)"/>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blank)"/>
    <n v="2650000"/>
    <n v="1092910.0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23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6550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blank)"/>
    <n v="30970000"/>
    <n v="1301698.3199999998"/>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blank)"/>
    <n v="114348399"/>
    <n v="62566818.759999998"/>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blank)"/>
    <n v="21672654"/>
    <n v="13534846.799999999"/>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200000"/>
    <n v="36676.0099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7947748"/>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14061348"/>
    <n v="9310615.079999998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blank)"/>
    <n v="7186800"/>
    <n v="4239363.629999999"/>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200570025"/>
    <n v="98492877.13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blank)"/>
    <n v="2700000"/>
    <n v="1285378.0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blank)"/>
    <n v="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blank)"/>
    <n v="5241008"/>
    <n v="3982054.45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blank)"/>
    <n v="6386297"/>
    <n v="4694392.389999999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00000"/>
    <n v="1189501.9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494975"/>
    <n v="924729.3499999998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4876451"/>
    <n v="3003321.97"/>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58912"/>
    <n v="57685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blank)"/>
    <n v="0"/>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blank)"/>
    <n v="77400"/>
    <n v="233604.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blank)"/>
    <n v="16920"/>
    <n v="1314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blank)"/>
    <n v="500000"/>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0"/>
    <n v="9810.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7290800"/>
    <n v="2840187.23"/>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blank)"/>
    <n v="7986839"/>
    <n v="984955.14000000025"/>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blank)"/>
    <n v="277246755"/>
    <n v="147261706.13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blank)"/>
    <n v="65936896"/>
    <n v="32611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38058182"/>
    <n v="21827309.619999994"/>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blank)"/>
    <n v="18858266"/>
    <n v="12169172.56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2574250500"/>
    <n v="15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blank)"/>
    <n v="3660395"/>
    <n v="2016919.3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blank)"/>
    <n v="11999275"/>
    <n v="2485748.7899999996"/>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blank)"/>
    <n v="21350000"/>
    <n v="10577483.65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795000"/>
    <n v="2563581.2500000005"/>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4802070"/>
    <n v="3028267.3499999996"/>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8940420"/>
    <n v="1879917.510000000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700550"/>
    <n v="460152.2200000000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blank)"/>
    <n v="1433258"/>
    <n v="732497.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blank)"/>
    <n v="612130"/>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blank)"/>
    <n v="500400"/>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86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9023276"/>
    <n v="2275451.1300000004"/>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blank)"/>
    <n v="20078712"/>
    <n v="888017.17000000016"/>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blank)"/>
    <n v="187673500"/>
    <n v="79599931.10000000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blank)"/>
    <n v="63059000"/>
    <n v="28935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2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23818412"/>
    <n v="11183389.85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blank)"/>
    <n v="15592561"/>
    <n v="992346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345000"/>
    <n v="1099795.400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blank)"/>
    <n v="7422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blank)"/>
    <n v="130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blank)"/>
    <n v="40391705"/>
    <n v="19802702.510000002"/>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blank)"/>
    <n v="30240000"/>
    <n v="1931525.17"/>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9707409"/>
    <n v="30750798.360000003"/>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7090000"/>
    <n v="5868451.08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4518000"/>
    <n v="1564739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240000"/>
    <n v="559842.85"/>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blank)"/>
    <n v="625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blank)"/>
    <n v="292000"/>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blank)"/>
    <n v="1000000"/>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500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06873419"/>
    <n v="44573669.18999999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blank)"/>
    <n v="6687774"/>
    <n v="1270659.26"/>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blank)"/>
    <n v="34165000"/>
    <n v="30113791.68"/>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blank)"/>
    <n v="57600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blank)"/>
    <n v="3693496"/>
    <n v="4328515.120000001"/>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blank)"/>
    <n v="3000000"/>
    <n v="10336020.299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blank)"/>
    <n v="2078981502"/>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blank)"/>
    <n v="125037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blank)"/>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blank)"/>
    <n v="69343430"/>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blank)"/>
    <n v="83818000"/>
    <n v="42188072.240000002"/>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blank)"/>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blank)"/>
    <n v="648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blank)"/>
    <n v="175979719"/>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blank)"/>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blank)"/>
    <n v="276000"/>
    <n v="5303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blank)"/>
    <n v="5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blank)"/>
    <n v="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blank)"/>
    <n v="502000"/>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blank)"/>
    <n v="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blank)"/>
    <n v="6528555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blank)"/>
    <n v="7066330"/>
    <n v="2948107.219999999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blank)"/>
    <n v="778156905"/>
    <n v="444188156.7099999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blank)"/>
    <n v="233818935"/>
    <n v="126809247.77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33433584"/>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95816398"/>
    <n v="55504366.89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blank)"/>
    <n v="47898283"/>
    <n v="53651120.38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blank)"/>
    <n v="34510056"/>
    <n v="1391379.619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570000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blank)"/>
    <n v="26985684"/>
    <n v="11364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blank)"/>
    <n v="18563793"/>
    <n v="6405260.66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blank)"/>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blank)"/>
    <n v="4815750"/>
    <n v="12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blank)"/>
    <n v="27929915"/>
    <n v="77227002.28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blank)"/>
    <n v="52560315"/>
    <n v="962815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blank)"/>
    <n v="115864980"/>
    <n v="101617237.37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blank)"/>
    <n v="120082304"/>
    <n v="37072003.52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5000000"/>
    <n v="4276824.019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blank)"/>
    <n v="61200000"/>
    <n v="9025065.839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34721613"/>
    <n v="22443362.63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blank)"/>
    <n v="41518187"/>
    <n v="276972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90000000"/>
    <n v="64181019.85999999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blank)"/>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blank)"/>
    <n v="100000"/>
    <n v="1079497.450000000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blank)"/>
    <n v="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blank)"/>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blank)"/>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blank)"/>
    <n v="400000"/>
    <n v="88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blank)"/>
    <n v="18100000"/>
    <n v="1017981.0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blank)"/>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43000000"/>
    <n v="2865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blank)"/>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blank)"/>
    <n v="7000000"/>
    <n v="1752566.220000000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blank)"/>
    <n v="43200000"/>
    <n v="837509.09"/>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1500000"/>
    <n v="139500"/>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500000"/>
    <n v="9413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blank)"/>
    <n v="9527600"/>
    <n v="4901657.22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blank)"/>
    <n v="7398500"/>
    <n v="3111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blank)"/>
    <n v="7600000"/>
    <n v="3901756.80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blank)"/>
    <n v="8369000"/>
    <n v="4117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blank)"/>
    <n v="9640100"/>
    <n v="42509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blank)"/>
    <n v="7355000"/>
    <n v="3538588.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blank)"/>
    <n v="7144000"/>
    <n v="34601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blank)"/>
    <n v="7820000"/>
    <n v="346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blank)"/>
    <n v="5500000"/>
    <n v="2631920.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blank)"/>
    <n v="8944332"/>
    <n v="5317690.14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blank)"/>
    <n v="7674500"/>
    <n v="3750320.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blank)"/>
    <n v="6966717"/>
    <n v="3635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blank)"/>
    <n v="9120148"/>
    <n v="5186413.7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blank)"/>
    <n v="6250000"/>
    <n v="3096688.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blank)"/>
    <n v="8788000"/>
    <n v="424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blank)"/>
    <n v="8714886"/>
    <n v="4272303.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blank)"/>
    <n v="7906500"/>
    <n v="4312451.3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blank)"/>
    <n v="9395470"/>
    <n v="4764805.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blank)"/>
    <n v="5621900"/>
    <n v="29848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blank)"/>
    <n v="7648500"/>
    <n v="3944147.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blank)"/>
    <n v="10042000"/>
    <n v="5173805.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blank)"/>
    <n v="9992400"/>
    <n v="4594022.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blank)"/>
    <n v="8537000"/>
    <n v="4085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blank)"/>
    <n v="10550000"/>
    <n v="3903845.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blank)"/>
    <n v="8650000"/>
    <n v="406970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blank)"/>
    <n v="6500000"/>
    <n v="35369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blank)"/>
    <n v="6000000"/>
    <n v="32260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blank)"/>
    <n v="8404500"/>
    <n v="42516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blank)"/>
    <n v="7936000"/>
    <n v="3850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blank)"/>
    <n v="6868100"/>
    <n v="337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blank)"/>
    <n v="36200000"/>
    <n v="13735439.3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blank)"/>
    <n v="886706966"/>
    <n v="435481245.4800000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blank)"/>
    <n v="1050000"/>
    <n v="63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blank)"/>
    <n v="1360000"/>
    <n v="99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blank)"/>
    <n v="760000"/>
    <n v="63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blank)"/>
    <n v="4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blank)"/>
    <n v="1412000"/>
    <n v="1116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blank)"/>
    <n v="520000"/>
    <n v="585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blank)"/>
    <n v="980000"/>
    <n v="560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blank)"/>
    <n v="640000"/>
    <n v="53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blank)"/>
    <n v="680000"/>
    <n v="62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blank)"/>
    <n v="1240000"/>
    <n v="73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blank)"/>
    <n v="1025500"/>
    <n v="560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blank)"/>
    <n v="6400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blank)"/>
    <n v="72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blank)"/>
    <n v="840000"/>
    <n v="48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blank)"/>
    <n v="660000"/>
    <n v="79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blank)"/>
    <n v="440000"/>
    <n v="731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blank)"/>
    <n v="1800000"/>
    <n v="957583.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blank)"/>
    <n v="900000"/>
    <n v="71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blank)"/>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blank)"/>
    <n v="740000"/>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blank)"/>
    <n v="580000"/>
    <n v="706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blank)"/>
    <n v="1222000"/>
    <n v="932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blank)"/>
    <n v="652000"/>
    <n v="702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blank)"/>
    <n v="1800000"/>
    <n v="99909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blank)"/>
    <n v="700000"/>
    <n v="53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blank)"/>
    <n v="600000"/>
    <n v="10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blank)"/>
    <n v="840000"/>
    <n v="45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blank)"/>
    <n v="840000"/>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blank)"/>
    <n v="440000"/>
    <n v="420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blank)"/>
    <n v="940000"/>
    <n v="487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blank)"/>
    <n v="2200000"/>
    <n v="1867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blank)"/>
    <n v="105175611"/>
    <n v="60446249.56000001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blank)"/>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blank)"/>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blank)"/>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blank)"/>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blank)"/>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blank)"/>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blank)"/>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blank)"/>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blank)"/>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blank)"/>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blank)"/>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blank)"/>
    <n v="1337540"/>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blank)"/>
    <n v="90971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blank)"/>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blank)"/>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blank)"/>
    <n v="5479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blank)"/>
    <n v="71845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blank)"/>
    <n v="1056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blank)"/>
    <n v="88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blank)"/>
    <n v="56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blank)"/>
    <n v="335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blank)"/>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blank)"/>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blank)"/>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blank)"/>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blank)"/>
    <n v="37347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blank)"/>
    <n v="40451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blank)"/>
    <n v="5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blank)"/>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blank)"/>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blank)"/>
    <n v="3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blank)"/>
    <n v="8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blank)"/>
    <n v="10431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blank)"/>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blank)"/>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blank)"/>
    <n v="6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blank)"/>
    <n v="6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blank)"/>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blank)"/>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blank)"/>
    <n v="30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blank)"/>
    <n v="5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blank)"/>
    <n v="10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blank)"/>
    <n v="73694303"/>
    <n v="17816641.1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blank)"/>
    <n v="1112460"/>
    <n v="722090.6300000001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blank)"/>
    <n v="811788"/>
    <n v="473988.4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blank)"/>
    <n v="1400000"/>
    <n v="57163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blank)"/>
    <n v="1371000"/>
    <n v="61780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blank)"/>
    <n v="1300000"/>
    <n v="64934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blank)"/>
    <n v="1200000"/>
    <n v="538652.09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blank)"/>
    <n v="1400000"/>
    <n v="510154.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blank)"/>
    <n v="1400000"/>
    <n v="52798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blank)"/>
    <n v="1400000"/>
    <n v="388343.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blank)"/>
    <n v="1150668"/>
    <n v="759395.9899999998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blank)"/>
    <n v="1200000"/>
    <n v="554785.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blank)"/>
    <n v="1033283"/>
    <n v="554632.0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blank)"/>
    <n v="1179852"/>
    <n v="703940.68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blank)"/>
    <n v="1400000"/>
    <n v="447145.3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blank)"/>
    <n v="1128528"/>
    <n v="647972.3900000001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blank)"/>
    <n v="1100000"/>
    <n v="647842.149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blank)"/>
    <n v="1400000"/>
    <n v="632813.2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blank)"/>
    <n v="1600000"/>
    <n v="725768.8399999998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blank)"/>
    <n v="1128100"/>
    <n v="424755.82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blank)"/>
    <n v="1101500"/>
    <n v="595954.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blank)"/>
    <n v="1300000"/>
    <n v="788713.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blank)"/>
    <n v="1300000"/>
    <n v="701083.280000000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blank)"/>
    <n v="1100000"/>
    <n v="622117.1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blank)"/>
    <n v="1800000"/>
    <n v="591349.6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blank)"/>
    <n v="1400000"/>
    <n v="585258.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blank)"/>
    <n v="900000"/>
    <n v="539469.329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blank)"/>
    <n v="1100000"/>
    <n v="491621.8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blank)"/>
    <n v="1400000"/>
    <n v="641585.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blank)"/>
    <n v="1400000"/>
    <n v="587720.5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blank)"/>
    <n v="972560"/>
    <n v="515002.790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blank)"/>
    <n v="5600000"/>
    <n v="2086783.4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blank)"/>
    <n v="127681864"/>
    <n v="65584704.80000002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blank)"/>
    <n v="1400000"/>
    <n v="1279778.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blank)"/>
    <n v="1450982"/>
    <n v="2359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blank)"/>
    <n v="930250"/>
    <n v="44161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blank)"/>
    <n v="950000"/>
    <n v="250904.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blank)"/>
    <n v="1100000"/>
    <n v="231434.31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blank)"/>
    <n v="550000"/>
    <n v="46121.6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blank)"/>
    <n v="1000000"/>
    <n v="166829.32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blank)"/>
    <n v="2250000"/>
    <n v="309006.67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blank)"/>
    <n v="1000000"/>
    <n v="64542.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blank)"/>
    <n v="850000"/>
    <n v="265067.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blank)"/>
    <n v="1150000"/>
    <n v="326987.49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blank)"/>
    <n v="1350000"/>
    <n v="684864.3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blank)"/>
    <n v="650000"/>
    <n v="393099.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blank)"/>
    <n v="1150000"/>
    <n v="340003.25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blank)"/>
    <n v="1250000"/>
    <n v="318823.31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blank)"/>
    <n v="1000000"/>
    <n v="406650.91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blank)"/>
    <n v="590277"/>
    <n v="69537.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blank)"/>
    <n v="850000"/>
    <n v="263047.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blank)"/>
    <n v="600000"/>
    <n v="423863.01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blank)"/>
    <n v="1250000"/>
    <n v="615937.28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blank)"/>
    <n v="850000"/>
    <n v="346486.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blank)"/>
    <n v="850000"/>
    <n v="199887.18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blank)"/>
    <n v="700000"/>
    <n v="109602.3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blank)"/>
    <n v="2350000"/>
    <n v="236976.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blank)"/>
    <n v="850000"/>
    <n v="350848.3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blank)"/>
    <n v="500000"/>
    <n v="280148.88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blank)"/>
    <n v="750000"/>
    <n v="189068.06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blank)"/>
    <n v="1100000"/>
    <n v="210631.96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blank)"/>
    <n v="750000"/>
    <n v="22553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blank)"/>
    <n v="720000"/>
    <n v="45257.4300000000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blank)"/>
    <n v="1450000"/>
    <n v="949147.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blank)"/>
    <n v="49554588"/>
    <n v="50620442.3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blank)"/>
    <n v="100000"/>
    <n v="69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blank)"/>
    <n v="100000"/>
    <n v="12086.4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blank)"/>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blank)"/>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blank)"/>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blank)"/>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blank)"/>
    <n v="200000"/>
    <n v="18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blank)"/>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blank)"/>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blank)"/>
    <n v="30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blank)"/>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blank)"/>
    <n v="50000"/>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blank)"/>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blank)"/>
    <n v="110000"/>
    <n v="21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blank)"/>
    <n v="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blank)"/>
    <n v="200367"/>
    <n v="79174.8999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blank)"/>
    <n v="300000"/>
    <n v="251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blank)"/>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blank)"/>
    <n v="100000"/>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blank)"/>
    <n v="170724568"/>
    <n v="6159458.4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blank)"/>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blank)"/>
    <n v="400000"/>
    <n v="657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blank)"/>
    <n v="200000"/>
    <n v="180176.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blank)"/>
    <n v="4000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blank)"/>
    <n v="4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blank)"/>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blank)"/>
    <n v="30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blank)"/>
    <n v="300000"/>
    <n v="30691.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blank)"/>
    <n v="300000"/>
    <n v="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blank)"/>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blank)"/>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blank)"/>
    <n v="3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blank)"/>
    <n v="300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blank)"/>
    <n v="300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blank)"/>
    <n v="30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blank)"/>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blank)"/>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blank)"/>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blank)"/>
    <n v="300000"/>
    <n v="5779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blank)"/>
    <n v="200000"/>
    <n v="152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blank)"/>
    <n v="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blank)"/>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blank)"/>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blank)"/>
    <n v="13581435"/>
    <n v="7232929.64999999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blank)"/>
    <n v="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blank)"/>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blank)"/>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blank)"/>
    <n v="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blank)"/>
    <n v="1711924"/>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blank)"/>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blank)"/>
    <n v="300000"/>
    <n v="188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blank)"/>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blank)"/>
    <n v="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blank)"/>
    <n v="40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blank)"/>
    <n v="5000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blank)"/>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blank)"/>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blank)"/>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blank)"/>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blank)"/>
    <n v="70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blank)"/>
    <n v="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blank)"/>
    <n v="1400000"/>
    <n v="25430.08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blank)"/>
    <n v="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blank)"/>
    <n v="2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blank)"/>
    <n v="6542400"/>
    <n v="4272791.27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blank)"/>
    <n v="36900652"/>
    <n v="9048698.27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blank)"/>
    <n v="39317276"/>
    <n v="57467253.39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blank)"/>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blank)"/>
    <n v="100000"/>
    <n v="20956.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blank)"/>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blank)"/>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blank)"/>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blank)"/>
    <n v="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blank)"/>
    <n v="79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blank)"/>
    <n v="693500"/>
    <n v="28747.239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blank)"/>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blank)"/>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blank)"/>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blank)"/>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blank)"/>
    <n v="116100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blank)"/>
    <n v="52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blank)"/>
    <n v="0"/>
    <n v="76013.8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blank)"/>
    <n v="1133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blank)"/>
    <n v="100000"/>
    <n v="343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blank)"/>
    <n v="1245500"/>
    <n v="58753.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blank)"/>
    <n v="17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blank)"/>
    <n v="300000"/>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blank)"/>
    <n v="8934347"/>
    <n v="5704077.53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blank)"/>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blank)"/>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blank)"/>
    <n v="200000"/>
    <n v="18328.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blank)"/>
    <n v="300000"/>
    <n v="9104.8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blank)"/>
    <n v="15585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blank)"/>
    <n v="200000"/>
    <n v="36071.729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blank)"/>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blank)"/>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blank)"/>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blank)"/>
    <n v="1000000"/>
    <n v="4100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blank)"/>
    <n v="350000"/>
    <n v="178706.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blank)"/>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blank)"/>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blank)"/>
    <n v="40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blank)"/>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blank)"/>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blank)"/>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blank)"/>
    <n v="400000"/>
    <n v="148910.7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blank)"/>
    <n v="50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blank)"/>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blank)"/>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blank)"/>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blank)"/>
    <n v="200000"/>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blank)"/>
    <n v="400000"/>
    <n v="3007.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blank)"/>
    <n v="300000"/>
    <n v="73088.740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blank)"/>
    <n v="2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blank)"/>
    <n v="150000"/>
    <n v="1307.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blank)"/>
    <n v="1200000"/>
    <n v="504651.52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blank)"/>
    <n v="32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blank)"/>
    <n v="200000"/>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blank)"/>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blank)"/>
    <n v="7076598"/>
    <n v="24568486.59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blank)"/>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blank)"/>
    <n v="100000"/>
    <n v="1943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blank)"/>
    <n v="350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blank)"/>
    <n v="2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blank)"/>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blank)"/>
    <n v="10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blank)"/>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blank)"/>
    <n v="100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blank)"/>
    <n v="15307"/>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blank)"/>
    <n v="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blank)"/>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blank)"/>
    <n v="200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blank)"/>
    <n v="50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blank)"/>
    <n v="0"/>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blank)"/>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blank)"/>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blank)"/>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blank)"/>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blank)"/>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blank)"/>
    <n v="1600000"/>
    <n v="459227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blank)"/>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blank)"/>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blank)"/>
    <n v="100000"/>
    <n v="5253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blank)"/>
    <n v="200000"/>
    <n v="63838.8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blank)"/>
    <n v="100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blank)"/>
    <n v="150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blank)"/>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blank)"/>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blank)"/>
    <n v="1000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blank)"/>
    <n v="100000"/>
    <n v="81735.8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blank)"/>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blank)"/>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blank)"/>
    <n v="450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blank)"/>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blank)"/>
    <n v="5000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blank)"/>
    <n v="5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blank)"/>
    <n v="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blank)"/>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blank)"/>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blank)"/>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blank)"/>
    <n v="100000"/>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blank)"/>
    <n v="500000"/>
    <n v="21589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blank)"/>
    <n v="100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blank)"/>
    <n v="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blank)"/>
    <n v="100000"/>
    <n v="149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blank)"/>
    <n v="500000"/>
    <n v="95434.2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blank)"/>
    <n v="100000"/>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blank)"/>
    <n v="100000"/>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blank)"/>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blank)"/>
    <n v="1665000"/>
    <n v="576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blank)"/>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blank)"/>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blank)"/>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blank)"/>
    <n v="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blank)"/>
    <n v="0"/>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blank)"/>
    <n v="68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blank)"/>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blank)"/>
    <n v="0"/>
    <n v="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blank)"/>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blank)"/>
    <n v="0"/>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blank)"/>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blank)"/>
    <n v="9219800"/>
    <n v="2087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blank)"/>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blank)"/>
    <n v="150000"/>
    <n v="914.319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blank)"/>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blank)"/>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blank)"/>
    <n v="400000"/>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blank)"/>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blank)"/>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blank)"/>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blank)"/>
    <n v="50000"/>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blank)"/>
    <n v="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blank)"/>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blank)"/>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blank)"/>
    <n v="16359"/>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blank)"/>
    <n v="300000"/>
    <n v="1527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blank)"/>
    <n v="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blank)"/>
    <n v="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blank)"/>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blank)"/>
    <n v="2030358"/>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blank)"/>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blank)"/>
    <n v="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blank)"/>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blank)"/>
    <n v="50000"/>
    <n v="6572.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blank)"/>
    <n v="50000"/>
    <n v="11660.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blank)"/>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blank)"/>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blank)"/>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blank)"/>
    <n v="0"/>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blank)"/>
    <n v="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blank)"/>
    <n v="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blank)"/>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blank)"/>
    <n v="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blank)"/>
    <n v="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blank)"/>
    <n v="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blank)"/>
    <n v="88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blank)"/>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blank)"/>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blank)"/>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blank)"/>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blank)"/>
    <n v="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blank)"/>
    <n v="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blank)"/>
    <n v="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blank)"/>
    <n v="50491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blank)"/>
    <n v="2650000"/>
    <n v="33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blank)"/>
    <n v="1500000"/>
    <n v="20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blank)"/>
    <n v="1050000"/>
    <n v="566499.3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blank)"/>
    <n v="1098054"/>
    <n v="7647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blank)"/>
    <n v="950000"/>
    <n v="36736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blank)"/>
    <n v="1200000"/>
    <n v="82109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blank)"/>
    <n v="800000"/>
    <n v="415368.8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blank)"/>
    <n v="2300000"/>
    <n v="807130.5299999999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blank)"/>
    <n v="1443043"/>
    <n v="7059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blank)"/>
    <n v="1650000"/>
    <n v="5140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blank)"/>
    <n v="1250000"/>
    <n v="4556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blank)"/>
    <n v="900000"/>
    <n v="43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blank)"/>
    <n v="1300000"/>
    <n v="11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blank)"/>
    <n v="1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blank)"/>
    <n v="1500000"/>
    <n v="169437.0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blank)"/>
    <n v="1000000"/>
    <n v="369237.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blank)"/>
    <n v="1200000"/>
    <n v="301660.5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blank)"/>
    <n v="1300000"/>
    <n v="90344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blank)"/>
    <n v="600000"/>
    <n v="77277.60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blank)"/>
    <n v="1000000"/>
    <n v="217827.8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blank)"/>
    <n v="2250000"/>
    <n v="284150.52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blank)"/>
    <n v="800000"/>
    <n v="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blank)"/>
    <n v="1000000"/>
    <n v="297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blank)"/>
    <n v="1300000"/>
    <n v="1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blank)"/>
    <n v="1200000"/>
    <n v="50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blank)"/>
    <n v="700000"/>
    <n v="6135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blank)"/>
    <n v="1000000"/>
    <n v="3637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blank)"/>
    <n v="1500004"/>
    <n v="371070.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blank)"/>
    <n v="900000"/>
    <n v="75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blank)"/>
    <n v="800000"/>
    <n v="287115.3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blank)"/>
    <n v="2000000"/>
    <n v="45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blank)"/>
    <n v="45995000"/>
    <n v="5302950.65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blank)"/>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blank)"/>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blank)"/>
    <n v="300000"/>
    <n v="24743.3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blank)"/>
    <n v="200000"/>
    <n v="46923.47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blank)"/>
    <n v="1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blank)"/>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blank)"/>
    <n v="1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blank)"/>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blank)"/>
    <n v="650000"/>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blank)"/>
    <n v="500000"/>
    <n v="82282.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blank)"/>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blank)"/>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blank)"/>
    <n v="180567"/>
    <n v="101105.26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blank)"/>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blank)"/>
    <n v="4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blank)"/>
    <n v="640277"/>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blank)"/>
    <n v="10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blank)"/>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blank)"/>
    <n v="93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blank)"/>
    <n v="950000"/>
    <n v="113404.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blank)"/>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blank)"/>
    <n v="1006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blank)"/>
    <n v="60000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blank)"/>
    <n v="3000000"/>
    <n v="32778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blank)"/>
    <n v="117049"/>
    <n v="64059.7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blank)"/>
    <n v="250000"/>
    <n v="55154.859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blank)"/>
    <n v="100000"/>
    <n v="15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blank)"/>
    <n v="1699996"/>
    <n v="43280.5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blank)"/>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blank)"/>
    <n v="65000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blank)"/>
    <n v="1600000"/>
    <n v="262793.40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blank)"/>
    <n v="120003050"/>
    <n v="8481229.5899999999"/>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blank)"/>
    <n v="26806000"/>
    <n v="16753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blank)"/>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blank)"/>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blank)"/>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blank)"/>
    <n v="406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blank)"/>
    <n v="3784538"/>
    <n v="2533553.5600000005"/>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blank)"/>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blank)"/>
    <n v="597379"/>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blank)"/>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blank)"/>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blank)"/>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blank)"/>
    <n v="2140571"/>
    <n v="1349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blank)"/>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blank)"/>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blank)"/>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blank)"/>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blank)"/>
    <n v="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blank)"/>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blank)"/>
    <n v="300000"/>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blank)"/>
    <n v="1500000"/>
    <n v="57764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blank)"/>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blank)"/>
    <n v="45760149"/>
    <n v="1425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blank)"/>
    <n v="7040022"/>
    <n v="4067775.110000000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blank)"/>
    <n v="55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blank)"/>
    <n v="6542995"/>
    <n v="2172893.1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blank)"/>
    <n v="848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blank)"/>
    <n v="1687244"/>
    <n v="136769.8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blank)"/>
    <n v="270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blank)"/>
    <n v="100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blank)"/>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blank)"/>
    <n v="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blank)"/>
    <n v="480971136"/>
    <n v="153857334.43000001"/>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blank)"/>
    <n v="24336432259"/>
    <n v="12178604040.230005"/>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blank)"/>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blank)"/>
    <n v="15215280"/>
    <n v="73608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blank)"/>
    <n v="625087236"/>
    <n v="331241924"/>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blank)"/>
    <n v="45341584"/>
    <n v="22443966.09999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blank)"/>
    <n v="3102406395"/>
    <n v="1691236587.0000007"/>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blank)"/>
    <n v="344470324"/>
    <n v="200801157.63999999"/>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blank)"/>
    <n v="30460000"/>
    <n v="7232306.620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blank)"/>
    <n v="72417480"/>
    <n v="35095326.68"/>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blank)"/>
    <n v="7000000"/>
    <n v="4247638.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blank)"/>
    <n v="3000000"/>
    <n v="3564623.7300000004"/>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blank)"/>
    <n v="617032973"/>
    <n v="357978544.83999991"/>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blank)"/>
    <n v="8472000"/>
    <n v="2345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blank)"/>
    <n v="880357000"/>
    <n v="548395488.18000007"/>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blank)"/>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blank)"/>
    <n v="190761950"/>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blank)"/>
    <n v="99905220"/>
    <n v="202586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blank)"/>
    <n v="7125741"/>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blank)"/>
    <n v="812274730"/>
    <n v="107333443.03"/>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blank)"/>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blank)"/>
    <n v="358415618"/>
    <n v="62405950.110000007"/>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blank)"/>
    <n v="43208560"/>
    <n v="3119240.4"/>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blank)"/>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blank)"/>
    <n v="79920400"/>
    <n v="17235752.98"/>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blank)"/>
    <n v="15309505"/>
    <n v="1874377.9300000002"/>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blank)"/>
    <n v="1659467431"/>
    <n v="928160768.23999989"/>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blank)"/>
    <n v="416262143"/>
    <n v="942761356.91000032"/>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blank)"/>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blank)"/>
    <n v="0"/>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blank)"/>
    <n v="2120660306"/>
    <n v="746622362.68999982"/>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blank)"/>
    <n v="783741933"/>
    <n v="395756648.7199999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blank)"/>
    <n v="229142220"/>
    <n v="218856989.53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blank)"/>
    <n v="710263907"/>
    <n v="177767753.3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blank)"/>
    <n v="193933246"/>
    <n v="111360217.71000002"/>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blank)"/>
    <n v="80976915"/>
    <n v="45864860.62000001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blank)"/>
    <n v="215441929"/>
    <n v="50387774.479999997"/>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blank)"/>
    <n v="518261"/>
    <n v="1794187.410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blank)"/>
    <n v="32478178"/>
    <n v="18501565.869999997"/>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blank)"/>
    <n v="4410362"/>
    <n v="3945160.8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blank)"/>
    <n v="0"/>
    <n v="286227047.59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blank)"/>
    <n v="185676491"/>
    <n v="119726161.7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blank)"/>
    <n v="107903399"/>
    <n v="22293840.48999999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blank)"/>
    <n v="25292486"/>
    <n v="43584247.710000008"/>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blank)"/>
    <n v="0"/>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blank)"/>
    <n v="62214390"/>
    <n v="9023636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blank)"/>
    <n v="80962"/>
    <n v="10723429.5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blank)"/>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blank)"/>
    <n v="25165105"/>
    <n v="9835811.289999999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blank)"/>
    <n v="29205946"/>
    <n v="22158792.27000000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blank)"/>
    <n v="14492957"/>
    <n v="4509681.4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blank)"/>
    <n v="321609"/>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blank)"/>
    <n v="103137"/>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blank)"/>
    <n v="575401"/>
    <n v="334476.52999999997"/>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blank)"/>
    <n v="157300301"/>
    <n v="85793299.790000007"/>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blank)"/>
    <n v="229950569"/>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blank)"/>
    <n v="96306252"/>
    <n v="46957203.85000000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blank)"/>
    <n v="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blank)"/>
    <n v="272881993"/>
    <n v="129986908.48999999"/>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blank)"/>
    <n v="18226563"/>
    <n v="9411621.4000000004"/>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blank)"/>
    <n v="798000"/>
    <n v="407925.4"/>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blank)"/>
    <n v="100000"/>
    <n v="3304"/>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blank)"/>
    <n v="16188000"/>
    <n v="8222560"/>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blank)"/>
    <n v="1200000"/>
    <n v="1183720.06"/>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blank)"/>
    <n v="0"/>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blank)"/>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blank)"/>
    <n v="1380000"/>
    <n v="224211.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blank)"/>
    <n v="206040000"/>
    <n v="6459318.6200000001"/>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blank)"/>
    <n v="230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blank)"/>
    <n v="24000000"/>
    <n v="9548810.0700000003"/>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blank)"/>
    <n v="5475646"/>
    <n v="1649761.3599999999"/>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blank)"/>
    <n v="7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blank)"/>
    <n v="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blank)"/>
    <n v="91500"/>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blank)"/>
    <n v="2600000"/>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blank)"/>
    <n v="14662957"/>
    <n v="6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blank)"/>
    <n v="6151220"/>
    <n v="10762337.500000002"/>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blank)"/>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379000"/>
    <n v="5985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blank)"/>
    <n v="48111171"/>
    <n v="24905460.940000001"/>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blank)"/>
    <n v="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blank)"/>
    <n v="14591346"/>
    <n v="6117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blank)"/>
    <n v="80000"/>
    <n v="39110.400000000001"/>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blank)"/>
    <n v="6300000"/>
    <n v="3734527.710000001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blank)"/>
    <n v="0"/>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blank)"/>
    <n v="4539464"/>
    <n v="2337670.69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blank)"/>
    <n v="1810200"/>
    <n v="58298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blank)"/>
    <n v="0"/>
    <n v="72087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blank)"/>
    <n v="521800"/>
    <n v="36222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blank)"/>
    <n v="0"/>
    <n v="12249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blank)"/>
    <n v="15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blank)"/>
    <n v="9202647"/>
    <n v="5720928.719999999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blank)"/>
    <n v="0"/>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blank)"/>
    <n v="5798637"/>
    <n v="3465595.2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blank)"/>
    <n v="1538919"/>
    <n v="680480.19"/>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blank)"/>
    <n v="6417055"/>
    <n v="1833985.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blank)"/>
    <n v="111984291"/>
    <n v="3652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blank)"/>
    <n v="4183382"/>
    <n v="1632448.579999999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blank)"/>
    <n v="0"/>
    <n v="400680.8000000000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blank)"/>
    <n v="371559"/>
    <n v="241788.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blank)"/>
    <n v="0"/>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blank)"/>
    <n v="475000"/>
    <n v="2838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blank)"/>
    <n v="35000"/>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blank)"/>
    <n v="22000"/>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blank)"/>
    <n v="1520000"/>
    <n v="73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blank)"/>
    <n v="0"/>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blank)"/>
    <n v="6088159"/>
    <n v="989819.0199999997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blank)"/>
    <n v="94580591"/>
    <n v="50409954.84000000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blank)"/>
    <n v="10325521"/>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blank)"/>
    <n v="13547988"/>
    <n v="7794772.559999997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blank)"/>
    <n v="2418412"/>
    <n v="1170174.2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blank)"/>
    <n v="242943"/>
    <n v="79895.2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blank)"/>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blank)"/>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blank)"/>
    <n v="1834474"/>
    <n v="509305.4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blank)"/>
    <n v="344583"/>
    <n v="351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blank)"/>
    <n v="14513915"/>
    <n v="8356467.670000000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blank)"/>
    <n v="4729000"/>
    <n v="1317297.10000000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blank)"/>
    <n v="301271"/>
    <n v="268900.8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blank)"/>
    <n v="2234261"/>
    <n v="480771.26"/>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blank)"/>
    <n v="1330000"/>
    <n v="477108.5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blank)"/>
    <n v="11518512"/>
    <n v="5883695.470000000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blank)"/>
    <n v="2805662"/>
    <n v="1211768.1200000003"/>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blank)"/>
    <n v="418503364"/>
    <n v="21870597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blank)"/>
    <n v="30682400"/>
    <n v="16830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blank)"/>
    <n v="24095662"/>
    <n v="13877999.529999999"/>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blank)"/>
    <n v="15909920"/>
    <n v="11977154.140000001"/>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blank)"/>
    <n v="905000"/>
    <n v="465305.86"/>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blank)"/>
    <n v="10550000"/>
    <n v="3021262.26"/>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blank)"/>
    <n v="590000"/>
    <n v="3180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blank)"/>
    <n v="13801000"/>
    <n v="4600886.949999999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blank)"/>
    <n v="27500000"/>
    <n v="10594601.8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blank)"/>
    <n v="6920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blank)"/>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blank)"/>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blank)"/>
    <n v="59686648"/>
    <n v="8635771.4799999986"/>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blank)"/>
    <n v="12450000"/>
    <n v="8956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blank)"/>
    <n v="19000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blank)"/>
    <n v="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blank)"/>
    <n v="185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blank)"/>
    <n v="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blank)"/>
    <n v="67599546"/>
    <n v="36676051.960000001"/>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blank)"/>
    <n v="2741250"/>
    <n v="1078477.82"/>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blank)"/>
    <n v="22090278"/>
    <n v="11116569.760000004"/>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blank)"/>
    <n v="3128967"/>
    <n v="1721370.63"/>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blank)"/>
    <n v="525000"/>
    <n v="208824.44"/>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blank)"/>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blank)"/>
    <n v="2400000"/>
    <n v="16214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blank)"/>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blank)"/>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blank)"/>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blank)"/>
    <n v="1425000"/>
    <n v="765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blank)"/>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blank)"/>
    <n v="1056613586"/>
    <n v="570972265.96999991"/>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blank)"/>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blank)"/>
    <n v="64171493"/>
    <n v="41012615.74000001"/>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blank)"/>
    <n v="50568469"/>
    <n v="28362408.590000004"/>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blank)"/>
    <n v="1316241"/>
    <n v="687422.6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blank)"/>
    <n v="10500000"/>
    <n v="83406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blank)"/>
    <n v="21179628"/>
    <n v="5194848.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blank)"/>
    <n v="33900000"/>
    <n v="28467864.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blank)"/>
    <n v="30000000"/>
    <n v="11665585.379999999"/>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blank)"/>
    <n v="2200000"/>
    <n v="67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blank)"/>
    <n v="0"/>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blank)"/>
    <n v="62000000"/>
    <n v="7208417.169999999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blank)"/>
    <n v="35269600"/>
    <n v="1224318.44"/>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blank)"/>
    <n v="1559662"/>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blank)"/>
    <n v="0"/>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blank)"/>
    <n v="15918588"/>
    <n v="2672183.7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blank)"/>
    <n v="0"/>
    <n v="2006689.8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blank)"/>
    <n v="131953750"/>
    <n v="64338040.53999999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blank)"/>
    <n v="28806764"/>
    <n v="19777931.940000001"/>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blank)"/>
    <n v="33276009"/>
    <n v="17743806.299999997"/>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blank)"/>
    <n v="4754328"/>
    <n v="2745497.98"/>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blank)"/>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blank)"/>
    <n v="848000"/>
    <n v="712383.87000000011"/>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blank)"/>
    <n v="1695000"/>
    <n v="832961.98"/>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blank)"/>
    <n v="440000"/>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blank)"/>
    <n v="30000"/>
    <n v="256172.83000000002"/>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blank)"/>
    <n v="4350000"/>
    <n v="2013316.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blank)"/>
    <n v="1515000"/>
    <n v="1699607.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blank)"/>
    <n v="440000"/>
    <n v="84213.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blank)"/>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blank)"/>
    <n v="10500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blank)"/>
    <n v="1000000"/>
    <n v="209851.7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blank)"/>
    <n v="4660000"/>
    <n v="2840867.9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blank)"/>
    <n v="1760000"/>
    <n v="1364979.0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blank)"/>
    <n v="13394866"/>
    <n v="7103543.490000001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blank)"/>
    <n v="1900726"/>
    <n v="1100339.1200000001"/>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blank)"/>
    <n v="683200"/>
    <n v="656496.9099999999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blank)"/>
    <n v="12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blank)"/>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blank)"/>
    <n v="1750000"/>
    <n v="1071677.5199999998"/>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blank)"/>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blank)"/>
    <n v="70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blank)"/>
    <n v="41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blank)"/>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blank)"/>
    <n v="2033630"/>
    <n v="988884.2300000001"/>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blank)"/>
    <n v="1108552"/>
    <n v="283515.7"/>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blank)"/>
    <n v="63157788"/>
    <n v="34221886.769999996"/>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blank)"/>
    <n v="1598932"/>
    <n v="1060968.799999999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blank)"/>
    <n v="1373820"/>
    <n v="560942.0600000000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blank)"/>
    <n v="345000"/>
    <n v="112605.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blank)"/>
    <n v="5667654"/>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blank)"/>
    <n v="1625964"/>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blank)"/>
    <n v="336000"/>
    <n v="384681.22000000003"/>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blank)"/>
    <n v="4000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blank)"/>
    <n v="450000"/>
    <n v="112677.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blank)"/>
    <n v="200000"/>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blank)"/>
    <n v="100000"/>
    <n v="51990.8"/>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blank)"/>
    <n v="18224000"/>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blank)"/>
    <n v="70000"/>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blank)"/>
    <n v="0"/>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blank)"/>
    <n v="5800000"/>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blank)"/>
    <n v="780000"/>
    <n v="643056.1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blank)"/>
    <n v="13197400"/>
    <n v="707324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blank)"/>
    <n v="1897000"/>
    <n v="1053110.9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blank)"/>
    <n v="1000000"/>
    <n v="593880.7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blank)"/>
    <n v="20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blank)"/>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blank)"/>
    <n v="2700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blank)"/>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blank)"/>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blank)"/>
    <n v="135000"/>
    <n v="90668.55000000001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blank)"/>
    <n v="50000"/>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blank)"/>
    <n v="20000"/>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blank)"/>
    <n v="1990000"/>
    <n v="13907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blank)"/>
    <n v="66000"/>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blank)"/>
    <n v="820915451"/>
    <n v="393553015.34999996"/>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blank)"/>
    <n v="60070236"/>
    <n v="34981287.5"/>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blank)"/>
    <n v="3494000"/>
    <n v="2046219.0799999996"/>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blank)"/>
    <n v="343344"/>
    <n v="7054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blank)"/>
    <n v="0"/>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blank)"/>
    <n v="0"/>
    <n v="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blank)"/>
    <n v="198240"/>
    <n v="421988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blank)"/>
    <n v="1132800"/>
    <n v="6608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blank)"/>
    <n v="1080000"/>
    <n v="426395.2"/>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blank)"/>
    <n v="0"/>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blank)"/>
    <n v="20000000"/>
    <n v="4383401.6100000003"/>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blank)"/>
    <n v="0"/>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blank)"/>
    <n v="0"/>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blank)"/>
    <n v="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blank)"/>
    <n v="0"/>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blank)"/>
    <n v="25000000"/>
    <n v="1002332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blank)"/>
    <n v="0"/>
    <n v="2338376.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blank)"/>
    <n v="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blank)"/>
    <n v="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blank)"/>
    <n v="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blank)"/>
    <n v="0"/>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blank)"/>
    <n v="45343172"/>
    <n v="27750804.66"/>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blank)"/>
    <n v="0"/>
    <n v="9133260.839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blank)"/>
    <n v="40052045"/>
    <n v="16833728.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blank)"/>
    <n v="166378416"/>
    <n v="12124195.189999999"/>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blank)"/>
    <n v="41762500"/>
    <n v="24618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blank)"/>
    <n v="7792800"/>
    <n v="45273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blank)"/>
    <n v="2737050"/>
    <n v="1747878"/>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blank)"/>
    <n v="1941600"/>
    <n v="1103971.2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blank)"/>
    <n v="400015000"/>
    <n v="119778194"/>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blank)"/>
    <n v="1100000"/>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blank)"/>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blank)"/>
    <n v="22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blank)"/>
    <n v="6168400"/>
    <n v="3069359.88"/>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blank)"/>
    <n v="1764554"/>
    <n v="1171266.370000000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blank)"/>
    <n v="9645000"/>
    <n v="399770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blank)"/>
    <n v="1253200"/>
    <n v="619244.8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blank)"/>
    <n v="1810000"/>
    <n v="722659.8499999998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blank)"/>
    <n v="504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blank)"/>
    <n v="250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blank)"/>
    <n v="1920000"/>
    <n v="667707.4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blank)"/>
    <n v="400000"/>
    <n v="24396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blank)"/>
    <n v="70000"/>
    <n v="88216.8"/>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blank)"/>
    <n v="150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blank)"/>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blank)"/>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blank)"/>
    <n v="360000"/>
    <n v="169689.9"/>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blank)"/>
    <n v="18465338"/>
    <n v="10125797.32"/>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blank)"/>
    <n v="2553602"/>
    <n v="1429003.7399999998"/>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blank)"/>
    <n v="1062864"/>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blank)"/>
    <n v="50000"/>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blank)"/>
    <n v="167317"/>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blank)"/>
    <n v="11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blank)"/>
    <n v="3575683"/>
    <n v="2112883.9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blank)"/>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blank)"/>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blank)"/>
    <n v="400163"/>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blank)"/>
    <n v="100000"/>
    <n v="43041.35000000000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blank)"/>
    <n v="2120000"/>
    <n v="1493061.93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blank)"/>
    <n v="280000"/>
    <n v="195976.58999999997"/>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blank)"/>
    <n v="6368747859"/>
    <n v="3306569008.9199996"/>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blank)"/>
    <n v="96888969"/>
    <n v="55768128.099999994"/>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blank)"/>
    <n v="444417483"/>
    <n v="258748005.00000003"/>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blank)"/>
    <n v="100970547"/>
    <n v="62643558.470000006"/>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blank)"/>
    <n v="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blank)"/>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blank)"/>
    <n v="24600000"/>
    <n v="1393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blank)"/>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blank)"/>
    <n v="3000000"/>
    <n v="2674762.469999999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blank)"/>
    <n v="2323026"/>
    <n v="1913124.94"/>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blank)"/>
    <n v="1000000"/>
    <n v="55360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blank)"/>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blank)"/>
    <n v="170707699"/>
    <n v="120328388.95999999"/>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blank)"/>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blank)"/>
    <n v="199163698"/>
    <n v="45315895.68"/>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blank)"/>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blank)"/>
    <n v="7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blank)"/>
    <n v="85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blank)"/>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blank)"/>
    <n v="273865066"/>
    <n v="150861820.95999998"/>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blank)"/>
    <n v="76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blank)"/>
    <n v="32902378"/>
    <n v="22579285.600000005"/>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blank)"/>
    <n v="21700000"/>
    <n v="0"/>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blank)"/>
    <n v="8999800"/>
    <n v="1461179.5499999998"/>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blank)"/>
    <n v="22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blank)"/>
    <n v="5300000"/>
    <n v="2711945.09"/>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blank)"/>
    <n v="80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blank)"/>
    <n v="3650000"/>
    <n v="1769754.9000000001"/>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blank)"/>
    <n v="2575000"/>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blank)"/>
    <n v="360529307"/>
    <n v="138588303.34"/>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blank)"/>
    <n v="14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blank)"/>
    <n v="32316270"/>
    <n v="24681448.719999999"/>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blank)"/>
    <n v="19445325"/>
    <n v="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blank)"/>
    <n v="334247484"/>
    <n v="188851411.38999999"/>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blank)"/>
    <n v="5022057"/>
    <n v="2708055.75"/>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blank)"/>
    <n v="5609200"/>
    <n v="4043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blank)"/>
    <n v="10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blank)"/>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blank)"/>
    <n v="8985285"/>
    <n v="5450275.899999999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blank)"/>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blank)"/>
    <n v="880738"/>
    <n v="852915.39999999991"/>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blank)"/>
    <n v="6949711"/>
    <n v="3208077.4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blank)"/>
    <n v="271449598"/>
    <n v="198164972.83000004"/>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blank)"/>
    <n v="15905205"/>
    <n v="662050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blank)"/>
    <n v="420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blank)"/>
    <n v="107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blank)"/>
    <n v="105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blank)"/>
    <n v="5200000"/>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blank)"/>
    <n v="5205558230"/>
    <n v="2319104466.6699996"/>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blank)"/>
    <n v="10608112535"/>
    <n v="6011526478.220001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blank)"/>
    <n v="189410056"/>
    <n v="117236406.69999999"/>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blank)"/>
    <n v="628705697"/>
    <n v="372403265.27000004"/>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blank)"/>
    <n v="295068709"/>
    <n v="172230625.57000002"/>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blank)"/>
    <n v="733029421"/>
    <n v="430024237.79999995"/>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blank)"/>
    <n v="214429932"/>
    <n v="116681316.57000002"/>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blank)"/>
    <n v="405000"/>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blank)"/>
    <n v="60000000"/>
    <n v="25766875"/>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blank)"/>
    <n v="2073000"/>
    <n v="3501377.37"/>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blank)"/>
    <n v="2577120"/>
    <n v="18018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blank)"/>
    <n v="420448916"/>
    <n v="20218264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blank)"/>
    <n v="7800000"/>
    <n v="4526465.350000000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blank)"/>
    <n v="0"/>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blank)"/>
    <n v="54320000"/>
    <n v="200067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blank)"/>
    <n v="320235960"/>
    <n v="19224704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blank)"/>
    <n v="199843606"/>
    <n v="1150381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blank)"/>
    <n v="1500000"/>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blank)"/>
    <n v="42946921"/>
    <n v="91220873.150000006"/>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blank)"/>
    <n v="12650000"/>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blank)"/>
    <n v="2471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blank)"/>
    <n v="0"/>
    <n v="424561.63999999996"/>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blank)"/>
    <n v="394000"/>
    <n v="307330"/>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blank)"/>
    <n v="1694700"/>
    <n v="24045369.180000003"/>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blank)"/>
    <n v="4404374"/>
    <n v="3592.2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blank)"/>
    <n v="4992585"/>
    <n v="3204206.8099999991"/>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blank)"/>
    <n v="0"/>
    <n v="771705.19000000006"/>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blank)"/>
    <n v="44790399"/>
    <n v="23473149.890000001"/>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blank)"/>
    <n v="132554029"/>
    <n v="74671451.619999975"/>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blank)"/>
    <n v="2500000"/>
    <n v="4095695.9299999997"/>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blank)"/>
    <n v="21792454"/>
    <n v="21165828.030000001"/>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blank)"/>
    <n v="17421762"/>
    <n v="7247972.7800000003"/>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blank)"/>
    <n v="8535068723"/>
    <n v="4483101736.3899994"/>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blank)"/>
    <n v="389580222"/>
    <n v="256346110.76000005"/>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blank)"/>
    <n v="556172971"/>
    <n v="315785823.86000001"/>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blank)"/>
    <n v="213015434"/>
    <n v="114921819.06"/>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blank)"/>
    <n v="500000"/>
    <n v="527859.69999999995"/>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blank)"/>
    <n v="62588907"/>
    <n v="3016555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blank)"/>
    <n v="8000000"/>
    <n v="9473215.129999999"/>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blank)"/>
    <n v="0"/>
    <n v="0"/>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blank)"/>
    <n v="1920000"/>
    <n v="3526704.02"/>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blank)"/>
    <n v="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blank)"/>
    <n v="355299419"/>
    <n v="37002592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blank)"/>
    <n v="93000000"/>
    <n v="88122012.359999999"/>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blank)"/>
    <n v="50000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400000000"/>
    <n v="65370103.920000002"/>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blank)"/>
    <n v="45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blank)"/>
    <n v="95399982"/>
    <n v="194978871.42000002"/>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blank)"/>
    <n v="255600000"/>
    <n v="149844959.6800000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blank)"/>
    <n v="14000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blank)"/>
    <n v="0"/>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blank)"/>
    <n v="9000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blank)"/>
    <n v="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blank)"/>
    <n v="6291460"/>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blank)"/>
    <n v="35000000"/>
    <n v="0"/>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blank)"/>
    <n v="4000000"/>
    <n v="169874.030000000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blank)"/>
    <n v="64999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blank)"/>
    <n v="244150569"/>
    <n v="135265079.90999997"/>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blank)"/>
    <n v="62200000"/>
    <n v="12584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blank)"/>
    <n v="17500000"/>
    <n v="17807903.740000002"/>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blank)"/>
    <n v="599860589"/>
    <n v="293195157.45999998"/>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blank)"/>
    <n v="1398032498"/>
    <n v="754720653.44000006"/>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blank)"/>
    <n v="178015695"/>
    <n v="161801026.25"/>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blank)"/>
    <n v="19575866"/>
    <n v="10061676.000000002"/>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blank)"/>
    <n v="170400780"/>
    <n v="97484682.089999974"/>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blank)"/>
    <n v="5050000"/>
    <n v="4378885.8000000007"/>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blank)"/>
    <n v="220470800"/>
    <n v="95245523.00999999"/>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blank)"/>
    <n v="7609220"/>
    <n v="5777249.6699999999"/>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blank)"/>
    <n v="108001743"/>
    <n v="56484676.170000017"/>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blank)"/>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blank)"/>
    <n v="314580000"/>
    <n v="174481235.06"/>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blank)"/>
    <n v="125070306"/>
    <n v="28468314.419999998"/>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blank)"/>
    <n v="20402442"/>
    <n v="61832745.369999997"/>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blank)"/>
    <n v="10000000"/>
    <n v="15529684.550000001"/>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blank)"/>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blank)"/>
    <n v="221677446"/>
    <n v="114634349.04999997"/>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blank)"/>
    <n v="29920958"/>
    <n v="220285076.31"/>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blank)"/>
    <n v="14000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blank)"/>
    <n v="23928876"/>
    <n v="7445905.0199999996"/>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blank)"/>
    <n v="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blank)"/>
    <n v="5500000"/>
    <n v="6510065.37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blank)"/>
    <n v="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blank)"/>
    <n v="6200000"/>
    <n v="4359657.83"/>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blank)"/>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blank)"/>
    <n v="20502652"/>
    <n v="7276069.8299999982"/>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blank)"/>
    <n v="1000000"/>
    <n v="13593.599999999999"/>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blank)"/>
    <n v="260312803"/>
    <n v="171244619.82000008"/>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blank)"/>
    <n v="20000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blank)"/>
    <n v="68991897"/>
    <n v="103080553.5"/>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blank)"/>
    <n v="6198600"/>
    <n v="2076462.52"/>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blank)"/>
    <n v="37782318"/>
    <n v="20343085.07"/>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blank)"/>
    <n v="1093297"/>
    <n v="637605.99000000011"/>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blank)"/>
    <n v="132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blank)"/>
    <n v="0"/>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blank)"/>
    <n v="420000"/>
    <n v="230825.05000000005"/>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blank)"/>
    <n v="1343940"/>
    <n v="56369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blank)"/>
    <n v="30000"/>
    <n v="3430692.5000000005"/>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blank)"/>
    <n v="17018335"/>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blank)"/>
    <n v="4741200"/>
    <n v="4985555.84"/>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blank)"/>
    <n v="42000"/>
    <n v="1321426.54"/>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blank)"/>
    <n v="800000"/>
    <n v="800087.2"/>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blank)"/>
    <n v="1200000"/>
    <n v="699997.62"/>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blank)"/>
    <n v="502000"/>
    <n v="614286.56999999995"/>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blank)"/>
    <n v="186716"/>
    <n v="1518058.1199999999"/>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blank)"/>
    <n v="6300000"/>
    <n v="5669208.0300000003"/>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blank)"/>
    <n v="950000"/>
    <n v="2320899.4900000002"/>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blank)"/>
    <n v="33987897"/>
    <n v="18203374.75"/>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blank)"/>
    <n v="373600"/>
    <n v="217933.31000000006"/>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blank)"/>
    <n v="1170095"/>
    <n v="672913.76"/>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blank)"/>
    <n v="2324499"/>
    <n v="918289.77"/>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blank)"/>
    <n v="1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blank)"/>
    <n v="50000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blank)"/>
    <n v="1000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blank)"/>
    <n v="8000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blank)"/>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blank)"/>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100000"/>
    <n v="599805.81999999995"/>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blank)"/>
    <n v="10000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blank)"/>
    <n v="2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blank)"/>
    <n v="4106000"/>
    <n v="23025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blank)"/>
    <n v="1500000"/>
    <n v="41960.799999999996"/>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blank)"/>
    <n v="450000"/>
    <n v="79886"/>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blank)"/>
    <n v="2381400"/>
    <n v="2055169.3399999999"/>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blank)"/>
    <n v="7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blank)"/>
    <n v="1711574"/>
    <n v="693050.58"/>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blank)"/>
    <n v="23797797"/>
    <n v="13833921.740000002"/>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blank)"/>
    <n v="550000"/>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blank)"/>
    <n v="3349091"/>
    <n v="2136190.12"/>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blank)"/>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blank)"/>
    <n v="0"/>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blank)"/>
    <n v="381990935"/>
    <n v="207837623.43999994"/>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blank)"/>
    <n v="7015200"/>
    <n v="43982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blank)"/>
    <n v="17303900"/>
    <n v="10594601.219999999"/>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blank)"/>
    <n v="32901040"/>
    <n v="15531448.220000003"/>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blank)"/>
    <n v="694347"/>
    <n v="291134.67"/>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blank)"/>
    <n v="3783600"/>
    <n v="220630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blank)"/>
    <n v="3246000"/>
    <n v="979404.69"/>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blank)"/>
    <n v="12500000"/>
    <n v="7219175.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blank)"/>
    <n v="3361521"/>
    <n v="7888125.96"/>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blank)"/>
    <n v="12418933"/>
    <n v="2441569.08"/>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blank)"/>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blank)"/>
    <n v="104682601"/>
    <n v="61272929.13000001"/>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blank)"/>
    <n v="1389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blank)"/>
    <n v="8178000"/>
    <n v="3465683.55"/>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blank)"/>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blank)"/>
    <n v="17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blank)"/>
    <n v="3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blank)"/>
    <n v="7080044"/>
    <n v="2000004.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blank)"/>
    <n v="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blank)"/>
    <n v="1734000"/>
    <n v="361105.43"/>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blank)"/>
    <n v="110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blank)"/>
    <n v="7500333"/>
    <n v="452255.94"/>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blank)"/>
    <n v="152163"/>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blank)"/>
    <n v="37670136"/>
    <n v="19693580.369999997"/>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blank)"/>
    <n v="809374"/>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blank)"/>
    <n v="23804911"/>
    <n v="5455928.6099999994"/>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blank)"/>
    <n v="2124305"/>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blank)"/>
    <n v="24016000"/>
    <n v="127785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blank)"/>
    <n v="23742000"/>
    <n v="143185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blank)"/>
    <n v="1961780"/>
    <n v="1052948.3999999999"/>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blank)"/>
    <n v="1020000"/>
    <n v="59495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blank)"/>
    <n v="12822895"/>
    <n v="699667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blank)"/>
    <n v="1471344"/>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blank)"/>
    <n v="320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blank)"/>
    <n v="0"/>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blank)"/>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blank)"/>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blank)"/>
    <n v="9724065"/>
    <n v="6675196.3100000005"/>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blank)"/>
    <n v="3278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blank)"/>
    <n v="882884116"/>
    <n v="473776709.91000003"/>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blank)"/>
    <n v="462240"/>
    <n v="62368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blank)"/>
    <n v="29778403"/>
    <n v="17023388.239999998"/>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blank)"/>
    <n v="864000"/>
    <n v="308986.33"/>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blank)"/>
    <n v="0"/>
    <n v="798018.2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blank)"/>
    <n v="0"/>
    <n v="1243801"/>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blank)"/>
    <n v="0"/>
    <n v="4090898.1399999997"/>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blank)"/>
    <n v="0"/>
    <n v="1213593.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blank)"/>
    <n v="10800000"/>
    <n v="629688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blank)"/>
    <n v="0"/>
    <n v="561629.08000000007"/>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blank)"/>
    <n v="0"/>
    <n v="1178899.2"/>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blank)"/>
    <n v="0"/>
    <n v="4109440.5700000003"/>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blank)"/>
    <n v="79129964"/>
    <n v="44998036.11999999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blank)"/>
    <n v="0"/>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blank)"/>
    <n v="0"/>
    <n v="488063.37000000005"/>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blank)"/>
    <n v="0"/>
    <n v="1389143.52"/>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blank)"/>
    <n v="44668738"/>
    <n v="31959440.989999998"/>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blank)"/>
    <n v="0"/>
    <n v="6210869.7400000002"/>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blank)"/>
    <n v="117238453"/>
    <n v="44687138.36999999"/>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blank)"/>
    <n v="60000000"/>
    <n v="13561926.69999999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blank)"/>
    <n v="16027200"/>
    <n v="8630027.3600000013"/>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blank)"/>
    <n v="240669"/>
    <n v="140389.82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blank)"/>
    <n v="120000"/>
    <n v="57712.490000000005"/>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blank)"/>
    <n v="888000"/>
    <n v="51260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blank)"/>
    <n v="228540"/>
    <n v="54270"/>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blank)"/>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blank)"/>
    <n v="7870026"/>
    <n v="4009204.09"/>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blank)"/>
    <n v="0"/>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blank)"/>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blank)"/>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blank)"/>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blank)"/>
    <n v="100000"/>
    <n v="209677.73999999996"/>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blank)"/>
    <n v="5050000"/>
    <n v="272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blank)"/>
    <n v="3799111"/>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blank)"/>
    <n v="28781901"/>
    <n v="1544865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blank)"/>
    <n v="495604"/>
    <n v="274515.60000000003"/>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blank)"/>
    <n v="30000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blank)"/>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blank)"/>
    <n v="3500000"/>
    <n v="0"/>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blank)"/>
    <n v="460000"/>
    <n v="178416"/>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blank)"/>
    <n v="0"/>
    <n v="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blank)"/>
    <n v="2063865"/>
    <n v="3799688.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blank)"/>
    <n v="24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blank)"/>
    <n v="900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blank)"/>
    <n v="5290000"/>
    <n v="29931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blank)"/>
    <n v="12503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blank)"/>
    <n v="500000"/>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blank)"/>
    <n v="200000"/>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blank)"/>
    <n v="20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blank)"/>
    <n v="3700000"/>
    <n v="82289.419999999984"/>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blank)"/>
    <n v="2320000"/>
    <n v="1089105.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blank)"/>
    <n v="1370000"/>
    <n v="664335.43999999994"/>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blank)"/>
    <n v="112927514"/>
    <n v="56247601.909999996"/>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blank)"/>
    <n v="987630"/>
    <n v="118608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blank)"/>
    <n v="7362841"/>
    <n v="3610345.0700000003"/>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blank)"/>
    <n v="0"/>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blank)"/>
    <n v="844800"/>
    <n v="492075"/>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blank)"/>
    <n v="326657"/>
    <n v="196835.8"/>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blank)"/>
    <n v="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blank)"/>
    <n v="0"/>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blank)"/>
    <n v="80000"/>
    <n v="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blank)"/>
    <n v="4130000"/>
    <n v="270444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blank)"/>
    <n v="1854003"/>
    <n v="586968.7300000001"/>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blank)"/>
    <n v="65000"/>
    <n v="168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blank)"/>
    <n v="1595848"/>
    <n v="152975.78"/>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blank)"/>
    <n v="5737074"/>
    <n v="3420029.679999999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blank)"/>
    <n v="16218000"/>
    <n v="2265702.7100000004"/>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blank)"/>
    <n v="20882583"/>
    <n v="11235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blank)"/>
    <n v="270000"/>
    <n v="155792"/>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blank)"/>
    <n v="265300"/>
    <n v="147976.5"/>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blank)"/>
    <n v="1225000"/>
    <n v="646029.82000000007"/>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blank)"/>
    <n v="400000"/>
    <n v="2282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blank)"/>
    <n v="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blank)"/>
    <n v="840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blank)"/>
    <n v="3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blank)"/>
    <n v="2100000"/>
    <n v="1369630"/>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blank)"/>
    <n v="9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blank)"/>
    <n v="35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blank)"/>
    <n v="44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blank)"/>
    <n v="7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blank)"/>
    <n v="10585000"/>
    <n v="6051325.9000000004"/>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blank)"/>
    <n v="1536523"/>
    <n v="1077328.8199999998"/>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blank)"/>
    <n v="80389876"/>
    <n v="432574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blank)"/>
    <n v="2302615"/>
    <n v="1323798.8399999999"/>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blank)"/>
    <n v="6240000"/>
    <n v="3038693.07"/>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blank)"/>
    <n v="1707500"/>
    <n v="859655.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blank)"/>
    <n v="9120000"/>
    <n v="531144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blank)"/>
    <n v="0"/>
    <n v="5200.0200000000004"/>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blank)"/>
    <n v="446769"/>
    <n v="140500.42000000001"/>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blank)"/>
    <n v="5538000"/>
    <n v="3236100.0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blank)"/>
    <n v="2937704"/>
    <n v="885923.24"/>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blank)"/>
    <n v="232000000"/>
    <n v="127289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blank)"/>
    <n v="43800000"/>
    <n v="24717769.89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blank)"/>
    <n v="1160000"/>
    <n v="743821.01000000013"/>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blank)"/>
    <n v="1100000"/>
    <n v="455588.57999999996"/>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blank)"/>
    <n v="11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blank)"/>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blank)"/>
    <n v="13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blank)"/>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blank)"/>
    <n v="8700000"/>
    <n v="3828219.9299999997"/>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blank)"/>
    <n v="4600000"/>
    <n v="2610545.9300000002"/>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blank)"/>
    <n v="1500000"/>
    <n v="150025.15"/>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blank)"/>
    <n v="18100000"/>
    <n v="1050840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blank)"/>
    <n v="8500000"/>
    <n v="2059843.6300000001"/>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blank)"/>
    <n v="36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blank)"/>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blank)"/>
    <n v="3500000"/>
    <n v="361070.01"/>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blank)"/>
    <n v="750000"/>
    <n v="141834.35999999999"/>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blank)"/>
    <n v="19000646"/>
    <n v="2932464.83"/>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blank)"/>
    <n v="18785000"/>
    <n v="2682061.2899999996"/>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blank)"/>
    <n v="818583232"/>
    <n v="433628185.93000001"/>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blank)"/>
    <n v="19430186"/>
    <n v="11624341.030000001"/>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blank)"/>
    <n v="36256732"/>
    <n v="21963289.710000005"/>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blank)"/>
    <n v="140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blank)"/>
    <n v="0"/>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blank)"/>
    <n v="1640000"/>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blank)"/>
    <n v="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blank)"/>
    <n v="9760780"/>
    <n v="5327094.1999999993"/>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blank)"/>
    <n v="3212414"/>
    <n v="1075236.54"/>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blank)"/>
    <n v="0"/>
    <n v="3280057.4200000004"/>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blank)"/>
    <n v="2400000"/>
    <n v="1817153.6300000001"/>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blank)"/>
    <n v="2637200"/>
    <n v="1458822.12"/>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blank)"/>
    <n v="17500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blank)"/>
    <n v="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blank)"/>
    <n v="28288421"/>
    <n v="1637269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blank)"/>
    <n v="2496000"/>
    <n v="176585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blank)"/>
    <n v="800000"/>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blank)"/>
    <n v="0"/>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blank)"/>
    <n v="4670000"/>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blank)"/>
    <n v="0"/>
    <n v="5723867.0600000005"/>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blank)"/>
    <n v="26000000"/>
    <n v="17652412.940000001"/>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blank)"/>
    <n v="24000000"/>
    <n v="7588001.5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blank)"/>
    <n v="10000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blank)"/>
    <n v="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blank)"/>
    <n v="49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blank)"/>
    <n v="0"/>
    <n v="2219391.7999999998"/>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blank)"/>
    <n v="34950000"/>
    <n v="18362889.57"/>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blank)"/>
    <n v="12000000"/>
    <n v="10655001.07"/>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blank)"/>
    <n v="34300000"/>
    <n v="14834502.549999999"/>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blank)"/>
    <n v="48079419"/>
    <n v="23894884.24999999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blank)"/>
    <n v="32881868"/>
    <n v="17705620.73000000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blank)"/>
    <n v="793968"/>
    <n v="446070.2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blank)"/>
    <n v="1095120"/>
    <n v="590513.45000000007"/>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blank)"/>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blank)"/>
    <n v="2646000"/>
    <n v="16012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blank)"/>
    <n v="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blank)"/>
    <n v="20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blank)"/>
    <n v="411800"/>
    <n v="16107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blank)"/>
    <n v="990000"/>
    <n v="577746.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blank)"/>
    <n v="20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blank)"/>
    <n v="103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blank)"/>
    <n v="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blank)"/>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blank)"/>
    <n v="2543000"/>
    <n v="13974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blank)"/>
    <n v="3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blank)"/>
    <n v="5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blank)"/>
    <n v="660000"/>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blank)"/>
    <n v="10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blank)"/>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blank)"/>
    <n v="18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blank)"/>
    <n v="12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blank)"/>
    <n v="9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blank)"/>
    <n v="3105349"/>
    <n v="1801666.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blank)"/>
    <n v="39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blank)"/>
    <n v="1365000"/>
    <n v="1285893.0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blank)"/>
    <n v="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blank)"/>
    <n v="27551876"/>
    <n v="14767756.860000003"/>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blank)"/>
    <n v="3840000"/>
    <n v="1878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blank)"/>
    <n v="593951"/>
    <n v="378435.139999999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blank)"/>
    <n v="552000"/>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blank)"/>
    <n v="2700000"/>
    <n v="22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blank)"/>
    <n v="2092578"/>
    <n v="32945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blank)"/>
    <n v="350000"/>
    <n v="285948.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blank)"/>
    <n v="1771738"/>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blank)"/>
    <n v="3084376"/>
    <n v="1399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blank)"/>
    <n v="2926886"/>
    <n v="133353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blank)"/>
    <n v="3732000"/>
    <n v="294201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blank)"/>
    <n v="1300000"/>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blank)"/>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blank)"/>
    <n v="1764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blank)"/>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blank)"/>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blank)"/>
    <n v="3232060"/>
    <n v="176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blank)"/>
    <n v="1714634"/>
    <n v="400045.87"/>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blank)"/>
    <n v="14261063"/>
    <n v="7676239.1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blank)"/>
    <n v="61850"/>
    <n v="21761.25"/>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blank)"/>
    <n v="330000"/>
    <n v="168888.7800000000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blank)"/>
    <n v="500000"/>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blank)"/>
    <n v="35620"/>
    <n v="21105"/>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blank)"/>
    <n v="200000"/>
    <n v="201384.6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blank)"/>
    <n v="400000"/>
    <n v="3771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blank)"/>
    <n v="2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blank)"/>
    <n v="4065000"/>
    <n v="2370247.320000000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blank)"/>
    <n v="200000"/>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blank)"/>
    <n v="4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blank)"/>
    <n v="5000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blank)"/>
    <n v="16183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blank)"/>
    <n v="43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blank)"/>
    <n v="1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blank)"/>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blank)"/>
    <n v="2200000"/>
    <n v="12865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blank)"/>
    <n v="465561"/>
    <n v="595166.3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blank)"/>
    <n v="1440000"/>
    <n v="372439.2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blank)"/>
    <n v="27350168"/>
    <n v="14762412.299999999"/>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blank)"/>
    <n v="4200000"/>
    <n v="245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blank)"/>
    <n v="558588"/>
    <n v="325826.7299999999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blank)"/>
    <n v="2340000"/>
    <n v="1256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blank)"/>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blank)"/>
    <n v="4180000"/>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blank)"/>
    <n v="257960"/>
    <n v="6331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blank)"/>
    <n v="925934"/>
    <n v="1986103.4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blank)"/>
    <n v="6545075"/>
    <n v="9246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blank)"/>
    <n v="2198500"/>
    <n v="1375695.9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blank)"/>
    <n v="3350006"/>
    <n v="203991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blank)"/>
    <n v="850000"/>
    <n v="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blank)"/>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blank)"/>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blank)"/>
    <n v="3326000"/>
    <n v="15988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blank)"/>
    <n v="3502819"/>
    <n v="192301.69999999998"/>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blank)"/>
    <n v="27609400"/>
    <n v="147616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blank)"/>
    <n v="3000000"/>
    <n v="85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blank)"/>
    <n v="585552"/>
    <n v="325199.83999999997"/>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blank)"/>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blank)"/>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blank)"/>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blank)"/>
    <n v="3880000"/>
    <n v="789529.1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blank)"/>
    <n v="192960"/>
    <n v="106530"/>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blank)"/>
    <n v="95714"/>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blank)"/>
    <n v="2960000"/>
    <n v="1390866.4"/>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blank)"/>
    <n v="500000"/>
    <n v="196753.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blank)"/>
    <n v="3000000"/>
    <n v="1693436.07"/>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blank)"/>
    <n v="10000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blank)"/>
    <n v="360000"/>
    <n v="232229.59"/>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blank)"/>
    <n v="0"/>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blank)"/>
    <n v="2100000"/>
    <n v="1300088.18"/>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blank)"/>
    <n v="2476880"/>
    <n v="1018110.65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blank)"/>
    <n v="18834400"/>
    <n v="101416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blank)"/>
    <n v="156072"/>
    <n v="91040.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blank)"/>
    <n v="412000"/>
    <n v="268866.16000000003"/>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blank)"/>
    <n v="72360"/>
    <n v="4221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blank)"/>
    <n v="200000"/>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blank)"/>
    <n v="140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blank)"/>
    <n v="5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blank)"/>
    <n v="2280000"/>
    <n v="129226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blank)"/>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blank)"/>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blank)"/>
    <n v="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blank)"/>
    <n v="80000"/>
    <n v="346389.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blank)"/>
    <n v="3235000"/>
    <n v="1980612.0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blank)"/>
    <n v="2553983"/>
    <n v="1240489.45"/>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blank)"/>
    <n v="214681137"/>
    <n v="12266500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blank)"/>
    <n v="71962001"/>
    <n v="41704853.56000001"/>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blank)"/>
    <n v="1435565"/>
    <n v="823512.01"/>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blank)"/>
    <n v="10833472"/>
    <n v="4548023.5599999987"/>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blank)"/>
    <n v="360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blank)"/>
    <n v="4004800"/>
    <n v="19390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blank)"/>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blank)"/>
    <n v="3150000"/>
    <n v="1175914.3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blank)"/>
    <n v="2800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blank)"/>
    <n v="7265258"/>
    <n v="4225096.1100000003"/>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blank)"/>
    <n v="4890000"/>
    <n v="2204217.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blank)"/>
    <n v="1600000"/>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blank)"/>
    <n v="56500000"/>
    <n v="34540900"/>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blank)"/>
    <n v="15500000"/>
    <n v="8329075.7799999993"/>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blank)"/>
    <n v="2800000"/>
    <n v="1102441.96999999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blank)"/>
    <n v="1000000"/>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blank)"/>
    <n v="3080000"/>
    <n v="2861265.1799999997"/>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blank)"/>
    <n v="4480000"/>
    <n v="4483331.67"/>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blank)"/>
    <n v="50187953"/>
    <n v="28260569.140000001"/>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blank)"/>
    <n v="28949005"/>
    <n v="12929770.659999998"/>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blank)"/>
    <n v="44165981"/>
    <n v="22391904.669999998"/>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blank)"/>
    <n v="2719631"/>
    <n v="1472380.98"/>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blank)"/>
    <n v="3354000"/>
    <n v="1598188.2599999998"/>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blank)"/>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blank)"/>
    <n v="2806386"/>
    <n v="1430420.3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blank)"/>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blank)"/>
    <n v="1811534"/>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blank)"/>
    <n v="519390"/>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blank)"/>
    <n v="5079600"/>
    <n v="27899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blank)"/>
    <n v="1075000"/>
    <n v="732757.4299999999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blank)"/>
    <n v="93133800"/>
    <n v="50418200"/>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blank)"/>
    <n v="4632000"/>
    <n v="2696438.5"/>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blank)"/>
    <n v="134304"/>
    <n v="78340.5"/>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blank)"/>
    <n v="2868000"/>
    <n v="1377384.46"/>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blank)"/>
    <n v="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blank)"/>
    <n v="3600000"/>
    <n v="209900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blank)"/>
    <n v="1032000"/>
    <n v="219832.11000000002"/>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blank)"/>
    <n v="721200"/>
    <n v="60877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blank)"/>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600000"/>
    <n v="1818427.8900000001"/>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blank)"/>
    <n v="3600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blank)"/>
    <n v="60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blank)"/>
    <n v="9600000"/>
    <n v="558992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blank)"/>
    <n v="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blank)"/>
    <n v="400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blank)"/>
    <n v="420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blank)"/>
    <n v="143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blank)"/>
    <n v="2160000"/>
    <n v="308927.66000000003"/>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blank)"/>
    <n v="6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blank)"/>
    <n v="360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blank)"/>
    <n v="780000"/>
    <n v="648312.4799999998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blank)"/>
    <n v="10620000"/>
    <n v="5741688.8200000003"/>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blank)"/>
    <n v="840000"/>
    <n v="882215.25"/>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blank)"/>
    <n v="350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blank)"/>
    <n v="8940000"/>
    <n v="2277323.69"/>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blank)"/>
    <n v="31994356"/>
    <n v="17826091.800000001"/>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blank)"/>
    <n v="312058"/>
    <n v="186198.3"/>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blank)"/>
    <n v="1495904"/>
    <n v="778808.2"/>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blank)"/>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blank)"/>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blank)"/>
    <n v="2091121"/>
    <n v="2235105.7400000002"/>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blank)"/>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blank)"/>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blank)"/>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blank)"/>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blank)"/>
    <n v="6106824"/>
    <n v="374902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blank)"/>
    <n v="2982596"/>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blank)"/>
    <n v="3326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blank)"/>
    <n v="1200000"/>
    <n v="7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blank)"/>
    <n v="26586"/>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blank)"/>
    <n v="4400000"/>
    <n v="25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blank)"/>
    <n v="1906730"/>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blank)"/>
    <n v="39579800"/>
    <n v="211908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blank)"/>
    <n v="490320"/>
    <n v="287944.02"/>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blank)"/>
    <n v="3194000"/>
    <n v="1504607.94"/>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blank)"/>
    <n v="4135200"/>
    <n v="241095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blank)"/>
    <n v="2165979"/>
    <n v="2281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blank)"/>
    <n v="648000"/>
    <n v="55665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blank)"/>
    <n v="600000"/>
    <n v="228999.06"/>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800000"/>
    <n v="7060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blank)"/>
    <n v="52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blank)"/>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blank)"/>
    <n v="0"/>
    <n v="0"/>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blank)"/>
    <n v="4412000"/>
    <n v="2325355.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blank)"/>
    <n v="2799730"/>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blank)"/>
    <n v="0"/>
    <n v="2596"/>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blank)"/>
    <n v="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blank)"/>
    <n v="90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blank)"/>
    <n v="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blank)"/>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blank)"/>
    <n v="60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blank)"/>
    <n v="1600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blank)"/>
    <n v="4872000"/>
    <n v="2949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blank)"/>
    <n v="8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blank)"/>
    <n v="80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blank)"/>
    <n v="6900000"/>
    <n v="367842.39999999997"/>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blank)"/>
    <n v="312027098"/>
    <n v="167256210.71000001"/>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blank)"/>
    <n v="6226825"/>
    <n v="14913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blank)"/>
    <n v="6875063"/>
    <n v="2819147.14"/>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blank)"/>
    <n v="7800000"/>
    <n v="3841776.4999999995"/>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blank)"/>
    <n v="4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blank)"/>
    <n v="2400000"/>
    <n v="11934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blank)"/>
    <n v="640000"/>
    <n v="218580.84000000003"/>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blank)"/>
    <n v="3657719"/>
    <n v="140485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blank)"/>
    <n v="1000000"/>
    <n v="2166013.0099999998"/>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blank)"/>
    <n v="1100000"/>
    <n v="2873040.17"/>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blank)"/>
    <n v="700000"/>
    <n v="459987.6"/>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blank)"/>
    <n v="48722760"/>
    <n v="30209939.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blank)"/>
    <n v="3300000"/>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blank)"/>
    <n v="780000"/>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blank)"/>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blank)"/>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blank)"/>
    <n v="1370000"/>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blank)"/>
    <n v="15980000"/>
    <n v="7403844.8100000005"/>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blank)"/>
    <n v="2595000"/>
    <n v="3071648.469999999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blank)"/>
    <n v="39845000"/>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blank)"/>
    <n v="957959473"/>
    <n v="50202544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blank)"/>
    <n v="86348440"/>
    <n v="4292362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blank)"/>
    <n v="27792954"/>
    <n v="13893497.73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blank)"/>
    <n v="29700000"/>
    <n v="14848434.43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blank)"/>
    <n v="7442072"/>
    <n v="618903.67999999993"/>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blank)"/>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blank)"/>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blank)"/>
    <n v="20144725"/>
    <n v="21186179.1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blank)"/>
    <n v="1529208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blank)"/>
    <n v="6000000"/>
    <n v="12691164.7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blank)"/>
    <n v="12869896"/>
    <n v="4313823.93"/>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blank)"/>
    <n v="13620000"/>
    <n v="58833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blank)"/>
    <n v="10300000"/>
    <n v="803650"/>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blank)"/>
    <n v="124700000"/>
    <n v="53747966.72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blank)"/>
    <n v="86341349"/>
    <n v="70069992.379999995"/>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blank)"/>
    <n v="11766597"/>
    <n v="6191374.0899999999"/>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blank)"/>
    <n v="12000000"/>
    <n v="3848591.0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blank)"/>
    <n v="11250000"/>
    <n v="4279116.1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blank)"/>
    <n v="10730000"/>
    <n v="3790712.83"/>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blank)"/>
    <n v="84480000"/>
    <n v="29154489.0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blank)"/>
    <n v="190369064"/>
    <n v="75337733.450000033"/>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blank)"/>
    <n v="9685000"/>
    <n v="5215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blank)"/>
    <n v="17400000"/>
    <n v="948900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blank)"/>
    <n v="846012"/>
    <n v="572046.30000000005"/>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blank)"/>
    <n v="2400000"/>
    <n v="1401194"/>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blank)"/>
    <n v="3600000"/>
    <n v="21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blank)"/>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blank)"/>
    <n v="96532720"/>
    <n v="496102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blank)"/>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blank)"/>
    <n v="3400000"/>
    <n v="1462204.4799999997"/>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blank)"/>
    <n v="550000"/>
    <n v="210076.13999999996"/>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blank)"/>
    <n v="3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blank)"/>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blank)"/>
    <n v="3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blank)"/>
    <n v="1132040"/>
    <n v="661283.74"/>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blank)"/>
    <n v="10000000"/>
    <n v="1330843.8999999999"/>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blank)"/>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blank)"/>
    <n v="500000"/>
    <n v="343600.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blank)"/>
    <n v="0"/>
    <n v="9982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blank)"/>
    <n v="310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blank)"/>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blank)"/>
    <n v="1000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blank)"/>
    <n v="1000000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blank)"/>
    <n v="7358000"/>
    <n v="4421426.0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blank)"/>
    <n v="1500000"/>
    <n v="55124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blank)"/>
    <n v="400000"/>
    <n v="96080.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blank)"/>
    <n v="1042266"/>
    <n v="545325.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blank)"/>
    <n v="0"/>
    <n v="31740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blank)"/>
    <n v="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blank)"/>
    <n v="1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blank)"/>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blank)"/>
    <n v="6100000"/>
    <n v="3752791.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blank)"/>
    <n v="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blank)"/>
    <n v="400000"/>
    <n v="841602.38"/>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blank)"/>
    <n v="0"/>
    <n v="227038.2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blank)"/>
    <n v="116559000"/>
    <n v="62994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blank)"/>
    <n v="3000000"/>
    <n v="1718667.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blank)"/>
    <n v="2478000"/>
    <n v="114319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blank)"/>
    <n v="6759600"/>
    <n v="3498222.0499999993"/>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blank)"/>
    <n v="470000"/>
    <n v="245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blank)"/>
    <n v="5200000"/>
    <n v="233531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blank)"/>
    <n v="1500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blank)"/>
    <n v="460204"/>
    <n v="331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blank)"/>
    <n v="2552480"/>
    <n v="101925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blank)"/>
    <n v="253020"/>
    <n v="3608608.55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blank)"/>
    <n v="83753"/>
    <n v="13687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blank)"/>
    <n v="25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blank)"/>
    <n v="11970223"/>
    <n v="678188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blank)"/>
    <n v="2500000"/>
    <n v="210895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blank)"/>
    <n v="1450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blank)"/>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blank)"/>
    <n v="300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blank)"/>
    <n v="700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blank)"/>
    <n v="12913563"/>
    <n v="6168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blank)"/>
    <n v="6166874"/>
    <n v="3762824.4299999997"/>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blank)"/>
    <n v="365103600"/>
    <n v="2845264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blank)"/>
    <n v="404552000"/>
    <n v="20518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blank)"/>
    <n v="3127850"/>
    <n v="1819439.46"/>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blank)"/>
    <n v="13973000"/>
    <n v="9944815.5800000001"/>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blank)"/>
    <n v="4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blank)"/>
    <n v="30412000"/>
    <n v="160717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blank)"/>
    <n v="2988468"/>
    <n v="2012077.0199999998"/>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blank)"/>
    <n v="8438594"/>
    <n v="0"/>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blank)"/>
    <n v="9914925"/>
    <n v="1590049.98"/>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blank)"/>
    <n v="8000000"/>
    <n v="2790522.62"/>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blank)"/>
    <n v="10000000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blank)"/>
    <n v="19054000"/>
    <n v="10497928.850000001"/>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blank)"/>
    <n v="1750000"/>
    <n v="767000"/>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blank)"/>
    <n v="2525000"/>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blank)"/>
    <n v="730000"/>
    <n v="261211.4"/>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blank)"/>
    <n v="3415000"/>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blank)"/>
    <n v="2975000"/>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blank)"/>
    <n v="66520944"/>
    <n v="34792389.039999999"/>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blank)"/>
    <n v="17190300"/>
    <n v="4156234.48"/>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blank)"/>
    <n v="2730000"/>
    <n v="147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blank)"/>
    <n v="377613"/>
    <n v="220682.55"/>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blank)"/>
    <n v="830221728"/>
    <n v="383521411.5400000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blank)"/>
    <n v="251049800"/>
    <n v="139452460.08000001"/>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blank)"/>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blank)"/>
    <n v="109200000"/>
    <n v="1576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blank)"/>
    <n v="107754327"/>
    <n v="56331177.26000001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blank)"/>
    <n v="79536420"/>
    <n v="28810456.12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blank)"/>
    <n v="94320000"/>
    <n v="11697593.38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blank)"/>
    <n v="59910000"/>
    <n v="21880699.439999998"/>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blank)"/>
    <n v="50000000"/>
    <n v="42399896.890000008"/>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blank)"/>
    <n v="104224050"/>
    <n v="79282105.75999997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blank)"/>
    <n v="34350000"/>
    <n v="28793381.40000000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blank)"/>
    <n v="1100000"/>
    <n v="14009789.35999999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blank)"/>
    <n v="599990000"/>
    <n v="54155482.460000008"/>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blank)"/>
    <n v="40500000"/>
    <n v="11077755.08"/>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blank)"/>
    <n v="1250000"/>
    <n v="4776814.119999999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blank)"/>
    <n v="130000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blank)"/>
    <n v="5524275"/>
    <n v="2689140.9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blank)"/>
    <n v="50000"/>
    <n v="236804.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blank)"/>
    <n v="200000"/>
    <n v="17321.06000000000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blank)"/>
    <n v="950000"/>
    <n v="879144.05"/>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blank)"/>
    <n v="103595911"/>
    <n v="56621187.450000003"/>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blank)"/>
    <n v="37154673"/>
    <n v="6670152.8600000003"/>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blank)"/>
    <n v="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blank)"/>
    <n v="2666389759"/>
    <n v="1155521904.3599997"/>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blank)"/>
    <n v="1715231621"/>
    <n v="965125314.1499996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blank)"/>
    <n v="2370000"/>
    <n v="670240.67000000004"/>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blank)"/>
    <n v="280758620"/>
    <n v="170200515.90000004"/>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blank)"/>
    <n v="1049193700"/>
    <n v="623175806.4699999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blank)"/>
    <n v="15307300"/>
    <n v="8076155.130000000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blank)"/>
    <n v="1702209954"/>
    <n v="1060883927.72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blank)"/>
    <n v="542489012"/>
    <n v="221515581.2099999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blank)"/>
    <n v="21909411"/>
    <n v="7712720.2500000009"/>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blank)"/>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blank)"/>
    <n v="1306854062"/>
    <n v="746083687.46000004"/>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blank)"/>
    <n v="190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blank)"/>
    <n v="575851405"/>
    <n v="302668644.33999991"/>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blank)"/>
    <n v="142108197"/>
    <n v="70365805.469999999"/>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blank)"/>
    <n v="468000"/>
    <n v="69849.75999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blank)"/>
    <n v="10000000"/>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blank)"/>
    <n v="81250968"/>
    <n v="45293886.98000000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blank)"/>
    <n v="115058882"/>
    <n v="52570492.93000000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blank)"/>
    <n v="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blank)"/>
    <n v="660997380"/>
    <n v="1409238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blank)"/>
    <n v="171700000"/>
    <n v="3771746.5200000009"/>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blank)"/>
    <n v="18128670"/>
    <n v="4150422.5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blank)"/>
    <n v="15000000"/>
    <n v="377939.6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blank)"/>
    <n v="5500000"/>
    <n v="273232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blank)"/>
    <n v="141600000"/>
    <n v="67075587.23000001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blank)"/>
    <n v="16450000"/>
    <n v="7446048.069999999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blank)"/>
    <n v="59464610"/>
    <n v="1277241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blank)"/>
    <n v="22785390"/>
    <n v="1924542.45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blank)"/>
    <n v="23050000"/>
    <n v="8534482.27999999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blank)"/>
    <n v="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blank)"/>
    <n v="48160000"/>
    <n v="6682526.6499999985"/>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blank)"/>
    <n v="90500000"/>
    <n v="45285576.179999992"/>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blank)"/>
    <n v="5600000"/>
    <n v="1026302"/>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blank)"/>
    <n v="685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blank)"/>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blank)"/>
    <n v="2250000"/>
    <n v="1571990.9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blank)"/>
    <n v="50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blank)"/>
    <n v="1315000"/>
    <n v="429685.47"/>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blank)"/>
    <n v="620000"/>
    <n v="75522.63"/>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blank)"/>
    <n v="14000000"/>
    <n v="814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blank)"/>
    <n v="2355000"/>
    <n v="677034.21000000008"/>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blank)"/>
    <n v="43450000"/>
    <n v="20531313.989999998"/>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blank)"/>
    <n v="100340142"/>
    <n v="48817537.230000004"/>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blank)"/>
    <n v="17385200"/>
    <n v="7182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blank)"/>
    <n v="468000"/>
    <n v="219033"/>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blank)"/>
    <n v="700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blank)"/>
    <n v="14974708"/>
    <n v="7343336.9299999969"/>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blank)"/>
    <n v="9310000"/>
    <n v="5354829.41"/>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blank)"/>
    <n v="1200760"/>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blank)"/>
    <n v="0"/>
    <n v="113318.3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blank)"/>
    <n v="400000"/>
    <n v="997967.3"/>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blank)"/>
    <n v="22307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blank)"/>
    <n v="0"/>
    <n v="529141.09"/>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blank)"/>
    <n v="3144777"/>
    <n v="192277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blank)"/>
    <n v="0"/>
    <n v="718337.7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blank)"/>
    <n v="5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blank)"/>
    <n v="1006640"/>
    <n v="348197.50999999995"/>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blank)"/>
    <n v="0"/>
    <n v="164997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blank)"/>
    <n v="5960000"/>
    <n v="3133678.890000000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blank)"/>
    <n v="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blank)"/>
    <n v="1629477"/>
    <n v="102926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blank)"/>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blank)"/>
    <n v="621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blank)"/>
    <n v="0"/>
    <n v="2235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blank)"/>
    <n v="350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blank)"/>
    <n v="0"/>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blank)"/>
    <n v="825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blank)"/>
    <n v="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blank)"/>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blank)"/>
    <n v="2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blank)"/>
    <n v="2715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blank)"/>
    <n v="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blank)"/>
    <n v="8931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blank)"/>
    <n v="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blank)"/>
    <n v="24101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blank)"/>
    <n v="0"/>
    <n v="10195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blank)"/>
    <n v="30782400"/>
    <n v="16372476.470000001"/>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blank)"/>
    <n v="6384800"/>
    <n v="39450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blank)"/>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blank)"/>
    <n v="4203048"/>
    <n v="2416414.17"/>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blank)"/>
    <n v="1260000"/>
    <n v="791273.5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blank)"/>
    <n v="5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blank)"/>
    <n v="2000000"/>
    <n v="146693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blank)"/>
    <n v="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blank)"/>
    <n v="600000"/>
    <n v="44645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blank)"/>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blank)"/>
    <n v="385000"/>
    <n v="218224.6400000000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blank)"/>
    <n v="5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blank)"/>
    <n v="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blank)"/>
    <n v="100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blank)"/>
    <n v="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blank)"/>
    <n v="50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blank)"/>
    <n v="52000"/>
    <n v="212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blank)"/>
    <n v="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blank)"/>
    <n v="4800000"/>
    <n v="46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blank)"/>
    <n v="23352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blank)"/>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blank)"/>
    <n v="21530600"/>
    <n v="11494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blank)"/>
    <n v="3598000"/>
    <n v="1410916.68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blank)"/>
    <n v="240000"/>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blank)"/>
    <n v="2891889"/>
    <n v="1744884.7800000003"/>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blank)"/>
    <n v="1360000"/>
    <n v="637471.64"/>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blank)"/>
    <n v="12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blank)"/>
    <n v="1500000"/>
    <n v="7788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blank)"/>
    <n v="10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blank)"/>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blank)"/>
    <n v="386000"/>
    <n v="82798.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blank)"/>
    <n v="75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blank)"/>
    <n v="2504499"/>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blank)"/>
    <n v="10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blank)"/>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blank)"/>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blank)"/>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blank)"/>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blank)"/>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blank)"/>
    <n v="1075000"/>
    <n v="212699.319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blank)"/>
    <n v="1160144898"/>
    <n v="838314668.69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blank)"/>
    <n v="0"/>
    <n v="492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blank)"/>
    <n v="382229127"/>
    <n v="165602240.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blank)"/>
    <n v="56989200"/>
    <n v="41969777.09999999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blank)"/>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4073699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128893608"/>
    <n v="121292939.6799998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blank)"/>
    <n v="0"/>
    <n v="742064.389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blank)"/>
    <n v="55400000"/>
    <n v="54169403.37000002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3080800"/>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blank)"/>
    <n v="9792848"/>
    <n v="2246529.3500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blank)"/>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blank)"/>
    <n v="1500000"/>
    <n v="3675319.469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blank)"/>
    <n v="10000000"/>
    <n v="8094808.3900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blank)"/>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blank)"/>
    <n v="1030000"/>
    <n v="2040763.8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blank)"/>
    <n v="1120000"/>
    <n v="226197.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blank)"/>
    <n v="258500155"/>
    <n v="15903124.44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blank)"/>
    <n v="282353006"/>
    <n v="237198800.91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blank)"/>
    <n v="39121113"/>
    <n v="20708084.999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blank)"/>
    <n v="30000000"/>
    <n v="272681.6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2624822"/>
    <n v="3056046.8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blank)"/>
    <n v="82882586"/>
    <n v="80270506.92999999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61100008"/>
    <n v="13300006.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blank)"/>
    <n v="132347445"/>
    <n v="25436648.00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blank)"/>
    <n v="62902654"/>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42956000"/>
    <n v="31082314.86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blank)"/>
    <n v="39500000"/>
    <n v="3363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blank)"/>
    <n v="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0467000"/>
    <n v="1170198.4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blank)"/>
    <n v="7033526"/>
    <n v="504025.360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blank)"/>
    <n v="16421500"/>
    <n v="1089217.700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blank)"/>
    <n v="90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blank)"/>
    <n v="7330000"/>
    <n v="1036466.070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blank)"/>
    <n v="21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blank)"/>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blank)"/>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blank)"/>
    <n v="58136258"/>
    <n v="176390.1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blank)"/>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5345964"/>
    <n v="304599.5899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blank)"/>
    <n v="24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41346023"/>
    <n v="20862595.19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blank)"/>
    <n v="20655320"/>
    <n v="5079256.960000000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blank)"/>
    <n v="46478107"/>
    <n v="13023411.81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blank)"/>
    <n v="17514205"/>
    <n v="1405834.7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blank)"/>
    <n v="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10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blank)"/>
    <n v="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blank)"/>
    <n v="0"/>
    <n v="70547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blank)"/>
    <n v="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blank)"/>
    <n v="183340688"/>
    <n v="96455097.209999993"/>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blank)"/>
    <n v="75430122"/>
    <n v="179182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32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25230527"/>
    <n v="14578613.15999999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blank)"/>
    <n v="8500000"/>
    <n v="4658552.7"/>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blank)"/>
    <n v="3280000"/>
    <n v="460934.63"/>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blank)"/>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blank)"/>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blank)"/>
    <n v="171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100000"/>
    <n v="508657.60999999993"/>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blank)"/>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250000"/>
    <n v="5038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blank)"/>
    <n v="30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5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blank)"/>
    <n v="2643578"/>
    <n v="340027.32"/>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548780"/>
    <n v="403319.5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blank)"/>
    <n v="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blank)"/>
    <n v="626861"/>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blank)"/>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blank)"/>
    <n v="1341038"/>
    <n v="835701.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blank)"/>
    <n v="2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blank)"/>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163000"/>
    <n v="8029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blank)"/>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277876"/>
    <n v="11768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blank)"/>
    <n v="60000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blank)"/>
    <n v="3259941"/>
    <n v="1687210.4100000001"/>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blank)"/>
    <n v="0"/>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blank)"/>
    <n v="626172868"/>
    <n v="283240603.8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blank)"/>
    <n v="350641113"/>
    <n v="92279616.98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120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75635798"/>
    <n v="42862416.46000001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blank)"/>
    <n v="20600000"/>
    <n v="11336419.09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blank)"/>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blank)"/>
    <n v="6068915"/>
    <n v="284651.400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blank)"/>
    <n v="10000000"/>
    <n v="5744927.91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blank)"/>
    <n v="1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blank)"/>
    <n v="1091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blank)"/>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blank)"/>
    <n v="10000000"/>
    <n v="5628117.449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blank)"/>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20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blank)"/>
    <n v="0"/>
    <n v="138037.6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194625"/>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blank)"/>
    <n v="2058005"/>
    <n v="1177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3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blank)"/>
    <n v="3100000"/>
    <n v="1007730.7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335701"/>
    <n v="40291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blank)"/>
    <n v="62000"/>
    <n v="409615.8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blank)"/>
    <n v="2050000"/>
    <n v="14927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blank)"/>
    <n v="540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blank)"/>
    <n v="2875750"/>
    <n v="10679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blank)"/>
    <n v="1500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blank)"/>
    <n v="138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blank)"/>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10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blank)"/>
    <n v="13200"/>
    <n v="49879.85999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7261240"/>
    <n v="5366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blank)"/>
    <n v="116100"/>
    <n v="150918.4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blank)"/>
    <n v="8923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blank)"/>
    <n v="6743030"/>
    <n v="3643590.5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blank)"/>
    <n v="321971253"/>
    <n v="157737921.23000002"/>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blank)"/>
    <n v="109409983"/>
    <n v="25661356.94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7793702"/>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1097074"/>
    <n v="23500724.00000000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blank)"/>
    <n v="14861689"/>
    <n v="8321874.93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202500"/>
    <n v="517703.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blank)"/>
    <n v="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blank)"/>
    <n v="1400000"/>
    <n v="1250868.5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blank)"/>
    <n v="740000"/>
    <n v="22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blank)"/>
    <n v="23223871"/>
    <n v="3805699.7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blank)"/>
    <n v="13808015"/>
    <n v="6444559.06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572200"/>
    <n v="1135800.39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2351000"/>
    <n v="161811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blank)"/>
    <n v="1310472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2824501"/>
    <n v="7720344.850000001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blank)"/>
    <n v="0"/>
    <n v="11558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689000"/>
    <n v="499160.4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blank)"/>
    <n v="158400"/>
    <n v="446828.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blank)"/>
    <n v="1513000"/>
    <n v="5445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blank)"/>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blank)"/>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44600"/>
    <n v="44037.6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0947810"/>
    <n v="6431682.66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blank)"/>
    <n v="2198761"/>
    <n v="3078271.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blank)"/>
    <n v="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blank)"/>
    <n v="0"/>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blank)"/>
    <n v="0"/>
    <n v="1635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blank)"/>
    <n v="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blank)"/>
    <n v="0"/>
    <n v="247377.36"/>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blank)"/>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blank)"/>
    <n v="972500"/>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blank)"/>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blank)"/>
    <n v="500000"/>
    <n v="33276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blank)"/>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blank)"/>
    <n v="50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blank)"/>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blank)"/>
    <n v="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blank)"/>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blank)"/>
    <n v="217893949"/>
    <n v="103713221.36000004"/>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blank)"/>
    <n v="83763540"/>
    <n v="16032054.4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6000000"/>
    <n v="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27242735"/>
    <n v="15651707.88999999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blank)"/>
    <n v="17501313"/>
    <n v="7951206.7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2550000"/>
    <n v="92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blank)"/>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blank)"/>
    <n v="1034000"/>
    <n v="578499.93999999994"/>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blank)"/>
    <n v="5222360"/>
    <n v="3035937.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blank)"/>
    <n v="16848958"/>
    <n v="10709530.03999999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5941000"/>
    <n v="2227394.490000000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7694832"/>
    <n v="2976165.2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9592741"/>
    <n v="8207831.9800000004"/>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801000"/>
    <n v="724618.52999999991"/>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blank)"/>
    <n v="1250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blank)"/>
    <n v="51901000"/>
    <n v="11387569.65"/>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blank)"/>
    <n v="150000"/>
    <n v="25668.9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blank)"/>
    <n v="1250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3297"/>
    <n v="0"/>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7210000"/>
    <n v="4490474.1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blank)"/>
    <n v="2500000"/>
    <n v="5320059.3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blank)"/>
    <n v="332121508"/>
    <n v="173186084.9800000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blank)"/>
    <n v="129584812"/>
    <n v="29062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4973096"/>
    <n v="26345581.27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blank)"/>
    <n v="11545428"/>
    <n v="5319852.4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798436"/>
    <n v="610507.300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blank)"/>
    <n v="638000"/>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blank)"/>
    <n v="606000"/>
    <n v="170891.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blank)"/>
    <n v="30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blank)"/>
    <n v="5477110"/>
    <n v="4641689.7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4181882"/>
    <n v="2226096.3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4824696"/>
    <n v="673674.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1580916"/>
    <n v="6568246.7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966970"/>
    <n v="642051.0799999999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blank)"/>
    <n v="315000"/>
    <n v="59678.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blank)"/>
    <n v="1359104"/>
    <n v="437612.3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blank)"/>
    <n v="300000"/>
    <n v="19605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blank)"/>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131500"/>
    <n v="4628.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8234914"/>
    <n v="4255184.2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blank)"/>
    <n v="4388138"/>
    <n v="1863888.2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blank)"/>
    <n v="390948664"/>
    <n v="191883186.66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blank)"/>
    <n v="169355531"/>
    <n v="36960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6711724"/>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52984081"/>
    <n v="28718609.94999999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blank)"/>
    <n v="13660000"/>
    <n v="6959963.63000000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750000"/>
    <n v="16354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blank)"/>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blank)"/>
    <n v="650000"/>
    <n v="3136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blank)"/>
    <n v="500000"/>
    <n v="16718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blank)"/>
    <n v="7171000"/>
    <n v="1767654.3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blank)"/>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blank)"/>
    <n v="17925596"/>
    <n v="9055693.23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350000"/>
    <n v="1053233.8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0870000"/>
    <n v="3856421.499999999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blank)"/>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22250000"/>
    <n v="8325028.88999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blank)"/>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250000"/>
    <n v="456021.6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blank)"/>
    <n v="1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blank)"/>
    <n v="1250000"/>
    <n v="576622.190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blank)"/>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blank)"/>
    <n v="400000"/>
    <n v="113971.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3265000"/>
    <n v="7671966.390000002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blank)"/>
    <n v="17265000"/>
    <n v="616997.6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blank)"/>
    <n v="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blank)"/>
    <n v="52508676"/>
    <n v="27528931.85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blank)"/>
    <n v="25297334"/>
    <n v="756416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6861168"/>
    <n v="4070188.460000000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blank)"/>
    <n v="1400000"/>
    <n v="28183.69999999999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blank)"/>
    <n v="2400000"/>
    <n v="771617.02"/>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blank)"/>
    <n v="2000000"/>
    <n v="473002.5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blank)"/>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blank)"/>
    <n v="1000000"/>
    <n v="167166.5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11927548"/>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blank)"/>
    <n v="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6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blank)"/>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blank)"/>
    <n v="4955666"/>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blank)"/>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blank)"/>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3252280"/>
    <n v="16345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blank)"/>
    <n v="6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blank)"/>
    <n v="375614729"/>
    <n v="188016582.81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blank)"/>
    <n v="156577296"/>
    <n v="42107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800000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8653337"/>
    <n v="28432910.05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blank)"/>
    <n v="14418643"/>
    <n v="7296857.8900000006"/>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30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blank)"/>
    <n v="1160000"/>
    <n v="1339413.7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blank)"/>
    <n v="136862"/>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blank)"/>
    <n v="38212800"/>
    <n v="23006386.96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blank)"/>
    <n v="8440000"/>
    <n v="5729776.45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891000"/>
    <n v="6140609.78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8553811"/>
    <n v="4762624.94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14269686"/>
    <n v="8681629.590000001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100000"/>
    <n v="60052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blank)"/>
    <n v="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blank)"/>
    <n v="663752"/>
    <n v="505727.35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blank)"/>
    <n v="11500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blank)"/>
    <n v="149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500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1748834"/>
    <n v="7412066.2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blank)"/>
    <n v="2025000"/>
    <n v="921221.1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blank)"/>
    <n v="400631784"/>
    <n v="194682732.9599999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blank)"/>
    <n v="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blank)"/>
    <n v="64475198"/>
    <n v="263245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6314526"/>
    <n v="27611240.55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blank)"/>
    <n v="19178229"/>
    <n v="10473491.5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660000"/>
    <n v="3186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blank)"/>
    <n v="49078685"/>
    <n v="12797684.69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blank)"/>
    <n v="0"/>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blank)"/>
    <n v="8474533"/>
    <n v="40899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blank)"/>
    <n v="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blank)"/>
    <n v="17287600"/>
    <n v="361299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blank)"/>
    <n v="9651000"/>
    <n v="4763145.5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blank)"/>
    <n v="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3650000"/>
    <n v="995606.63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9558300"/>
    <n v="1143968.820000000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4414933"/>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1328925"/>
    <n v="533694.100000000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blank)"/>
    <n v="866695"/>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blank)"/>
    <n v="1930950"/>
    <n v="542642.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blank)"/>
    <n v="70008"/>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blank)"/>
    <n v="281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8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0732544"/>
    <n v="5680388.2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blank)"/>
    <n v="12857804"/>
    <n v="2410712.02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blank)"/>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blank)"/>
    <n v="0"/>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8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blank)"/>
    <n v="177394707"/>
    <n v="100754161.12"/>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blank)"/>
    <n v="30738762"/>
    <n v="16287411.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blank)"/>
    <n v="24877631"/>
    <n v="14306980.930000005"/>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blank)"/>
    <n v="27452090"/>
    <n v="16129205.139999999"/>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blank)"/>
    <n v="0"/>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blank)"/>
    <n v="0"/>
    <n v="0"/>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blank)"/>
    <n v="0"/>
    <n v="1161865.7400000002"/>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blank)"/>
    <n v="0"/>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blank)"/>
    <n v="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blank)"/>
    <n v="23254000"/>
    <n v="11025754.200000001"/>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blank)"/>
    <n v="0"/>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blank)"/>
    <n v="15670782"/>
    <n v="7763496.4000000004"/>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blank)"/>
    <n v="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blank)"/>
    <n v="5253375"/>
    <n v="24490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blank)"/>
    <n v="0"/>
    <n v="624452.050000000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blank)"/>
    <n v="6536807"/>
    <n v="1280862.420000000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blank)"/>
    <n v="3948000"/>
    <n v="1284946.440000000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blank)"/>
    <n v="0"/>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blank)"/>
    <n v="0"/>
    <n v="349838.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blank)"/>
    <n v="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blank)"/>
    <n v="0"/>
    <n v="11686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blank)"/>
    <n v="0"/>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blank)"/>
    <n v="4120551"/>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blank)"/>
    <n v="0"/>
    <n v="9544.77"/>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blank)"/>
    <n v="9000000"/>
    <n v="3599425.6100000003"/>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blank)"/>
    <n v="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blank)"/>
    <n v="0"/>
    <n v="641868.44999999995"/>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blank)"/>
    <n v="0"/>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blank)"/>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blank)"/>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blank)"/>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blank)"/>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blank)"/>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blank)"/>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blank)"/>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blank)"/>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blank)"/>
    <n v="22310"/>
    <n v="0"/>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blank)"/>
    <n v="867355453"/>
    <n v="533867380.66999996"/>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blank)"/>
    <n v="136239172"/>
    <n v="90796263.240000069"/>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blank)"/>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blank)"/>
    <n v="89430915"/>
    <n v="1092212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blank)"/>
    <n v="8169450"/>
    <n v="492325.32000000007"/>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blank)"/>
    <n v="7156500"/>
    <n v="18783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blank)"/>
    <n v="1079000"/>
    <n v="4227326.4000000004"/>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blank)"/>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blank)"/>
    <n v="2327800"/>
    <n v="0"/>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blank)"/>
    <n v="65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blank)"/>
    <n v="2287775"/>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blank)"/>
    <n v="435850685"/>
    <n v="78957931.890000001"/>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blank)"/>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blank)"/>
    <n v="3079111"/>
    <n v="10465980.25"/>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blank)"/>
    <n v="116239940"/>
    <n v="79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blank)"/>
    <n v="88433920575"/>
    <n v="52531875352.869987"/>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blank)"/>
    <n v="13936590495"/>
    <n v="8808636143.3199997"/>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blank)"/>
    <n v="1106103675"/>
    <n v="161308203.57000002"/>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blank)"/>
    <n v="108113621"/>
    <n v="4913785.6399999997"/>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blank)"/>
    <n v="1953887"/>
    <n v="85005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blank)"/>
    <n v="6864650"/>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blank)"/>
    <n v="40219060"/>
    <n v="11663968.780000001"/>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blank)"/>
    <n v="6645912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blank)"/>
    <n v="115000"/>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blank)"/>
    <n v="61877229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blank)"/>
    <n v="40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blank)"/>
    <n v="62400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blank)"/>
    <n v="353027469"/>
    <n v="410618416.17999995"/>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blank)"/>
    <n v="23514066145"/>
    <n v="12661117007.27"/>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blank)"/>
    <n v="3708354018"/>
    <n v="2159765799.0599995"/>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blank)"/>
    <n v="119374650"/>
    <n v="482874656.29000002"/>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blank)"/>
    <n v="30186250"/>
    <n v="2649859.9500000002"/>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blank)"/>
    <n v="35772950"/>
    <n v="46727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blank)"/>
    <n v="0"/>
    <n v="22154577.489999998"/>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blank)"/>
    <n v="268801133"/>
    <n v="107882669.19000001"/>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blank)"/>
    <n v="224693250"/>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blank)"/>
    <n v="0"/>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blank)"/>
    <n v="299384650"/>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blank)"/>
    <n v="5053000"/>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blank)"/>
    <n v="25000"/>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blank)"/>
    <n v="14708715"/>
    <n v="131660604.16000001"/>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blank)"/>
    <n v="1857581442"/>
    <n v="1615422446.8900006"/>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blank)"/>
    <n v="288677782"/>
    <n v="274970485.87999994"/>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blank)"/>
    <n v="25032674"/>
    <n v="30582661.800000001"/>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blank)"/>
    <n v="29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blank)"/>
    <n v="42544060"/>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blank)"/>
    <n v="23400000"/>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blank)"/>
    <n v="362630000"/>
    <n v="171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blank)"/>
    <n v="72281400"/>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blank)"/>
    <n v="97408250"/>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blank)"/>
    <n v="284309409"/>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blank)"/>
    <n v="1729750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blank)"/>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blank)"/>
    <n v="145157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blank)"/>
    <n v="9577219936"/>
    <n v="5524107159.6300011"/>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blank)"/>
    <n v="1510376756"/>
    <n v="943732136.0599997"/>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blank)"/>
    <n v="2114248"/>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blank)"/>
    <n v="16779450"/>
    <n v="1530697.0999999999"/>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blank)"/>
    <n v="21067500"/>
    <n v="437455"/>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blank)"/>
    <n v="19094400"/>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blank)"/>
    <n v="2200005"/>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blank)"/>
    <n v="32535004"/>
    <n v="7498436.8600000003"/>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blank)"/>
    <n v="2574864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blank)"/>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blank)"/>
    <n v="2066790"/>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blank)"/>
    <n v="46480100"/>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blank)"/>
    <n v="264000"/>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blank)"/>
    <n v="8580"/>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blank)"/>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blank)"/>
    <n v="64148173"/>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blank)"/>
    <n v="366030150"/>
    <n v="215978531.25000003"/>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blank)"/>
    <n v="56988667"/>
    <n v="36353394.780000001"/>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blank)"/>
    <n v="0"/>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blank)"/>
    <n v="40110260"/>
    <n v="1568562.2"/>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blank)"/>
    <n v="13147750"/>
    <n v="1730053.23"/>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blank)"/>
    <n v="145659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blank)"/>
    <n v="11365000"/>
    <n v="4190299.2"/>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blank)"/>
    <n v="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blank)"/>
    <n v="180000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blank)"/>
    <n v="105015000"/>
    <n v="39468242.289999992"/>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blank)"/>
    <n v="17559500"/>
    <n v="8586525.629999999"/>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blank)"/>
    <n v="775000"/>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blank)"/>
    <n v="24620000"/>
    <n v="504516.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blank)"/>
    <n v="28538410"/>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blank)"/>
    <n v="1608750"/>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blank)"/>
    <n v="701932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blank)"/>
    <n v="11868264"/>
    <n v="3456373.23"/>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blank)"/>
    <n v="26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blank)"/>
    <n v="22338000"/>
    <n v="0"/>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blank)"/>
    <n v="382000"/>
    <n v="952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blank)"/>
    <n v="432600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blank)"/>
    <n v="0"/>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blank)"/>
    <n v="5497460"/>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blank)"/>
    <n v="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blank)"/>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blank)"/>
    <n v="131000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blank)"/>
    <n v="27062520881"/>
    <n v="9181094642.3100014"/>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blank)"/>
    <n v="3941924886"/>
    <n v="1650590816.54"/>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blank)"/>
    <n v="1680000"/>
    <n v="72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blank)"/>
    <n v="2484223436"/>
    <n v="1488658731.4100025"/>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blank)"/>
    <n v="2990828690"/>
    <n v="3089786761"/>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blank)"/>
    <n v="927087711"/>
    <n v="518437222.81999993"/>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blank)"/>
    <n v="1094666091"/>
    <n v="328713398.7099998"/>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blank)"/>
    <n v="1682283148"/>
    <n v="589120816.87999988"/>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blank)"/>
    <n v="882344297"/>
    <n v="1435263623.7500014"/>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blank)"/>
    <n v="794514101"/>
    <n v="488924747.96000004"/>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blank)"/>
    <n v="400210287"/>
    <n v="43574217.090000018"/>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blank)"/>
    <n v="4521584275"/>
    <n v="699062607.33000004"/>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blank)"/>
    <n v="450389647"/>
    <n v="151899152.86000004"/>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blank)"/>
    <n v="2356575"/>
    <n v="2564203.3200000012"/>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blank)"/>
    <n v="158910486"/>
    <n v="3266888.7600000002"/>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blank)"/>
    <n v="124487769"/>
    <n v="8151080.1799999997"/>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blank)"/>
    <n v="0"/>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blank)"/>
    <n v="34710524"/>
    <n v="3172958.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blank)"/>
    <n v="3837204"/>
    <n v="2663442.0600000005"/>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blank)"/>
    <n v="666216091"/>
    <n v="32907669.969999999"/>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blank)"/>
    <n v="181646908"/>
    <n v="52455614.75"/>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blank)"/>
    <n v="25217145"/>
    <n v="13146952.87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blank)"/>
    <n v="3809016"/>
    <n v="2160005.42"/>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blank)"/>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blank)"/>
    <n v="2798300"/>
    <n v="292669.76"/>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blank)"/>
    <n v="7162840"/>
    <n v="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blank)"/>
    <n v="972800"/>
    <n v="0"/>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blank)"/>
    <n v="14100000"/>
    <n v="2783083.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blank)"/>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blank)"/>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blank)"/>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blank)"/>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blank)"/>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blank)"/>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blank)"/>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blank)"/>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blank)"/>
    <n v="600000"/>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blank)"/>
    <n v="8224000"/>
    <n v="490000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blank)"/>
    <n v="75596500"/>
    <n v="5887066.4500000002"/>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blank)"/>
    <n v="6639250"/>
    <n v="645223.23"/>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blank)"/>
    <n v="500000"/>
    <n v="311895.90000000002"/>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blank)"/>
    <n v="0"/>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blank)"/>
    <n v="36100057"/>
    <n v="14410619.6"/>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blank)"/>
    <n v="443499615"/>
    <n v="214003459.97000003"/>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blank)"/>
    <n v="60179540"/>
    <n v="29303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blank)"/>
    <n v="66350214"/>
    <n v="33375211.03000000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blank)"/>
    <n v="7000000"/>
    <n v="5382568.139999999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blank)"/>
    <n v="4800000"/>
    <n v="7464579.339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blank)"/>
    <n v="4417000"/>
    <n v="5303463.389999999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blank)"/>
    <n v="1540000"/>
    <n v="1947505.6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blank)"/>
    <n v="12214396"/>
    <n v="10983738.920000002"/>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blank)"/>
    <n v="6120000"/>
    <n v="4033569.8600000003"/>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blank)"/>
    <n v="9514615"/>
    <n v="49811319.43999999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blank)"/>
    <n v="31818917"/>
    <n v="26218628.310000006"/>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blank)"/>
    <n v="19600000"/>
    <n v="15172453.789999999"/>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blank)"/>
    <n v="1291000"/>
    <n v="698158.8699999998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blank)"/>
    <n v="1000000"/>
    <n v="3884619.3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blank)"/>
    <n v="0"/>
    <n v="77755.280000000013"/>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blank)"/>
    <n v="30000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blank)"/>
    <n v="0"/>
    <n v="1476204.5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blank)"/>
    <n v="19230896"/>
    <n v="10328084.369999999"/>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blank)"/>
    <n v="1836248"/>
    <n v="24330050.530000009"/>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blank)"/>
    <n v="150838079"/>
    <n v="77663168.96000000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blank)"/>
    <n v="104402746"/>
    <n v="54698628.369999997"/>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blank)"/>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blank)"/>
    <n v="35130588"/>
    <n v="12061772.0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blank)"/>
    <n v="21155531"/>
    <n v="11594556.850000001"/>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blank)"/>
    <n v="14501072"/>
    <n v="7704791.83000000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blank)"/>
    <n v="10106376"/>
    <n v="5636148.04000000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blank)"/>
    <n v="4474750"/>
    <n v="1981485.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blank)"/>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blank)"/>
    <n v="525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blank)"/>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blank)"/>
    <n v="11602000"/>
    <n v="3124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blank)"/>
    <n v="7239562"/>
    <n v="2641026.5700000003"/>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blank)"/>
    <n v="5575000"/>
    <n v="2043935.5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blank)"/>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blank)"/>
    <n v="196128956"/>
    <n v="85352807.049999997"/>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blank)"/>
    <n v="12411000"/>
    <n v="5224031.9400000004"/>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blank)"/>
    <n v="821000"/>
    <n v="734120.11"/>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blank)"/>
    <n v="16330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blank)"/>
    <n v="3917880"/>
    <n v="756159.14"/>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blank)"/>
    <n v="104188"/>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blank)"/>
    <n v="9300000"/>
    <n v="54987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blank)"/>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blank)"/>
    <n v="8325680"/>
    <n v="2603173.4399999995"/>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blank)"/>
    <n v="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blank)"/>
    <n v="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blank)"/>
    <n v="11468008"/>
    <n v="2312917.6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blank)"/>
    <n v="698534397"/>
    <n v="699391501.3499999"/>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blank)"/>
    <n v="112000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blank)"/>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blank)"/>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blank)"/>
    <n v="87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blank)"/>
    <n v="6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blank)"/>
    <n v="180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blank)"/>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blank)"/>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blank)"/>
    <n v="108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blank)"/>
    <n v="8674500"/>
    <n v="681313.19"/>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blank)"/>
    <n v="122903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blank)"/>
    <n v="201006455"/>
    <n v="101064726.4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blank)"/>
    <n v="47503085"/>
    <n v="13819353.2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blank)"/>
    <n v="29708207"/>
    <n v="14781063.52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blank)"/>
    <n v="4796800"/>
    <n v="2809498.379999999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blank)"/>
    <n v="12597470"/>
    <n v="4150245.1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blank)"/>
    <n v="10265110"/>
    <n v="3927680.7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blank)"/>
    <n v="2170200"/>
    <n v="8500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blank)"/>
    <n v="3625000"/>
    <n v="5051494.909999999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blank)"/>
    <n v="5784440"/>
    <n v="2521428.2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blank)"/>
    <n v="6200000"/>
    <n v="410409.540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blank)"/>
    <n v="45191100"/>
    <n v="16258309.64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blank)"/>
    <n v="23455156"/>
    <n v="13536456.58000000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blank)"/>
    <n v="752000"/>
    <n v="329716.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blank)"/>
    <n v="1999410"/>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blank)"/>
    <n v="1495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blank)"/>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blank)"/>
    <n v="458000"/>
    <n v="1829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blank)"/>
    <n v="343502"/>
    <n v="10998.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blank)"/>
    <n v="10151600"/>
    <n v="5117746.809999999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blank)"/>
    <n v="6261780"/>
    <n v="2255110.88"/>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blank)"/>
    <n v="15600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blank)"/>
    <n v="1691000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blank)"/>
    <n v="21528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blank)"/>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blank)"/>
    <n v="449953272"/>
    <n v="675216225.14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blank)"/>
    <n v="328892392"/>
    <n v="156108302.93000001"/>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blank)"/>
    <n v="70997916"/>
    <n v="24924519.100000001"/>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blank)"/>
    <n v="650500"/>
    <n v="150630.29999999999"/>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blank)"/>
    <n v="17520000"/>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blank)"/>
    <n v="43746049"/>
    <n v="23953953.67000000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blank)"/>
    <n v="8460000"/>
    <n v="4671771.3299999991"/>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blank)"/>
    <n v="28961840"/>
    <n v="1073949.9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blank)"/>
    <n v="22938500"/>
    <n v="3694562.2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blank)"/>
    <n v="1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blank)"/>
    <n v="36010760"/>
    <n v="3242649.24"/>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blank)"/>
    <n v="57680000"/>
    <n v="26739695.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blank)"/>
    <n v="19084000"/>
    <n v="2928556.4700000007"/>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blank)"/>
    <n v="1976002349"/>
    <n v="1253618213.950000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blank)"/>
    <n v="33169280"/>
    <n v="19628442.55000000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blank)"/>
    <n v="1987026"/>
    <n v="685555.45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blank)"/>
    <n v="2441796"/>
    <n v="363398.9"/>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blank)"/>
    <n v="2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blank)"/>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blank)"/>
    <n v="655000"/>
    <n v="22986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blank)"/>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blank)"/>
    <n v="15069040"/>
    <n v="60773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blank)"/>
    <n v="15499695"/>
    <n v="7673340.9399999976"/>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blank)"/>
    <n v="28080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blank)"/>
    <n v="11637200"/>
    <n v="175560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blank)"/>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blank)"/>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blank)"/>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blank)"/>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blank)"/>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blank)"/>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blank)"/>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blank)"/>
    <n v="1294314163"/>
    <n v="735426376.10000014"/>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blank)"/>
    <n v="249110722"/>
    <n v="102875540.53999999"/>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blank)"/>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blank)"/>
    <n v="188520668"/>
    <n v="113980003.52"/>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blank)"/>
    <n v="34900000"/>
    <n v="18711925.900000002"/>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blank)"/>
    <n v="25169627"/>
    <n v="3296600.369999999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blank)"/>
    <n v="0"/>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blank)"/>
    <n v="6571782"/>
    <n v="4286504.5"/>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blank)"/>
    <n v="16127828"/>
    <n v="3068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blank)"/>
    <n v="131701284"/>
    <n v="14249004.43"/>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blank)"/>
    <n v="42000000"/>
    <n v="19347403.43"/>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blank)"/>
    <n v="77176443"/>
    <n v="11305870.229999997"/>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blank)"/>
    <n v="0"/>
    <n v="421688.62"/>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blank)"/>
    <n v="329272159"/>
    <n v="46623196.580000006"/>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blank)"/>
    <n v="2000000"/>
    <n v="471109.91000000003"/>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blank)"/>
    <n v="40590116"/>
    <n v="42159205.299999997"/>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blank)"/>
    <n v="4000000"/>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blank)"/>
    <n v="119978717"/>
    <n v="41157026.409999996"/>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blank)"/>
    <n v="14653666"/>
    <n v="3356593.6900000004"/>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blank)"/>
    <n v="18416052"/>
    <n v="2909949.3300000005"/>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blank)"/>
    <n v="1273380"/>
    <n v="8726.630000000001"/>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blank)"/>
    <n v="1632947"/>
    <n v="3280.37"/>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blank)"/>
    <n v="1005196"/>
    <n v="167083.21"/>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blank)"/>
    <n v="32784861"/>
    <n v="11599022.460000003"/>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blank)"/>
    <n v="54722331"/>
    <n v="18210796.769999988"/>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blank)"/>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blank)"/>
    <n v="2882400"/>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blank)"/>
    <n v="356680"/>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blank)"/>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blank)"/>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blank)"/>
    <n v="147783581"/>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blank)"/>
    <n v="22735935"/>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blank)"/>
    <n v="0"/>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blank)"/>
    <n v="20994362"/>
    <n v="4769880.959999999"/>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blank)"/>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blank)"/>
    <n v="634620"/>
    <n v="241065.7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blank)"/>
    <n v="968310"/>
    <n v="2435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blank)"/>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blank)"/>
    <n v="982287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blank)"/>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blank)"/>
    <n v="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blank)"/>
    <n v="4485391"/>
    <n v="49501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blank)"/>
    <n v="909846"/>
    <n v="406498.2"/>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blank)"/>
    <n v="128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blank)"/>
    <n v="109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blank)"/>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blank)"/>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blank)"/>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blank)"/>
    <n v="218404175"/>
    <n v="34831312.849999994"/>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blank)"/>
    <n v="1271156869"/>
    <n v="662321963.66999996"/>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blank)"/>
    <n v="305632033"/>
    <n v="115328112.76999998"/>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blank)"/>
    <n v="120000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blank)"/>
    <n v="80400000"/>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blank)"/>
    <n v="196086405"/>
    <n v="100078491.1199999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blank)"/>
    <n v="62978967"/>
    <n v="38630033.8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blank)"/>
    <n v="114867772"/>
    <n v="25531069.7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blank)"/>
    <n v="126534715"/>
    <n v="28289373.03000000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blank)"/>
    <n v="42619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blank)"/>
    <n v="175615000"/>
    <n v="65960576.30999999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blank)"/>
    <n v="66934601"/>
    <n v="27675081.68"/>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blank)"/>
    <n v="83285178"/>
    <n v="11290458.190000003"/>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blank)"/>
    <n v="315756000"/>
    <n v="149833579.6199999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blank)"/>
    <n v="25034797116"/>
    <n v="17954037922.57002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blank)"/>
    <n v="54215400"/>
    <n v="248372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blank)"/>
    <n v="3995752132"/>
    <n v="1963091840.2899985"/>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blank)"/>
    <n v="180801832"/>
    <n v="6341328.980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blank)"/>
    <n v="865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blank)"/>
    <n v="1923996"/>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blank)"/>
    <n v="5625460"/>
    <n v="214511.5800000000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blank)"/>
    <n v="72376684"/>
    <n v="36830320.549999997"/>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blank)"/>
    <n v="1834849029"/>
    <n v="537618211.82999992"/>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blank)"/>
    <n v="69318072"/>
    <n v="37533538.059999995"/>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blank)"/>
    <n v="105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blank)"/>
    <n v="9812747"/>
    <n v="5736520.199999999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blank)"/>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blank)"/>
    <n v="650000"/>
    <n v="105056.63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blank)"/>
    <n v="3000000"/>
    <n v="2206320.23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blank)"/>
    <n v="500000"/>
    <n v="472977.5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blank)"/>
    <n v="374287516"/>
    <n v="211633352.12"/>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blank)"/>
    <n v="62643546"/>
    <n v="38016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blank)"/>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blank)"/>
    <n v="61940309"/>
    <n v="32073599.210000001"/>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blank)"/>
    <n v="34604864"/>
    <n v="19299006.3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blank)"/>
    <n v="2366000"/>
    <n v="811716.8800000001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blank)"/>
    <n v="1400000"/>
    <n v="306231.1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blank)"/>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blank)"/>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blank)"/>
    <n v="5500000"/>
    <n v="2349076.43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blank)"/>
    <n v="6150000"/>
    <n v="4316168.599999999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blank)"/>
    <n v="14550000"/>
    <n v="7000530.70999999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blank)"/>
    <n v="184686478"/>
    <n v="2634140.229999999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blank)"/>
    <n v="4000000"/>
    <n v="5509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blank)"/>
    <n v="18408209"/>
    <n v="32603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blank)"/>
    <n v="6000000"/>
    <n v="5231243.9399999995"/>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blank)"/>
    <n v="5700000"/>
    <n v="2261583.56"/>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blank)"/>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blank)"/>
    <n v="610000"/>
    <n v="1922601.789999999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blank)"/>
    <n v="11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blank)"/>
    <n v="2600000"/>
    <n v="2422912.6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blank)"/>
    <n v="13294000"/>
    <n v="10481354.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blank)"/>
    <n v="30608209"/>
    <n v="13819313.93000000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blank)"/>
    <n v="106135732"/>
    <n v="54535008.389999993"/>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blank)"/>
    <n v="1493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blank)"/>
    <n v="14921455"/>
    <n v="8312695.6500000013"/>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blank)"/>
    <n v="1000000"/>
    <n v="235521.12"/>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blank)"/>
    <n v="2000000"/>
    <n v="6000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blank)"/>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blank)"/>
    <n v="1000000"/>
    <n v="761110.07000000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blank)"/>
    <n v="815964010"/>
    <n v="501162725.11000001"/>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blank)"/>
    <n v="124483690"/>
    <n v="38527245.130000003"/>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blank)"/>
    <n v="75000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blank)"/>
    <n v="108042420"/>
    <n v="70213063.350000009"/>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blank)"/>
    <n v="23937500"/>
    <n v="4087707.82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blank)"/>
    <n v="20238100"/>
    <n v="68806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blank)"/>
    <n v="44029700"/>
    <n v="11390302.89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blank)"/>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blank)"/>
    <n v="126792078"/>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blank)"/>
    <n v="4050000"/>
    <n v="1943799.3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blank)"/>
    <n v="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blank)"/>
    <n v="634638039"/>
    <n v="6700688.4099999992"/>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blank)"/>
    <n v="2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blank)"/>
    <n v="15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blank)"/>
    <n v="68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blank)"/>
    <n v="12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blank)"/>
    <n v="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blank)"/>
    <n v="1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blank)"/>
    <n v="4325183"/>
    <n v="22175766.949999999"/>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blank)"/>
    <n v="243863366"/>
    <n v="4100824.85"/>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blank)"/>
    <n v="333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blank)"/>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blank)"/>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651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261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blank)"/>
    <n v="16632"/>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blank)"/>
    <n v="6020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blank)"/>
    <n v="20883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blank)"/>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blank)"/>
    <n v="4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blank)"/>
    <n v="3395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blank)"/>
    <n v="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blank)"/>
    <n v="93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blank)"/>
    <n v="1170000"/>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blank)"/>
    <n v="11402900"/>
    <n v="786762.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blank)"/>
    <n v="180376933"/>
    <n v="36429275.14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blank)"/>
    <n v="18000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blank)"/>
    <n v="0"/>
    <n v="700417.4299999999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blank)"/>
    <n v="1680000"/>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blank)"/>
    <n v="239561427"/>
    <n v="22076194.240000002"/>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blank)"/>
    <n v="6406993"/>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blank)"/>
    <n v="26000000"/>
    <n v="4279377.8499999996"/>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blank)"/>
    <n v="8552480"/>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blank)"/>
    <n v="335520"/>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blank)"/>
    <n v="507596925"/>
    <n v="143813948.14000002"/>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blank)"/>
    <n v="15162785"/>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blank)"/>
    <n v="122449637"/>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blank)"/>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blank)"/>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blank)"/>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blank)"/>
    <n v="4685406921"/>
    <n v="2399062842.3299999"/>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blank)"/>
    <n v="968808201"/>
    <n v="354372777.40999997"/>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blank)"/>
    <n v="678218824"/>
    <n v="365035271.53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blank)"/>
    <n v="297266232"/>
    <n v="212952110.5599999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blank)"/>
    <n v="2000000"/>
    <n v="914008.2900000001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blank)"/>
    <n v="161048390"/>
    <n v="43944400.34000001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blank)"/>
    <n v="204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blank)"/>
    <n v="110626100"/>
    <n v="28456198.70000001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blank)"/>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blank)"/>
    <n v="73666247"/>
    <n v="29942977.8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blank)"/>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blank)"/>
    <n v="119710204"/>
    <n v="10850189.13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blank)"/>
    <n v="2002550"/>
    <n v="8496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blank)"/>
    <n v="90850004"/>
    <n v="1500369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blank)"/>
    <n v="50259359"/>
    <n v="13929862.36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blank)"/>
    <n v="156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blank)"/>
    <n v="224956311"/>
    <n v="33004869.60999999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blank)"/>
    <n v="763030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blank)"/>
    <n v="107633096"/>
    <n v="20758842.31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blank)"/>
    <n v="103764420"/>
    <n v="19338793.46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blank)"/>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blank)"/>
    <n v="52569575"/>
    <n v="14135648.36000000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blank)"/>
    <n v="26089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blank)"/>
    <n v="41479170"/>
    <n v="13004977.16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blank)"/>
    <n v="8139880"/>
    <n v="1300236.099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blank)"/>
    <n v="13957011"/>
    <n v="3331341.059999999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blank)"/>
    <n v="936925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blank)"/>
    <n v="1386877094"/>
    <n v="211939663.51999998"/>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blank)"/>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blank)"/>
    <n v="16463302"/>
    <n v="4462155.0799999991"/>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blank)"/>
    <n v="559271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blank)"/>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blank)"/>
    <n v="8614207"/>
    <n v="3006428.1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blank)"/>
    <n v="62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blank)"/>
    <n v="692579008"/>
    <n v="91740132.58000001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blank)"/>
    <n v="2691844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blank)"/>
    <n v="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blank)"/>
    <n v="129566601"/>
    <n v="53714180.48000001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blank)"/>
    <n v="24843541"/>
    <n v="2222376.43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blank)"/>
    <n v="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blank)"/>
    <n v="116172198"/>
    <n v="60253614.650000006"/>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blank)"/>
    <n v="18918000"/>
    <n v="8879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blank)"/>
    <n v="15562498"/>
    <n v="8925190.599999997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blank)"/>
    <n v="8403000"/>
    <n v="3759100.599999999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blank)"/>
    <n v="4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blank)"/>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blank)"/>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blank)"/>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blank)"/>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blank)"/>
    <n v="3370000"/>
    <n v="61371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blank)"/>
    <n v="126500092"/>
    <n v="1440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blank)"/>
    <n v="2400000"/>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blank)"/>
    <n v="250000"/>
    <n v="159781.300000000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blank)"/>
    <n v="2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blank)"/>
    <n v="600000"/>
    <n v="149364.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blank)"/>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blank)"/>
    <n v="400000"/>
    <n v="1993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blank)"/>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blank)"/>
    <n v="2680000"/>
    <n v="439213.01999999996"/>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blank)"/>
    <n v="986182840"/>
    <n v="498491552.20000011"/>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blank)"/>
    <n v="174701524"/>
    <n v="88443532.679999992"/>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blank)"/>
    <n v="137583730"/>
    <n v="71815006.25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blank)"/>
    <n v="104650000"/>
    <n v="48560014.599999994"/>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blank)"/>
    <n v="3850000"/>
    <n v="1687109.719999999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blank)"/>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blank)"/>
    <n v="3700000"/>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blank)"/>
    <n v="179270172"/>
    <n v="60643659.24000001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blank)"/>
    <n v="47950460"/>
    <n v="37015494.39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blank)"/>
    <n v="22230000"/>
    <n v="10524828.95999999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blank)"/>
    <n v="65661983"/>
    <n v="20372489.61999999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blank)"/>
    <n v="77403065"/>
    <n v="30837240.8499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blank)"/>
    <n v="4974284"/>
    <n v="126443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blank)"/>
    <n v="3550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blank)"/>
    <n v="11951001"/>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blank)"/>
    <n v="12482609238"/>
    <n v="5001682305.3099995"/>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blank)"/>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blank)"/>
    <n v="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blank)"/>
    <n v="7074000"/>
    <n v="2535050.0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blank)"/>
    <n v="1838711"/>
    <n v="194117.4299999999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blank)"/>
    <n v="379303214"/>
    <n v="183463319.2800000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blank)"/>
    <n v="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blank)"/>
    <n v="1604606829"/>
    <n v="535042564.00000012"/>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blank)"/>
    <n v="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blank)"/>
    <n v="250040450"/>
    <n v="128371615.6699999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blank)"/>
    <n v="20000000"/>
    <n v="1257985.91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blank)"/>
    <n v="37471777"/>
    <n v="22515025.29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blank)"/>
    <n v="33194606"/>
    <n v="19644413.52000001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blank)"/>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blank)"/>
    <n v="12200000"/>
    <n v="6234875.02999999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blank)"/>
    <n v="138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blank)"/>
    <n v="9500000"/>
    <n v="4006954.579999999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blank)"/>
    <n v="1400000"/>
    <n v="1266804.4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blank)"/>
    <n v="39400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blank)"/>
    <n v="3700000"/>
    <n v="2004682.2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blank)"/>
    <n v="68700000"/>
    <n v="16019934.93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blank)"/>
    <n v="56600000"/>
    <n v="12187164.54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blank)"/>
    <n v="14200000"/>
    <n v="3072555.3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blank)"/>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blank)"/>
    <n v="40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blank)"/>
    <n v="4940500"/>
    <n v="294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blank)"/>
    <n v="1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blank)"/>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blank)"/>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blank)"/>
    <n v="1174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blank)"/>
    <n v="12215000"/>
    <n v="596045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blank)"/>
    <n v="24510910"/>
    <n v="1125213.19"/>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1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2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4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blank)"/>
    <n v="3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blank)"/>
    <n v="40000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blank)"/>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blank)"/>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blank)"/>
    <n v="3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blank)"/>
    <n v="42339407"/>
    <n v="35495802.019999996"/>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blank)"/>
    <n v="9800000"/>
    <n v="5433765.540000001"/>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blank)"/>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blank)"/>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blank)"/>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blank)"/>
    <n v="10000000"/>
    <n v="5785207.720000000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blank)"/>
    <n v="150000000"/>
    <n v="89176405.92000001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blank)"/>
    <n v="0"/>
    <n v="4079437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blank)"/>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blank)"/>
    <n v="500000"/>
    <n v="1015649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blank)"/>
    <n v="65200000"/>
    <n v="25490209.630000003"/>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blank)"/>
    <n v="9140000"/>
    <n v="3897620.6599999983"/>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blank)"/>
    <n v="10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blank)"/>
    <n v="11000000"/>
    <n v="1023495.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blank)"/>
    <n v="25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blank)"/>
    <n v="2060000"/>
    <n v="19470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blank)"/>
    <n v="5850000"/>
    <n v="57696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blank)"/>
    <n v="575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blank)"/>
    <n v="2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blank)"/>
    <n v="7700000"/>
    <n v="4170200.2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blank)"/>
    <n v="750000"/>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blank)"/>
    <n v="2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blank)"/>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blank)"/>
    <n v="11673665"/>
    <n v="139310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blank)"/>
    <n v="807760593"/>
    <n v="409392466.1000001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blank)"/>
    <n v="200400000"/>
    <n v="88071478.33000001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blank)"/>
    <n v="100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blank)"/>
    <n v="106670000"/>
    <n v="61294248.32000000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blank)"/>
    <n v="244200000"/>
    <n v="133471265.49999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blank)"/>
    <n v="42500000"/>
    <n v="9879312.139999998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blank)"/>
    <n v="11500000"/>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blank)"/>
    <n v="2600000"/>
    <n v="2461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blank)"/>
    <n v="34693583"/>
    <n v="24370865.35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blank)"/>
    <n v="0"/>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blank)"/>
    <n v="21000000"/>
    <n v="11201314.27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blank)"/>
    <n v="20100000"/>
    <n v="5649368.200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blank)"/>
    <n v="13882518"/>
    <n v="13725753.37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blank)"/>
    <n v="6015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blank)"/>
    <n v="7500000"/>
    <n v="4454681.8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blank)"/>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blank)"/>
    <n v="7200000"/>
    <n v="18898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blank)"/>
    <n v="2520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blank)"/>
    <n v="6300000"/>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blank)"/>
    <n v="500000"/>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blank)"/>
    <n v="7600000"/>
    <n v="5865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blank)"/>
    <n v="11503191"/>
    <n v="1419515.55"/>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blank)"/>
    <n v="44950000"/>
    <n v="13158224.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blank)"/>
    <n v="25000000"/>
    <n v="111864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blank)"/>
    <n v="41000000"/>
    <n v="7208205.410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blank)"/>
    <n v="70000000"/>
    <n v="2037490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blank)"/>
    <n v="2500000"/>
    <n v="2418821.35"/>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blank)"/>
    <n v="2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blank)"/>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blank)"/>
    <n v="2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blank)"/>
    <n v="3200000"/>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blank)"/>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blank)"/>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blank)"/>
    <n v="1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blank)"/>
    <n v="1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blank)"/>
    <n v="25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blank)"/>
    <n v="68923967"/>
    <n v="33473131.109999999"/>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blank)"/>
    <n v="5920000"/>
    <n v="3362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blank)"/>
    <n v="8914894"/>
    <n v="5088956.66"/>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blank)"/>
    <n v="11568788"/>
    <n v="5622902.1499999994"/>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blank)"/>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blank)"/>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blank)"/>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blank)"/>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blank)"/>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blank)"/>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blank)"/>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blank)"/>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blank)"/>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blank)"/>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blank)"/>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blank)"/>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blank)"/>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blank)"/>
    <n v="61096923"/>
    <n v="32469411.390000001"/>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blank)"/>
    <n v="10382073"/>
    <n v="459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blank)"/>
    <n v="8400608"/>
    <n v="4840131.91999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blank)"/>
    <n v="3939095"/>
    <n v="902579.5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blank)"/>
    <n v="1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blank)"/>
    <n v="600000"/>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blank)"/>
    <n v="3600000"/>
    <n v="2611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blank)"/>
    <n v="2000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blank)"/>
    <n v="300000"/>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blank)"/>
    <n v="19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blank)"/>
    <n v="140000"/>
    <n v="106983.22000000003"/>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blank)"/>
    <n v="100000"/>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blank)"/>
    <n v="680000"/>
    <n v="86411.7000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blank)"/>
    <n v="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blank)"/>
    <n v="25000"/>
    <n v="1277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blank)"/>
    <n v="3600000"/>
    <n v="15890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blank)"/>
    <n v="7985959"/>
    <n v="3412675.8"/>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4115840"/>
    <n v="24800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blank)"/>
    <n v="626382"/>
    <n v="378722.86"/>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blank)"/>
    <n v="1000000"/>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blank)"/>
    <n v="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blank)"/>
    <n v="0"/>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blank)"/>
    <n v="500000"/>
    <n v="84537.51"/>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blank)"/>
    <n v="792500925"/>
    <n v="411798058.31999999"/>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blank)"/>
    <n v="20740927"/>
    <n v="12807404.1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blank)"/>
    <n v="154685175"/>
    <n v="73848210.179999992"/>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blank)"/>
    <n v="821074"/>
    <n v="328440.49"/>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blank)"/>
    <n v="6479219"/>
    <n v="32493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blank)"/>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blank)"/>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blank)"/>
    <n v="108541943"/>
    <n v="62666333.899999976"/>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blank)"/>
    <n v="23300000"/>
    <n v="15462463.689999999"/>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blank)"/>
    <n v="34867997"/>
    <n v="2636409.66"/>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blank)"/>
    <n v="1000000"/>
    <n v="61625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blank)"/>
    <n v="24350000"/>
    <n v="25477319.050000001"/>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blank)"/>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blank)"/>
    <n v="7500000"/>
    <n v="3171924.12"/>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blank)"/>
    <n v="1529878"/>
    <n v="6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blank)"/>
    <n v="25028857"/>
    <n v="19502922.450000003"/>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blank)"/>
    <n v="371143"/>
    <n v="2644945.8200000003"/>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blank)"/>
    <n v="8826752"/>
    <n v="677568.340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blank)"/>
    <n v="18510986"/>
    <n v="16114960.24999999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blank)"/>
    <n v="8789262"/>
    <n v="2924499.92"/>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blank)"/>
    <n v="32886186"/>
    <n v="11404352.870000003"/>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blank)"/>
    <n v="31992686"/>
    <n v="9590935.50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blank)"/>
    <n v="6087581"/>
    <n v="5043662.63"/>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blank)"/>
    <n v="16406441"/>
    <n v="14779754.6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blank)"/>
    <n v="9233738"/>
    <n v="5134923.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blank)"/>
    <n v="2678278"/>
    <n v="544726.52"/>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blank)"/>
    <n v="130000"/>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blank)"/>
    <n v="3885200"/>
    <n v="4227371.9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blank)"/>
    <n v="442969"/>
    <n v="385094.74"/>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blank)"/>
    <n v="1942244"/>
    <n v="1534392.9300000002"/>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blank)"/>
    <n v="886553"/>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blank)"/>
    <n v="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blank)"/>
    <n v="1597632"/>
    <n v="752495.32"/>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blank)"/>
    <n v="2108948"/>
    <n v="5015"/>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blank)"/>
    <n v="5060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blank)"/>
    <n v="31000"/>
    <n v="247927.08"/>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blank)"/>
    <n v="55200000"/>
    <n v="20622916.69999999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blank)"/>
    <n v="727232"/>
    <n v="398441.99"/>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blank)"/>
    <n v="10500676"/>
    <n v="5855538.0700000012"/>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blank)"/>
    <n v="3874653"/>
    <n v="3622564.5999999996"/>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blank)"/>
    <n v="1595601"/>
    <n v="698861.5"/>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blank)"/>
    <n v="18950000"/>
    <n v="9952520.3899999987"/>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blank)"/>
    <n v="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blank)"/>
    <n v="1215442"/>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blank)"/>
    <n v="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blank)"/>
    <n v="59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blank)"/>
    <n v="520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blank)"/>
    <n v="117796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blank)"/>
    <n v="40446500"/>
    <n v="1726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blank)"/>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blank)"/>
    <n v="5955809"/>
    <n v="2648563.5499999998"/>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blank)"/>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blank)"/>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blank)"/>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blank)"/>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blank)"/>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blank)"/>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blank)"/>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blank)"/>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blank)"/>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blank)"/>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blank)"/>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blank)"/>
    <n v="291000000"/>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blank)"/>
    <n v="4095400"/>
    <n v="3841183.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blank)"/>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blank)"/>
    <n v="3950000"/>
    <n v="3302280.01"/>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blank)"/>
    <n v="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blank)"/>
    <n v="73790000"/>
    <n v="3455045.0199999996"/>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blank)"/>
    <n v="18186408"/>
    <n v="5015406.29"/>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blank)"/>
    <n v="5500000"/>
    <n v="139957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blank)"/>
    <n v="10140000"/>
    <n v="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blank)"/>
    <n v="5705393"/>
    <n v="1350719.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blank)"/>
    <n v="3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blank)"/>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blank)"/>
    <n v="16675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blank)"/>
    <n v="14314573"/>
    <n v="546493.15999999992"/>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blank)"/>
    <n v="67231250"/>
    <n v="17141721.82"/>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blank)"/>
    <n v="30985312"/>
    <n v="3603810.28"/>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blank)"/>
    <n v="3740396279"/>
    <n v="1846627441.519999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blank)"/>
    <n v="490379440"/>
    <n v="2616090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blank)"/>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blank)"/>
    <n v="489172871"/>
    <n v="283342912.98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blank)"/>
    <n v="313107039"/>
    <n v="219507872.54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blank)"/>
    <n v="11298746"/>
    <n v="2122417.989999999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blank)"/>
    <n v="34300494"/>
    <n v="13213922.119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blank)"/>
    <n v="271335014"/>
    <n v="169827989.4700000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blank)"/>
    <n v="84700000"/>
    <n v="34638080.840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blank)"/>
    <n v="346000000"/>
    <n v="74590328.99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blank)"/>
    <n v="2618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blank)"/>
    <n v="33952421"/>
    <n v="2022692.5899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blank)"/>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blank)"/>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blank)"/>
    <n v="70000000"/>
    <n v="43251653.420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blank)"/>
    <n v="18980000"/>
    <n v="675606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blank)"/>
    <n v="111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blank)"/>
    <n v="2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blank)"/>
    <n v="400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blank)"/>
    <n v="3774394"/>
    <n v="64220.6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blank)"/>
    <n v="2715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blank)"/>
    <n v="395604209"/>
    <n v="77681287.10000000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blank)"/>
    <n v="23766531"/>
    <n v="1900082.1900000002"/>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blank)"/>
    <n v="2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blank)"/>
    <n v="450000"/>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blank)"/>
    <n v="100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blank)"/>
    <n v="100000"/>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blank)"/>
    <n v="10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blank)"/>
    <n v="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blank)"/>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blank)"/>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blank)"/>
    <n v="9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blank)"/>
    <n v="6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blank)"/>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blank)"/>
    <n v="2600000"/>
    <n v="1341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blank)"/>
    <n v="2850000"/>
    <n v="101492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blank)"/>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blank)"/>
    <n v="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blank)"/>
    <n v="7780000"/>
    <n v="411820"/>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blank)"/>
    <n v="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blank)"/>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blank)"/>
    <n v="352380"/>
    <n v="126796"/>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blank)"/>
    <n v="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blank)"/>
    <n v="135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blank)"/>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blank)"/>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blank)"/>
    <n v="3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blank)"/>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blank)"/>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blank)"/>
    <n v="518343642"/>
    <n v="282129486.63999999"/>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blank)"/>
    <n v="0"/>
    <n v="289570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blank)"/>
    <n v="85699418"/>
    <n v="37202214.859999999"/>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blank)"/>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blank)"/>
    <n v="72007231"/>
    <n v="42494051.859999999"/>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blank)"/>
    <n v="0"/>
    <n v="4456442.8699999992"/>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blank)"/>
    <n v="17028977"/>
    <n v="9601711.4800000042"/>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blank)"/>
    <n v="1136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blank)"/>
    <n v="6300000"/>
    <n v="1005084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blank)"/>
    <n v="0"/>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blank)"/>
    <n v="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blank)"/>
    <n v="5850075"/>
    <n v="3977213.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blank)"/>
    <n v="118970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blank)"/>
    <n v="11914033"/>
    <n v="2402328.65"/>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blank)"/>
    <n v="3079854"/>
    <n v="1051446.6599999999"/>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blank)"/>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blank)"/>
    <n v="5700000"/>
    <n v="610709"/>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blank)"/>
    <n v="6258748"/>
    <n v="959494.3600000001"/>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blank)"/>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blank)"/>
    <n v="3540803"/>
    <n v="572222.94999999995"/>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blank)"/>
    <n v="147416"/>
    <n v="784288.17999999993"/>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blank)"/>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blank)"/>
    <n v="564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blank)"/>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blank)"/>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blank)"/>
    <n v="734265"/>
    <n v="186461.77000000002"/>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blank)"/>
    <n v="59582877"/>
    <n v="23057543.729999997"/>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blank)"/>
    <n v="8999458"/>
    <n v="4139703.1599999992"/>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blank)"/>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blank)"/>
    <n v="12194400"/>
    <n v="6272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blank)"/>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blank)"/>
    <n v="1737644"/>
    <n v="94844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blank)"/>
    <n v="760092"/>
    <n v="351519.7599999999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blank)"/>
    <n v="150000"/>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blank)"/>
    <n v="1650000"/>
    <n v="700598.7"/>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blank)"/>
    <n v="755000"/>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blank)"/>
    <n v="800000"/>
    <n v="612939.34999999986"/>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blank)"/>
    <n v="288146"/>
    <n v="2011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blank)"/>
    <n v="659000"/>
    <n v="9718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blank)"/>
    <n v="1877238"/>
    <n v="755986.2999999999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blank)"/>
    <n v="191600"/>
    <n v="8472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blank)"/>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blank)"/>
    <n v="205000"/>
    <n v="2070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blank)"/>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blank)"/>
    <n v="1967000"/>
    <n v="9501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blank)"/>
    <n v="205000"/>
    <n v="13571.18"/>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blank)"/>
    <n v="114860000"/>
    <n v="60047362.730000004"/>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blank)"/>
    <n v="22025000"/>
    <n v="1089904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blank)"/>
    <n v="16009850"/>
    <n v="8635270.78000000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blank)"/>
    <n v="4900000"/>
    <n v="1646061.2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blank)"/>
    <n v="1041500"/>
    <n v="445913.51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blank)"/>
    <n v="3300000"/>
    <n v="1007931.6600000001"/>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blank)"/>
    <n v="280000"/>
    <n v="37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blank)"/>
    <n v="5336941"/>
    <n v="1252846.3800000001"/>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blank)"/>
    <n v="4026019"/>
    <n v="1280549.399999999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blank)"/>
    <n v="2145500"/>
    <n v="1255433.670000000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blank)"/>
    <n v="1450000"/>
    <n v="585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blank)"/>
    <n v="1648000"/>
    <n v="272845.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blank)"/>
    <n v="584908"/>
    <n v="341233.470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blank)"/>
    <n v="5164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blank)"/>
    <n v="277468"/>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blank)"/>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blank)"/>
    <n v="57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blank)"/>
    <n v="28687"/>
    <n v="15126.210000000001"/>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blank)"/>
    <n v="4438240"/>
    <n v="2840717.82"/>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blank)"/>
    <n v="1845855"/>
    <n v="980798.23"/>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blank)"/>
    <n v="40150000"/>
    <n v="21203968.619999997"/>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blank)"/>
    <n v="1452000"/>
    <n v="847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blank)"/>
    <n v="5606110"/>
    <n v="3191245.6900000004"/>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blank)"/>
    <n v="1892184"/>
    <n v="895165.9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blank)"/>
    <n v="65465000"/>
    <n v="18779995.09"/>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blank)"/>
    <n v="300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blank)"/>
    <n v="540000"/>
    <n v="15488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blank)"/>
    <n v="2649000"/>
    <n v="2682616.919999999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blank)"/>
    <n v="0"/>
    <n v="153540.43"/>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blank)"/>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blank)"/>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blank)"/>
    <n v="0"/>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blank)"/>
    <n v="0"/>
    <n v="418492.02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blank)"/>
    <n v="0"/>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blank)"/>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blank)"/>
    <n v="0"/>
    <n v="74284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blank)"/>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blank)"/>
    <n v="0"/>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blank)"/>
    <n v="0"/>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blank)"/>
    <n v="0"/>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blank)"/>
    <n v="2725600000"/>
    <n v="1389769424.7699995"/>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blank)"/>
    <n v="270000000"/>
    <n v="142473728.59000003"/>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blank)"/>
    <n v="284000000"/>
    <n v="15057415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blank)"/>
    <n v="24000000"/>
    <n v="6440332.630000000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blank)"/>
    <n v="35000000"/>
    <n v="6131603.30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blank)"/>
    <n v="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blank)"/>
    <n v="200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blank)"/>
    <n v="365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blank)"/>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blank)"/>
    <n v="7600000"/>
    <n v="263046.5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blank)"/>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blank)"/>
    <n v="5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blank)"/>
    <n v="10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blank)"/>
    <n v="31500000"/>
    <n v="10532253.50000000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blank)"/>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blank)"/>
    <n v="150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blank)"/>
    <n v="51050000"/>
    <n v="1870400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blank)"/>
    <n v="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blank)"/>
    <n v="457934500"/>
    <n v="259558506.6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blank)"/>
    <n v="100700000"/>
    <n v="16271132.4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blank)"/>
    <n v="15200000"/>
    <n v="15851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blank)"/>
    <n v="64500000"/>
    <n v="20562413.78999999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blank)"/>
    <n v="0"/>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blank)"/>
    <n v="820400000"/>
    <n v="398291397.1599999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blank)"/>
    <n v="315000000"/>
    <n v="13635594.8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blank)"/>
    <n v="390000000"/>
    <n v="165875726.5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blank)"/>
    <n v="381000000"/>
    <n v="122464998.78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blank)"/>
    <n v="151000000"/>
    <n v="54663713.79999999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blank)"/>
    <n v="208800000"/>
    <n v="123204790.95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blank)"/>
    <n v="40800000"/>
    <n v="57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blank)"/>
    <n v="105000000"/>
    <n v="58634104.230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blank)"/>
    <n v="180000000"/>
    <n v="109884911.28000005"/>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blank)"/>
    <n v="35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blank)"/>
    <n v="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blank)"/>
    <n v="20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blank)"/>
    <n v="410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blank)"/>
    <n v="92500000"/>
    <n v="90576705.46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blank)"/>
    <n v="80794024"/>
    <n v="89866286.84999999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blank)"/>
    <n v="600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blank)"/>
    <n v="40000000"/>
    <n v="2498831.6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blank)"/>
    <n v="114000000"/>
    <n v="49526968.03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blank)"/>
    <n v="104200000"/>
    <n v="29511561.11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blank)"/>
    <n v="57900000"/>
    <n v="16329632.29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blank)"/>
    <n v="5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blank)"/>
    <n v="11000000"/>
    <n v="2103239.7400000002"/>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blank)"/>
    <n v="129500000"/>
    <n v="56891365.450000003"/>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blank)"/>
    <n v="22000000"/>
    <n v="8729220.9799999986"/>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blank)"/>
    <n v="225976800"/>
    <n v="120543203.62999998"/>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blank)"/>
    <n v="42401864"/>
    <n v="19643540.2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blank)"/>
    <n v="28666998"/>
    <n v="16724980.51999999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blank)"/>
    <n v="6878927"/>
    <n v="4756874.11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blank)"/>
    <n v="2561400"/>
    <n v="126879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blank)"/>
    <n v="2100000"/>
    <n v="1217841.630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blank)"/>
    <n v="80000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blank)"/>
    <n v="19898321"/>
    <n v="10355800.780000007"/>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blank)"/>
    <n v="3680636"/>
    <n v="2593548.440000000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blank)"/>
    <n v="3405000"/>
    <n v="1764087.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blank)"/>
    <n v="8446276"/>
    <n v="4953953.6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blank)"/>
    <n v="6100000"/>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blank)"/>
    <n v="4913722"/>
    <n v="35036177.5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blank)"/>
    <n v="0"/>
    <n v="16107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blank)"/>
    <n v="72015"/>
    <n v="1310280.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blank)"/>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blank)"/>
    <n v="1215814"/>
    <n v="229775.32"/>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blank)"/>
    <n v="11985395"/>
    <n v="12013582.53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blank)"/>
    <n v="27409525"/>
    <n v="1018365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blank)"/>
    <n v="7576132"/>
    <n v="4518191.480000000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blank)"/>
    <n v="1106058259"/>
    <n v="596490981.48999989"/>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blank)"/>
    <n v="196866300"/>
    <n v="102338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blank)"/>
    <n v="146880732"/>
    <n v="89382837.12000002"/>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blank)"/>
    <n v="785971071"/>
    <n v="547608803.29999995"/>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blank)"/>
    <n v="1500000"/>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blank)"/>
    <n v="200000"/>
    <n v="203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blank)"/>
    <n v="14000000"/>
    <n v="5196088.4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blank)"/>
    <n v="15600000"/>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blank)"/>
    <n v="250100000"/>
    <n v="283027099.769999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blank)"/>
    <n v="710000000"/>
    <n v="495927037.88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blank)"/>
    <n v="1751066051"/>
    <n v="466243216.579999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blank)"/>
    <n v="59128929"/>
    <n v="51210004.789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blank)"/>
    <n v="240000000"/>
    <n v="12218416.77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blank)"/>
    <n v="2000000"/>
    <n v="48815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blank)"/>
    <n v="3100000"/>
    <n v="3749926.420000000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blank)"/>
    <n v="5000000"/>
    <n v="1696055.29999999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blank)"/>
    <n v="5800000"/>
    <n v="2593079.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blank)"/>
    <n v="8000000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blank)"/>
    <n v="4000000"/>
    <n v="95249.60000000000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blank)"/>
    <n v="3000000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blank)"/>
    <n v="7000000"/>
    <n v="7030433.940000000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blank)"/>
    <n v="22076364"/>
    <n v="8994900.360000001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blank)"/>
    <n v="29500000"/>
    <n v="67009631.89000001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blank)"/>
    <n v="10000000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blank)"/>
    <n v="60000000"/>
    <n v="53912977.470000006"/>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blank)"/>
    <n v="0"/>
    <n v="209588107.26000002"/>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blank)"/>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blank)"/>
    <n v="0"/>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blank)"/>
    <n v="197242000"/>
    <n v="102357997.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blank)"/>
    <n v="34268000"/>
    <n v="14802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blank)"/>
    <n v="27378780"/>
    <n v="15333298.97000000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blank)"/>
    <n v="5676372"/>
    <n v="3173318.8900000006"/>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blank)"/>
    <n v="15000"/>
    <n v="104693.9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blank)"/>
    <n v="500000"/>
    <n v="6924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blank)"/>
    <n v="30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blank)"/>
    <n v="11304420"/>
    <n v="3386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blank)"/>
    <n v="4250020"/>
    <n v="2964623.0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blank)"/>
    <n v="4224000"/>
    <n v="763657.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blank)"/>
    <n v="1505000"/>
    <n v="142938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blank)"/>
    <n v="611158"/>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blank)"/>
    <n v="455000"/>
    <n v="319607.1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blank)"/>
    <n v="40000"/>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blank)"/>
    <n v="168500"/>
    <n v="20661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blank)"/>
    <n v="30000"/>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blank)"/>
    <n v="85000"/>
    <n v="90841.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blank)"/>
    <n v="6847908"/>
    <n v="3440594.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blank)"/>
    <n v="1310000"/>
    <n v="1535987.04"/>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blank)"/>
    <n v="261198872"/>
    <n v="111851064.4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blank)"/>
    <n v="107003721"/>
    <n v="47621536.769999996"/>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blank)"/>
    <n v="28800000"/>
    <n v="145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blank)"/>
    <n v="106337816"/>
    <n v="62037069.530000001"/>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blank)"/>
    <n v="35453621"/>
    <n v="16830059.319999997"/>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blank)"/>
    <n v="9899231"/>
    <n v="5428354.6899999985"/>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blank)"/>
    <n v="9406000"/>
    <n v="2555102.6699999995"/>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blank)"/>
    <n v="1960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blank)"/>
    <n v="15550000"/>
    <n v="4058554.72"/>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blank)"/>
    <n v="23832398"/>
    <n v="6483328.1999999993"/>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blank)"/>
    <n v="30910600"/>
    <n v="26493344.870000001"/>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blank)"/>
    <n v="21303000"/>
    <n v="3868901.68"/>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blank)"/>
    <n v="45051160"/>
    <n v="61896684.760000005"/>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blank)"/>
    <n v="28640400"/>
    <n v="14196640.290000001"/>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blank)"/>
    <n v="1679000"/>
    <n v="866853.41999999993"/>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blank)"/>
    <n v="2253500"/>
    <n v="42781"/>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blank)"/>
    <n v="3316000"/>
    <n v="540401.3899999999"/>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blank)"/>
    <n v="11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blank)"/>
    <n v="637000"/>
    <n v="30732.7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blank)"/>
    <n v="813100"/>
    <n v="56150.47"/>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blank)"/>
    <n v="20626000"/>
    <n v="7168011.6400000006"/>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blank)"/>
    <n v="10393600"/>
    <n v="994119.6599999999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2916755"/>
    <n v="136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blank)"/>
    <n v="1524099"/>
    <n v="28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blank)"/>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blank)"/>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blank)"/>
    <n v="419370"/>
    <n v="208093.0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blank)"/>
    <n v="215112"/>
    <n v="4281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blank)"/>
    <n v="300000"/>
    <n v="209627.8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blank)"/>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blank)"/>
    <n v="844741810"/>
    <n v="406980185.34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blank)"/>
    <n v="764897576"/>
    <n v="411315910.8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blank)"/>
    <n v="149333372"/>
    <n v="64650370.09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blank)"/>
    <n v="318196714"/>
    <n v="84482283.1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blank)"/>
    <n v="2000000"/>
    <n v="248154.659999999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blank)"/>
    <n v="4000000"/>
    <n v="65332.6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blank)"/>
    <n v="560000"/>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blank)"/>
    <n v="2564445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blank)"/>
    <n v="118479176"/>
    <n v="59283934.75000004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blank)"/>
    <n v="105716787"/>
    <n v="58606440.32999993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blank)"/>
    <n v="21911418"/>
    <n v="7425547.219999997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blank)"/>
    <n v="41310905"/>
    <n v="22517860.76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blank)"/>
    <n v="24300000"/>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blank)"/>
    <n v="189000000"/>
    <n v="32734723.06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blank)"/>
    <n v="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blank)"/>
    <n v="4278112"/>
    <n v="1805507.2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blank)"/>
    <n v="30610000"/>
    <n v="11287116.620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blank)"/>
    <n v="54828575"/>
    <n v="12632327.52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blank)"/>
    <n v="10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blank)"/>
    <n v="355114305"/>
    <n v="151031248.63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blank)"/>
    <n v="86500000"/>
    <n v="65835532.87000001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blank)"/>
    <n v="2000000"/>
    <n v="599536.8199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blank)"/>
    <n v="52620000"/>
    <n v="15886409.430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blank)"/>
    <n v="22091020"/>
    <n v="15362983.18999999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blank)"/>
    <n v="296649812"/>
    <n v="33636224.65999999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blank)"/>
    <n v="54269526"/>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blank)"/>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blank)"/>
    <n v="209300000"/>
    <n v="35794969.42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blank)"/>
    <n v="5500000"/>
    <n v="537057.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blank)"/>
    <n v="13300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blank)"/>
    <n v="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blank)"/>
    <n v="28000000"/>
    <n v="165777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blank)"/>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blank)"/>
    <n v="3000000"/>
    <n v="1231628.220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blank)"/>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blank)"/>
    <n v="93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blank)"/>
    <n v="69858200"/>
    <n v="12781656.4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blank)"/>
    <n v="31509777"/>
    <n v="863835.5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blank)"/>
    <n v="19356400"/>
    <n v="6045054.189999999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blank)"/>
    <n v="175874433"/>
    <n v="9244155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blank)"/>
    <n v="47752918"/>
    <n v="27010673.7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blank)"/>
    <n v="39569177"/>
    <n v="21575535.62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blank)"/>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blank)"/>
    <n v="6155514"/>
    <n v="3212205.499999999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blank)"/>
    <n v="6737469"/>
    <n v="4118473.1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blank)"/>
    <n v="6080000"/>
    <n v="3398320.3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blank)"/>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blank)"/>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blank)"/>
    <n v="23796000"/>
    <n v="149832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blank)"/>
    <n v="4000000"/>
    <n v="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blank)"/>
    <n v="25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blank)"/>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blank)"/>
    <n v="1850000"/>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blank)"/>
    <n v="900000"/>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blank)"/>
    <n v="111482623"/>
    <n v="49400994.96999999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blank)"/>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blank)"/>
    <n v="39822480"/>
    <n v="23597089.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blank)"/>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blank)"/>
    <n v="1050000"/>
    <n v="348874.79"/>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blank)"/>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blank)"/>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blank)"/>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blank)"/>
    <n v="13717000"/>
    <n v="9181208.5799999982"/>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blank)"/>
    <n v="4147703"/>
    <n v="2070567.0700000003"/>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blank)"/>
    <n v="600000"/>
    <n v="492993.81999999995"/>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blank)"/>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blank)"/>
    <n v="500000"/>
    <n v="341691.76"/>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blank)"/>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blank)"/>
    <n v="93014000"/>
    <n v="48729448.03000000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blank)"/>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blank)"/>
    <n v="16386200"/>
    <n v="5844954.65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blank)"/>
    <n v="12595000"/>
    <n v="729893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blank)"/>
    <n v="6440000"/>
    <n v="3785988.86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blank)"/>
    <n v="1400000"/>
    <n v="483332.9999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blank)"/>
    <n v="2900000"/>
    <n v="87474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blank)"/>
    <n v="5956000"/>
    <n v="2212800.3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blank)"/>
    <n v="1120000"/>
    <n v="477941.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blank)"/>
    <n v="5700000"/>
    <n v="768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blank)"/>
    <n v="1485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blank)"/>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blank)"/>
    <n v="1700000"/>
    <n v="1010999.5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blank)"/>
    <n v="370000"/>
    <n v="115935.5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blank)"/>
    <n v="15937245"/>
    <n v="21663518.829999998"/>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blank)"/>
    <n v="39850000"/>
    <n v="2335105.32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blank)"/>
    <n v="5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blank)"/>
    <n v="28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blank)"/>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blank)"/>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blank)"/>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blank)"/>
    <n v="6405000"/>
    <n v="26515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blank)"/>
    <n v="1765000"/>
    <n v="434846.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blank)"/>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blank)"/>
    <n v="86371400"/>
    <n v="44316258.829999998"/>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blank)"/>
    <n v="17300000"/>
    <n v="8642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blank)"/>
    <n v="216000"/>
    <n v="121366.849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blank)"/>
    <n v="958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blank)"/>
    <n v="11640000"/>
    <n v="6689776.869999999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blank)"/>
    <n v="4200000"/>
    <n v="2578497.72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blank)"/>
    <n v="340000"/>
    <n v="1093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blank)"/>
    <n v="0"/>
    <n v="708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blank)"/>
    <n v="1050000"/>
    <n v="386029.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blank)"/>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blank)"/>
    <n v="14925000"/>
    <n v="8460757.619999999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blank)"/>
    <n v="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blank)"/>
    <n v="175000"/>
    <n v="194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blank)"/>
    <n v="1333000"/>
    <n v="1156953.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blank)"/>
    <n v="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blank)"/>
    <n v="842000"/>
    <n v="464545.4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blank)"/>
    <n v="2845000"/>
    <n v="32862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blank)"/>
    <n v="6650000"/>
    <n v="1138971.39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blank)"/>
    <n v="225000"/>
    <n v="186795.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blank)"/>
    <n v="255000"/>
    <n v="133062.7000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blank)"/>
    <n v="4000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blank)"/>
    <n v="12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blank)"/>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blank)"/>
    <n v="1755000"/>
    <n v="829860.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blank)"/>
    <n v="2195000"/>
    <n v="3835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blank)"/>
    <n v="53779350"/>
    <n v="2786761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blank)"/>
    <n v="10500850"/>
    <n v="5146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blank)"/>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blank)"/>
    <n v="7521523"/>
    <n v="4180576.42000000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blank)"/>
    <n v="2223000"/>
    <n v="1196877.6099999999"/>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blank)"/>
    <n v="600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blank)"/>
    <n v="2050000"/>
    <n v="89836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blank)"/>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blank)"/>
    <n v="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blank)"/>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blank)"/>
    <n v="500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blank)"/>
    <n v="1721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blank)"/>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blank)"/>
    <n v="7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blank)"/>
    <n v="4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blank)"/>
    <n v="30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blank)"/>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blank)"/>
    <n v="2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blank)"/>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blank)"/>
    <n v="4900000"/>
    <n v="24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blank)"/>
    <n v="470000"/>
    <n v="763344.42999999993"/>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blank)"/>
    <n v="943302110"/>
    <n v="465234496.01000005"/>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blank)"/>
    <n v="294930002"/>
    <n v="69235824.00999999"/>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blank)"/>
    <n v="72000000"/>
    <n v="41263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blank)"/>
    <n v="119500000"/>
    <n v="66708419.050000034"/>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blank)"/>
    <n v="98812000"/>
    <n v="51350637.970000021"/>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blank)"/>
    <n v="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blank)"/>
    <n v="710600000"/>
    <n v="421675030.16999996"/>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blank)"/>
    <n v="2076312658"/>
    <n v="751366016.5999999"/>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blank)"/>
    <n v="25200000"/>
    <n v="8971552.870000001"/>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blank)"/>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blank)"/>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blank)"/>
    <n v="179925628"/>
    <n v="70208633.850000009"/>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blank)"/>
    <n v="0"/>
    <n v="0"/>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blank)"/>
    <n v="34730000"/>
    <n v="28630295.259999994"/>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blank)"/>
    <n v="15410000"/>
    <n v="5919581.4600000009"/>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blank)"/>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blank)"/>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blank)"/>
    <n v="19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blank)"/>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blank)"/>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blank)"/>
    <n v="12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blank)"/>
    <n v="2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blank)"/>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blank)"/>
    <n v="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blank)"/>
    <n v="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blank)"/>
    <n v="2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blank)"/>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blank)"/>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blank)"/>
    <n v="19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blank)"/>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blank)"/>
    <n v="58204500"/>
    <n v="14492680.880000005"/>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blank)"/>
    <n v="0"/>
    <n v="3426934.05"/>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blank)"/>
    <n v="43693765"/>
    <n v="17875074.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blank)"/>
    <n v="1700000"/>
    <n v="1082588.39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blank)"/>
    <n v="0"/>
    <n v="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blank)"/>
    <n v="2050000"/>
    <n v="2409191.9"/>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blank)"/>
    <n v="1700000"/>
    <n v="598587.97"/>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blank)"/>
    <n v="1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blank)"/>
    <n v="6100000"/>
    <n v="668824"/>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blank)"/>
    <n v="820000"/>
    <n v="5687.6"/>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blank)"/>
    <n v="41760000"/>
    <n v="16897351.879999999"/>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blank)"/>
    <n v="14100000"/>
    <n v="5652144.6999999993"/>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blank)"/>
    <n v="372500000"/>
    <n v="161205557.5"/>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blank)"/>
    <n v="48600000"/>
    <n v="12872266.120000001"/>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blank)"/>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blank)"/>
    <n v="23000000"/>
    <n v="10871370.60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blank)"/>
    <n v="4900000"/>
    <n v="1654832.3299999998"/>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blank)"/>
    <n v="6000000"/>
    <n v="956897.39999999991"/>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blank)"/>
    <n v="10000000"/>
    <n v="8759439.0299999993"/>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blank)"/>
    <n v="4400000"/>
    <n v="200000"/>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blank)"/>
    <n v="19100000"/>
    <n v="5424523.1999999993"/>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blank)"/>
    <n v="41000000"/>
    <n v="16007142.140000002"/>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blank)"/>
    <n v="32700000"/>
    <n v="19258581.05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blank)"/>
    <n v="22800000"/>
    <n v="4528823.1399999997"/>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blank)"/>
    <n v="14000000"/>
    <n v="7725936.2399999993"/>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blank)"/>
    <n v="4100000"/>
    <n v="1409878.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blank)"/>
    <n v="3600000"/>
    <n v="14167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blank)"/>
    <n v="1400000"/>
    <n v="158857.5"/>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blank)"/>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blank)"/>
    <n v="3600000"/>
    <n v="7776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blank)"/>
    <n v="8200000"/>
    <n v="1551778.3699999999"/>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blank)"/>
    <n v="17600000"/>
    <n v="7705798.29"/>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blank)"/>
    <n v="26300000"/>
    <n v="3197586.1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blank)"/>
    <n v="5311569847"/>
    <n v="3088175671"/>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blank)"/>
    <n v="54000000"/>
    <n v="4058333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blank)"/>
    <n v="857485452"/>
    <n v="71997764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blank)"/>
    <n v="295522204"/>
    <n v="27600210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blank)"/>
    <n v="35706150"/>
    <n v="29481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blank)"/>
    <n v="684986996"/>
    <n v="44942478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blank)"/>
    <n v="191761526"/>
    <n v="17411167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blank)"/>
    <n v="6345116"/>
    <n v="528760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blank)"/>
    <n v="37480169"/>
    <n v="3323347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blank)"/>
    <n v="22400000"/>
    <n v="1866667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blank)"/>
    <n v="249079979"/>
    <n v="12829166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blank)"/>
    <n v="93418045"/>
    <n v="85360176.9800000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blank)"/>
    <n v="30367550"/>
    <n v="227756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156792409"/>
    <n v="1123150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blank)"/>
    <n v="77617353"/>
    <n v="5329328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blank)"/>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blank)"/>
    <n v="12510679"/>
    <n v="1737826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blank)"/>
    <n v="1630000"/>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blank)"/>
    <n v="6880000"/>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blank)"/>
    <n v="34743946"/>
    <n v="2994860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blank)"/>
    <n v="1275866"/>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blank)"/>
    <n v="15692449"/>
    <n v="1176934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blank)"/>
    <n v="14296653"/>
    <n v="1059748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241060534"/>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blank)"/>
    <n v="245728775"/>
    <n v="253847826.6699999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blank)"/>
    <n v="40859229"/>
    <n v="22721765.079999998"/>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blank)"/>
    <n v="68949757"/>
    <n v="40220691"/>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blank)"/>
    <n v="261922390"/>
    <n v="15278805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349758250"/>
    <n v="184192716.10000002"/>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blank)"/>
    <n v="62306400"/>
    <n v="31247527.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blank)"/>
    <n v="2566525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blank)"/>
    <n v="47226381"/>
    <n v="26523055.29000000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blank)"/>
    <n v="7437474"/>
    <n v="4635161.7700000005"/>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4500471"/>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blank)"/>
    <n v="7250000"/>
    <n v="6198031.730000000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blank)"/>
    <n v="3681877"/>
    <n v="1337203.56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blank)"/>
    <n v="45654270"/>
    <n v="16236702.2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blank)"/>
    <n v="7050000"/>
    <n v="8179524.75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blank)"/>
    <n v="7150000"/>
    <n v="4160847.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12200000"/>
    <n v="8218025.9100000001"/>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12670000"/>
    <n v="1566962.6500000001"/>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blank)"/>
    <n v="2800000"/>
    <n v="693496.09"/>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blank)"/>
    <n v="10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blank)"/>
    <n v="1850000"/>
    <n v="448461.6"/>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blank)"/>
    <n v="100000"/>
    <n v="66423.98000000001"/>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blank)"/>
    <n v="9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blank)"/>
    <n v="575000"/>
    <n v="79493.4699999999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blank)"/>
    <n v="8554000"/>
    <n v="69323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11080000"/>
    <n v="2240262.4900000002"/>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blank)"/>
    <n v="0"/>
    <n v="2329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blank)"/>
    <n v="2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blank)"/>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blank)"/>
    <n v="0"/>
    <n v="13770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blank)"/>
    <n v="3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blank)"/>
    <n v="5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blank)"/>
    <n v="7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blank)"/>
    <n v="12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blank)"/>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blank)"/>
    <n v="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blank)"/>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blank)"/>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blank)"/>
    <n v="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blank)"/>
    <n v="50000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blank)"/>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blank)"/>
    <n v="20000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blank)"/>
    <n v="40000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blank)"/>
    <n v="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blank)"/>
    <n v="35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blank)"/>
    <n v="110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blank)"/>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blank)"/>
    <n v="100000"/>
    <n v="6825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blank)"/>
    <n v="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blank)"/>
    <n v="0"/>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blank)"/>
    <n v="4732380"/>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blank)"/>
    <n v="30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blank)"/>
    <n v="30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blank)"/>
    <n v="24500000"/>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blank)"/>
    <n v="0"/>
    <n v="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blank)"/>
    <n v="1325000"/>
    <n v="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blank)"/>
    <n v="10377686"/>
    <n v="735000"/>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blank)"/>
    <n v="7875000"/>
    <n v="0"/>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blank)"/>
    <n v="6330000"/>
    <n v="155929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blank)"/>
    <n v="1130000"/>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blank)"/>
    <n v="3523205"/>
    <n v="106159.29"/>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blank)"/>
    <n v="250000"/>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blank)"/>
    <n v="0"/>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blank)"/>
    <n v="0"/>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blank)"/>
    <n v="1100000"/>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blank)"/>
    <n v="4136694"/>
    <n v="323655.54999999993"/>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blank)"/>
    <n v="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blank)"/>
    <n v="35168395"/>
    <n v="20483230.15000000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blank)"/>
    <n v="407000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blank)"/>
    <n v="1900000"/>
    <n v="95300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blank)"/>
    <n v="1030000"/>
    <n v="190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blank)"/>
    <n v="30250000"/>
    <n v="8290315.909999999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blank)"/>
    <n v="8400000"/>
    <n v="3213840.650000000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blank)"/>
    <n v="1700000"/>
    <n v="1824402.9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blank)"/>
    <n v="4350000"/>
    <n v="55892.2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blank)"/>
    <n v="5200000"/>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blank)"/>
    <n v="5950000"/>
    <n v="231428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blank)"/>
    <n v="80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blank)"/>
    <n v="1000000"/>
    <n v="95640.5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blank)"/>
    <n v="400000"/>
    <n v="26436.03"/>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blank)"/>
    <n v="1200000"/>
    <n v="643631"/>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blank)"/>
    <n v="450000"/>
    <n v="42112.86000000000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blank)"/>
    <n v="4506903"/>
    <n v="4072992.3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blank)"/>
    <n v="3925000"/>
    <n v="2871476.7099999995"/>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1430000"/>
    <n v="77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blank)"/>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blank)"/>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blank)"/>
    <n v="198753"/>
    <n v="116347.54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blank)"/>
    <n v="821622080"/>
    <n v="425929562.32999998"/>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blank)"/>
    <n v="168629728"/>
    <n v="86204203.719999999"/>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blank)"/>
    <n v="5184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blank)"/>
    <n v="106140031"/>
    <n v="63735758.549999997"/>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blank)"/>
    <n v="115848249"/>
    <n v="57905662.130000003"/>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blank)"/>
    <n v="22510000"/>
    <n v="10333498.82"/>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blank)"/>
    <n v="19704353"/>
    <n v="2828521.4000000004"/>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blank)"/>
    <n v="5400000"/>
    <n v="4356315.42"/>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blank)"/>
    <n v="22450000"/>
    <n v="18727731.440000005"/>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blank)"/>
    <n v="19680000"/>
    <n v="7702334.5000000019"/>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blank)"/>
    <n v="10139000"/>
    <n v="5204076.0900000008"/>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121188545"/>
    <n v="55847574.339999996"/>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blank)"/>
    <n v="45000000"/>
    <n v="23848825.66"/>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blank)"/>
    <n v="3250000"/>
    <n v="2125554.400000000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blank)"/>
    <n v="560000"/>
    <n v="113946.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blank)"/>
    <n v="2622000"/>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blank)"/>
    <n v="50000"/>
    <n v="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blank)"/>
    <n v="620000"/>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blank)"/>
    <n v="560500"/>
    <n v="12099.53999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blank)"/>
    <n v="28775000"/>
    <n v="16690220.12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blank)"/>
    <n v="14654000"/>
    <n v="4038787.54"/>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blank)"/>
    <n v="87553412"/>
    <n v="48416686.20000001"/>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blank)"/>
    <n v="13389111"/>
    <n v="5907175.63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blank)"/>
    <n v="11439052"/>
    <n v="6413937.889999998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blank)"/>
    <n v="500000"/>
    <n v="240964.7299999999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blank)"/>
    <n v="390000"/>
    <n v="100123"/>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blank)"/>
    <n v="5500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blank)"/>
    <n v="1170000"/>
    <n v="247276.26"/>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blank)"/>
    <n v="1528000"/>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blank)"/>
    <n v="0"/>
    <n v="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blank)"/>
    <n v="150000"/>
    <n v="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3695086"/>
    <n v="47908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blank)"/>
    <n v="8470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blank)"/>
    <n v="275000"/>
    <n v="120000.02"/>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blank)"/>
    <n v="300000"/>
    <n v="52078.5"/>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blank)"/>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blank)"/>
    <n v="800000"/>
    <n v="139664.97"/>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blank)"/>
    <n v="108557163"/>
    <n v="50541096.21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blank)"/>
    <n v="18906126"/>
    <n v="9422082.33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blank)"/>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blank)"/>
    <n v="13531233"/>
    <n v="7559433.3199999975"/>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blank)"/>
    <n v="34745100"/>
    <n v="16313369.95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blank)"/>
    <n v="900500"/>
    <n v="266864.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blank)"/>
    <n v="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blank)"/>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blank)"/>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blank)"/>
    <n v="3227000"/>
    <n v="801027.3099999999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blank)"/>
    <n v="170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blank)"/>
    <n v="21410343"/>
    <n v="1238112.1599999999"/>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2432836"/>
    <n v="2147387.82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blank)"/>
    <n v="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blank)"/>
    <n v="1500000"/>
    <n v="1715996.80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blank)"/>
    <n v="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blank)"/>
    <n v="1260000"/>
    <n v="488035.57"/>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blank)"/>
    <n v="26100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blank)"/>
    <n v="867000"/>
    <n v="150863"/>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blank)"/>
    <n v="75000"/>
    <n v="2266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blank)"/>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blank)"/>
    <n v="105300"/>
    <n v="200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blank)"/>
    <n v="4880000"/>
    <n v="2338667.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blank)"/>
    <n v="4132000"/>
    <n v="1089563.1399999999"/>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blank)"/>
    <n v="517070830"/>
    <n v="276057239.30000001"/>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blank)"/>
    <n v="86297545"/>
    <n v="441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blank)"/>
    <n v="150000"/>
    <n v="0"/>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blank)"/>
    <n v="72561028"/>
    <n v="42123696.03999999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blank)"/>
    <n v="42132030"/>
    <n v="13396924.019999996"/>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blank)"/>
    <n v="0"/>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blank)"/>
    <n v="164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blank)"/>
    <n v="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blank)"/>
    <n v="2500000"/>
    <n v="700790.6500000001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blank)"/>
    <n v="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blank)"/>
    <n v="0"/>
    <n v="345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blank)"/>
    <n v="2986800"/>
    <n v="45757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blank)"/>
    <n v="500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blank)"/>
    <n v="4140000"/>
    <n v="2546104.990000000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blank)"/>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blank)"/>
    <n v="2500000"/>
    <n v="137047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blank)"/>
    <n v="1800000"/>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17593071"/>
    <n v="300249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blank)"/>
    <n v="3400000"/>
    <n v="1104824.5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blank)"/>
    <n v="0"/>
    <n v="1151479.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blank)"/>
    <n v="826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blank)"/>
    <n v="1500000"/>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blank)"/>
    <n v="130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blank)"/>
    <n v="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blank)"/>
    <n v="0"/>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blank)"/>
    <n v="0"/>
    <n v="285222.8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blank)"/>
    <n v="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blank)"/>
    <n v="0"/>
    <n v="117061.590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blank)"/>
    <n v="0"/>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blank)"/>
    <n v="0"/>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blank)"/>
    <n v="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blank)"/>
    <n v="10000000"/>
    <n v="6510065.160000001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blank)"/>
    <n v="40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blank)"/>
    <n v="0"/>
    <n v="1303939.2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blank)"/>
    <n v="2200000"/>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blank)"/>
    <n v="213251388"/>
    <n v="115438609.35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blank)"/>
    <n v="55113551"/>
    <n v="20246329.059999999"/>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blank)"/>
    <n v="1000000"/>
    <n v="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blank)"/>
    <n v="29724680"/>
    <n v="17613184.25999999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blank)"/>
    <n v="29219004"/>
    <n v="24125170.66999999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blank)"/>
    <n v="4055732"/>
    <n v="506664.600000000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blank)"/>
    <n v="150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blank)"/>
    <n v="774632"/>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blank)"/>
    <n v="20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blank)"/>
    <n v="100000"/>
    <n v="108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blank)"/>
    <n v="500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blank)"/>
    <n v="7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blank)"/>
    <n v="1618831"/>
    <n v="466987.600000000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blank)"/>
    <n v="0"/>
    <n v="411024.6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blank)"/>
    <n v="5700000"/>
    <n v="5998656.31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blank)"/>
    <n v="8015473"/>
    <n v="845277.480000000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2900712"/>
    <n v="2547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blank)"/>
    <n v="10400000"/>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blank)"/>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blank)"/>
    <n v="1984462"/>
    <n v="206884.98"/>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blank)"/>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blank)"/>
    <n v="3950735"/>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blank)"/>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blank)"/>
    <n v="200000"/>
    <n v="103073"/>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blank)"/>
    <n v="4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blank)"/>
    <n v="4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blank)"/>
    <n v="0"/>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blank)"/>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blank)"/>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blank)"/>
    <n v="5465000"/>
    <n v="2930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blank)"/>
    <n v="600000"/>
    <n v="223197"/>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blank)"/>
    <n v="375656"/>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blank)"/>
    <n v="1300067"/>
    <n v="354477.49999999994"/>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blank)"/>
    <n v="3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blank)"/>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blank)"/>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blank)"/>
    <n v="4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blank)"/>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blank)"/>
    <n v="267133255"/>
    <n v="141205245.23000002"/>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blank)"/>
    <n v="56066348"/>
    <n v="2735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blank)"/>
    <n v="1200000"/>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blank)"/>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blank)"/>
    <n v="36397601"/>
    <n v="20576010.220000003"/>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blank)"/>
    <n v="21186116"/>
    <n v="12056215.840000002"/>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blank)"/>
    <n v="5563220"/>
    <n v="3762886.8000000003"/>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blank)"/>
    <n v="10164678"/>
    <n v="4090767.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blank)"/>
    <n v="2050000"/>
    <n v="1635859.4500000004"/>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blank)"/>
    <n v="17868000"/>
    <n v="7873196"/>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blank)"/>
    <n v="15397017"/>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blank)"/>
    <n v="9620000"/>
    <n v="854821.29"/>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blank)"/>
    <n v="38776227"/>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blank)"/>
    <n v="1497000"/>
    <n v="7620289.150000000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blank)"/>
    <n v="284000"/>
    <n v="492541.6"/>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blank)"/>
    <n v="146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blank)"/>
    <n v="844000"/>
    <n v="177630.95"/>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blank)"/>
    <n v="275247"/>
    <n v="0"/>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blank)"/>
    <n v="118800"/>
    <n v="9600.01"/>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blank)"/>
    <n v="13681846"/>
    <n v="6399353.7200000007"/>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blank)"/>
    <n v="7808000"/>
    <n v="1422814.5200000003"/>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blank)"/>
    <n v="2000000"/>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blank)"/>
    <n v="290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blank)"/>
    <n v="2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blank)"/>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blank)"/>
    <n v="6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10513508"/>
    <n v="14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blank)"/>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blank)"/>
    <n v="2389447"/>
    <n v="21476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blank)"/>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blank)"/>
    <n v="20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blank)"/>
    <n v="5000000"/>
    <n v="1508475.8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blank)"/>
    <n v="2000000"/>
    <n v="139295.46"/>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blank)"/>
    <n v="20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blank)"/>
    <n v="361920741"/>
    <n v="203859133.7000000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blank)"/>
    <n v="86505783"/>
    <n v="39630278"/>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blank)"/>
    <n v="107517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blank)"/>
    <n v="5431289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blank)"/>
    <n v="25298110"/>
    <n v="8323604.030000002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blank)"/>
    <n v="11458344"/>
    <n v="6075342.410000001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blank)"/>
    <n v="12500000"/>
    <n v="48489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blank)"/>
    <n v="50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blank)"/>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blank)"/>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blank)"/>
    <n v="1600000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blank)"/>
    <n v="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blank)"/>
    <n v="4500000"/>
    <n v="1409106.440000000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blank)"/>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blank)"/>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blank)"/>
    <n v="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blank)"/>
    <n v="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blank)"/>
    <n v="42200000"/>
    <n v="14955199.4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blank)"/>
    <n v="0"/>
    <n v="52585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blank)"/>
    <n v="52732"/>
    <n v="4911911.70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blank)"/>
    <n v="30000000"/>
    <n v="4354791.51"/>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blank)"/>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blank)"/>
    <n v="275225956"/>
    <n v="162357991.02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blank)"/>
    <n v="5785000"/>
    <n v="182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blank)"/>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blank)"/>
    <n v="1907197"/>
    <n v="1207865.6299999999"/>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blank)"/>
    <n v="813649"/>
    <n v="278575.03999999998"/>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blank)"/>
    <n v="25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blank)"/>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blank)"/>
    <n v="24879727"/>
    <n v="9282516.6799999978"/>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blank)"/>
    <n v="40472317"/>
    <n v="18775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blank)"/>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blank)"/>
    <n v="6111407"/>
    <n v="1290952.3800000006"/>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blank)"/>
    <n v="4245138"/>
    <n v="2856751.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blank)"/>
    <n v="25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blank)"/>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blank)"/>
    <n v="5000000"/>
    <n v="13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blank)"/>
    <n v="2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blank)"/>
    <n v="8235582"/>
    <n v="317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blank)"/>
    <n v="1564167"/>
    <n v="18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blank)"/>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blank)"/>
    <n v="961948"/>
    <n v="478754.1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blank)"/>
    <n v="231000"/>
    <n v="28072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blank)"/>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blank)"/>
    <n v="10000000"/>
    <n v="29093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blank)"/>
    <n v="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blank)"/>
    <n v="49741662"/>
    <n v="23858961.58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blank)"/>
    <n v="17681875"/>
    <n v="10047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blank)"/>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blank)"/>
    <n v="8707171"/>
    <n v="3632198.23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blank)"/>
    <n v="1990683"/>
    <n v="1539194.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blank)"/>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blank)"/>
    <n v="1000000"/>
    <n v="3686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blank)"/>
    <n v="250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blank)"/>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blank)"/>
    <n v="6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blank)"/>
    <n v="0"/>
    <n v="2092531.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blank)"/>
    <n v="300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blank)"/>
    <n v="7414000"/>
    <n v="4091090.3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blank)"/>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blank)"/>
    <n v="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blank)"/>
    <n v="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blank)"/>
    <n v="5000000"/>
    <n v="2178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blank)"/>
    <n v="0"/>
    <n v="532557.600000000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blank)"/>
    <n v="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blank)"/>
    <n v="100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blank)"/>
    <n v="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blank)"/>
    <n v="0"/>
    <n v="1823076.70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blank)"/>
    <n v="36332685"/>
    <n v="17927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blank)"/>
    <n v="11515500"/>
    <n v="67481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blank)"/>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blank)"/>
    <n v="6306949"/>
    <n v="2319256.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blank)"/>
    <n v="1663162"/>
    <n v="1025026.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blank)"/>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blank)"/>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blank)"/>
    <n v="2872276"/>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blank)"/>
    <n v="2127724"/>
    <n v="30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blank)"/>
    <n v="0"/>
    <n v="521621.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blank)"/>
    <n v="0"/>
    <n v="8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blank)"/>
    <n v="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blank)"/>
    <n v="0"/>
    <n v="132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blank)"/>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blank)"/>
    <n v="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blank)"/>
    <n v="10000000"/>
    <n v="889022.80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blank)"/>
    <n v="640563524"/>
    <n v="226277025.25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blank)"/>
    <n v="48822998"/>
    <n v="31294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blank)"/>
    <n v="20280437"/>
    <n v="56990577.01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blank)"/>
    <n v="42173295"/>
    <n v="21634664.23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blank)"/>
    <n v="6631651"/>
    <n v="4439004.59999999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blank)"/>
    <n v="36700000"/>
    <n v="2244055.6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blank)"/>
    <n v="0"/>
    <n v="7028665.7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blank)"/>
    <n v="61000000"/>
    <n v="2029117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blank)"/>
    <n v="25000000"/>
    <n v="4866595.979999999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blank)"/>
    <n v="45000000"/>
    <n v="17004695.97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blank)"/>
    <n v="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blank)"/>
    <n v="7000000"/>
    <n v="5465118.699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blank)"/>
    <n v="18000000"/>
    <n v="2835729.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blank)"/>
    <n v="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blank)"/>
    <n v="0"/>
    <n v="538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blank)"/>
    <n v="15000000"/>
    <n v="4012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blank)"/>
    <n v="1000000"/>
    <n v="688729.23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blank)"/>
    <n v="1000000"/>
    <n v="705051.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blank)"/>
    <n v="167460437"/>
    <n v="80472880.79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blank)"/>
    <n v="10619000"/>
    <n v="593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blank)"/>
    <n v="1064602"/>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blank)"/>
    <n v="12869107"/>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blank)"/>
    <n v="28134827"/>
    <n v="12159276.87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blank)"/>
    <n v="1521972"/>
    <n v="910582.4000000001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blank)"/>
    <n v="75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blank)"/>
    <n v="5000000"/>
    <n v="3060140.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blank)"/>
    <n v="11076420"/>
    <n v="41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blank)"/>
    <n v="7222917"/>
    <n v="40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blank)"/>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blank)"/>
    <n v="2143011"/>
    <n v="460162.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blank)"/>
    <n v="1076868"/>
    <n v="615738.56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blank)"/>
    <n v="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blank)"/>
    <n v="200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blank)"/>
    <n v="0"/>
    <n v="3186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blank)"/>
    <n v="23000000"/>
    <n v="1445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blank)"/>
    <n v="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blank)"/>
    <n v="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blank)"/>
    <n v="798402536"/>
    <n v="380642761.37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blank)"/>
    <n v="430335386"/>
    <n v="2273311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blank)"/>
    <n v="183890550"/>
    <n v="124369751.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blank)"/>
    <n v="170424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blank)"/>
    <n v="2733366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blank)"/>
    <n v="128950924"/>
    <n v="56810198.27000008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blank)"/>
    <n v="52947507"/>
    <n v="34586294.12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blank)"/>
    <n v="84660000"/>
    <n v="56307847.90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blank)"/>
    <n v="6500000"/>
    <n v="2999416.8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blank)"/>
    <n v="25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blank)"/>
    <n v="70000000"/>
    <n v="28101235.81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blank)"/>
    <n v="4000000"/>
    <n v="237297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blank)"/>
    <n v="14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blank)"/>
    <n v="27000000"/>
    <n v="40643132.50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blank)"/>
    <n v="139000000"/>
    <n v="102878517.30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blank)"/>
    <n v="23000000"/>
    <n v="2021924.7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blank)"/>
    <n v="15000000"/>
    <n v="1252480.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blank)"/>
    <n v="23221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blank)"/>
    <n v="22460000"/>
    <n v="9747008.4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blank)"/>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blank)"/>
    <n v="20000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blank)"/>
    <n v="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blank)"/>
    <n v="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blank)"/>
    <n v="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blank)"/>
    <n v="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blank)"/>
    <n v="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blank)"/>
    <n v="0"/>
    <n v="52507.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blank)"/>
    <n v="72000000"/>
    <n v="34116511.92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blank)"/>
    <n v="0"/>
    <n v="681166.55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blank)"/>
    <n v="0"/>
    <n v="2769449.51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blank)"/>
    <n v="0"/>
    <n v="1395663.6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blank)"/>
    <n v="5281034"/>
    <n v="3726687.990000000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blank)"/>
    <n v="6919584"/>
    <n v="313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blank)"/>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blank)"/>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blank)"/>
    <n v="2649171"/>
    <n v="469357.18000000005"/>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blank)"/>
    <n v="20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blank)"/>
    <n v="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blank)"/>
    <n v="169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blank)"/>
    <n v="6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blank)"/>
    <n v="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blank)"/>
    <n v="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blank)"/>
    <n v="10436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blank)"/>
    <n v="44517667"/>
    <n v="22775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blank)"/>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blank)"/>
    <n v="6143465"/>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blank)"/>
    <n v="6162273"/>
    <n v="3454010.999999999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blank)"/>
    <n v="60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blank)"/>
    <n v="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blank)"/>
    <n v="20000000"/>
    <n v="648674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blank)"/>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blank)"/>
    <n v="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blank)"/>
    <n v="18729048"/>
    <n v="90065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blank)"/>
    <n v="13635000"/>
    <n v="11117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blank)"/>
    <n v="3986664"/>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blank)"/>
    <n v="1993332"/>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blank)"/>
    <n v="3669326"/>
    <n v="1338674.31"/>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blank)"/>
    <n v="0"/>
    <n v="1681728.06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blank)"/>
    <n v="63688500"/>
    <n v="206847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blank)"/>
    <n v="271300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blank)"/>
    <n v="5745572"/>
    <n v="3116621.8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blank)"/>
    <n v="25500"/>
    <n v="5901847.6299999999"/>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blank)"/>
    <n v="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blank)"/>
    <n v="999000"/>
    <n v="8460890.859999999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blank)"/>
    <n v="328428"/>
    <n v="846742.35"/>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blank)"/>
    <n v="0"/>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blank)"/>
    <n v="71475426"/>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blank)"/>
    <n v="40000000"/>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blank)"/>
    <n v="0"/>
    <n v="16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blank)"/>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blank)"/>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blank)"/>
    <n v="731188903"/>
    <n v="369556106.21999997"/>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blank)"/>
    <n v="117539127"/>
    <n v="57951257.600000001"/>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blank)"/>
    <n v="55462922"/>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blank)"/>
    <n v="97633069"/>
    <n v="55034615.689999975"/>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blank)"/>
    <n v="28250000"/>
    <n v="13486491.670000004"/>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blank)"/>
    <n v="15328000"/>
    <n v="361666.69"/>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blank)"/>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blank)"/>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blank)"/>
    <n v="6443915"/>
    <n v="550676.5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blank)"/>
    <n v="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blank)"/>
    <n v="55435076"/>
    <n v="8966191.610000001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blank)"/>
    <n v="37065303"/>
    <n v="12973819.72000000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blank)"/>
    <n v="2093125"/>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blank)"/>
    <n v="14750000"/>
    <n v="2033046.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blank)"/>
    <n v="314854278"/>
    <n v="78258640.54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blank)"/>
    <n v="72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blank)"/>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blank)"/>
    <n v="4350000"/>
    <n v="199206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blank)"/>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blank)"/>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blank)"/>
    <n v="378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blank)"/>
    <n v="8650000"/>
    <n v="1906707.7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blank)"/>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blank)"/>
    <n v="3450000"/>
    <n v="642434.6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blank)"/>
    <n v="17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blank)"/>
    <n v="16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blank)"/>
    <n v="79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blank)"/>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blank)"/>
    <n v="2442757"/>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blank)"/>
    <n v="42400000"/>
    <n v="3468687.63"/>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blank)"/>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blank)"/>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blank)"/>
    <n v="673995954"/>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blank)"/>
    <n v="57566548"/>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blank)"/>
    <n v="3605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blank)"/>
    <n v="180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blank)"/>
    <n v="20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blank)"/>
    <n v="99091436"/>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blank)"/>
    <n v="998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blank)"/>
    <n v="10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blank)"/>
    <n v="70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blank)"/>
    <n v="46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blank)"/>
    <n v="100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blank)"/>
    <n v="14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blank)"/>
    <n v="10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blank)"/>
    <n v="3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blank)"/>
    <n v="12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blank)"/>
    <n v="3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blank)"/>
    <n v="50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blank)"/>
    <n v="22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blank)"/>
    <n v="25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blank)"/>
    <n v="10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blank)"/>
    <n v="3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blank)"/>
    <n v="446062"/>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blank)"/>
    <n v="23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blank)"/>
    <n v="219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blank)"/>
    <n v="168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blank)"/>
    <n v="0"/>
    <n v="356295899.36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blank)"/>
    <n v="0"/>
    <n v="40986874.650000006"/>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blank)"/>
    <n v="0"/>
    <n v="8644.2000000000007"/>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blank)"/>
    <n v="0"/>
    <n v="53349100.93000000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blank)"/>
    <n v="0"/>
    <n v="58789236.91000001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blank)"/>
    <n v="0"/>
    <n v="1458932.919999999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blank)"/>
    <n v="0"/>
    <n v="104554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blank)"/>
    <n v="0"/>
    <n v="355782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blank)"/>
    <n v="0"/>
    <n v="43888454.92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blank)"/>
    <n v="0"/>
    <n v="10949178.67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blank)"/>
    <n v="0"/>
    <n v="1379995.28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blank)"/>
    <n v="0"/>
    <n v="472975.97000000003"/>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blank)"/>
    <n v="0"/>
    <n v="5962385.100000000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blank)"/>
    <n v="0"/>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blank)"/>
    <n v="0"/>
    <n v="240291.9"/>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blank)"/>
    <n v="0"/>
    <n v="1000527.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blank)"/>
    <n v="0"/>
    <n v="144535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blank)"/>
    <n v="0"/>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blank)"/>
    <n v="0"/>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blank)"/>
    <n v="0"/>
    <n v="332531.9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blank)"/>
    <n v="0"/>
    <n v="5709563.6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blank)"/>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blank)"/>
    <n v="0"/>
    <n v="8401609.7800000012"/>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blank)"/>
    <n v="492957960"/>
    <n v="258664214.40000001"/>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blank)"/>
    <n v="71341447"/>
    <n v="33357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blank)"/>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blank)"/>
    <n v="72700000"/>
    <n v="37801394.85000000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blank)"/>
    <n v="32592728"/>
    <n v="17089467.869999994"/>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blank)"/>
    <n v="2900000"/>
    <n v="513716.3499999998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blank)"/>
    <n v="1900000"/>
    <n v="1951504.9899999998"/>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blank)"/>
    <n v="500000"/>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blank)"/>
    <n v="13797554"/>
    <n v="1207559.599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blank)"/>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blank)"/>
    <n v="49500000"/>
    <n v="25577567.029999997"/>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blank)"/>
    <n v="2500000"/>
    <n v="2129328.5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blank)"/>
    <n v="13000000"/>
    <n v="5120633.2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blank)"/>
    <n v="100000"/>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blank)"/>
    <n v="5150000"/>
    <n v="3606219.76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blank)"/>
    <n v="2200000"/>
    <n v="1569108.23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blank)"/>
    <n v="1400000"/>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blank)"/>
    <n v="30000"/>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blank)"/>
    <n v="200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blank)"/>
    <n v="1845000"/>
    <n v="576941.46000000008"/>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blank)"/>
    <n v="11370000"/>
    <n v="5773710.95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blank)"/>
    <n v="5328000"/>
    <n v="6982994.42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blank)"/>
    <n v="287292850"/>
    <n v="153601470.55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blank)"/>
    <n v="160711500"/>
    <n v="82167329.65000002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blank)"/>
    <n v="94488234"/>
    <n v="48808503.65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blank)"/>
    <n v="55471000"/>
    <n v="19800763.91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blank)"/>
    <n v="37745713"/>
    <n v="22861811.75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19098032"/>
    <n v="12327624.74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blank)"/>
    <n v="22760000"/>
    <n v="14867389.98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blank)"/>
    <n v="3780000"/>
    <n v="334174.170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blank)"/>
    <n v="3850000"/>
    <n v="3985445.940000000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blank)"/>
    <n v="2750000"/>
    <n v="137139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blank)"/>
    <n v="4635000"/>
    <n v="147142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blank)"/>
    <n v="20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blank)"/>
    <n v="19300000"/>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blank)"/>
    <n v="36400000"/>
    <n v="21016516.63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blank)"/>
    <n v="16565000"/>
    <n v="4136197.660000001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blank)"/>
    <n v="15650000"/>
    <n v="8058124.059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2992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blank)"/>
    <n v="3662500"/>
    <n v="4963264.1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blank)"/>
    <n v="1371800"/>
    <n v="2616675.24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blank)"/>
    <n v="650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blank)"/>
    <n v="1000000"/>
    <n v="754033.1499999997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blank)"/>
    <n v="150000"/>
    <n v="236411.8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blank)"/>
    <n v="535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blank)"/>
    <n v="35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blank)"/>
    <n v="14410000"/>
    <n v="828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blank)"/>
    <n v="4650000"/>
    <n v="1755738.779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blank)"/>
    <n v="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blank)"/>
    <n v="10920000"/>
    <n v="6197920.79"/>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blank)"/>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blank)"/>
    <n v="50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blank)"/>
    <n v="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blank)"/>
    <n v="2410000"/>
    <n v="600842.43999999994"/>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blank)"/>
    <n v="5026066"/>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blank)"/>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blank)"/>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blank)"/>
    <n v="0"/>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blank)"/>
    <n v="84375350"/>
    <n v="4036503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blank)"/>
    <n v="86054000"/>
    <n v="250281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blank)"/>
    <n v="32496900"/>
    <n v="105765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blank)"/>
    <n v="10505457"/>
    <n v="6030777.04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blank)"/>
    <n v="11310305"/>
    <n v="3815090.93"/>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blank)"/>
    <n v="13967737"/>
    <n v="6131441.4299999969"/>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blank)"/>
    <n v="309697"/>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blank)"/>
    <n v="1600000"/>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blank)"/>
    <n v="6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blank)"/>
    <n v="4915660"/>
    <n v="1768906.77"/>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blank)"/>
    <n v="2525000"/>
    <n v="1363879.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blank)"/>
    <n v="4860000"/>
    <n v="3072271.499999999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blank)"/>
    <n v="15996489"/>
    <n v="2632934.19000000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blank)"/>
    <n v="1100000"/>
    <n v="1046940.16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blank)"/>
    <n v="611000"/>
    <n v="303062.95999999996"/>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blank)"/>
    <n v="22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blank)"/>
    <n v="524280"/>
    <n v="75437.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blank)"/>
    <n v="285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blank)"/>
    <n v="960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blank)"/>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blank)"/>
    <n v="4546740"/>
    <n v="1356437.5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blank)"/>
    <n v="5197287"/>
    <n v="2481770.2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blank)"/>
    <n v="364363848"/>
    <n v="199247698.02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blank)"/>
    <n v="145375000"/>
    <n v="58187231.899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blank)"/>
    <n v="61704000"/>
    <n v="27891407.709999997"/>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blank)"/>
    <n v="50270000"/>
    <n v="2423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blank)"/>
    <n v="55450000"/>
    <n v="29734534.549999993"/>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blank)"/>
    <n v="17050000"/>
    <n v="8829804.639999996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blank)"/>
    <n v="9400000"/>
    <n v="4787234.4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blank)"/>
    <n v="90200000"/>
    <n v="66619007.70999997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blank)"/>
    <n v="600000"/>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blank)"/>
    <n v="166505112"/>
    <n v="91403412.439999983"/>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blank)"/>
    <n v="366000000"/>
    <n v="138558628.53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blank)"/>
    <n v="6000000"/>
    <n v="9407247.359999999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blank)"/>
    <n v="1680000"/>
    <n v="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blank)"/>
    <n v="0"/>
    <n v="9689939.400000000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blank)"/>
    <n v="50591600"/>
    <n v="31802141.300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blank)"/>
    <n v="1300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blank)"/>
    <n v="1440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blank)"/>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blank)"/>
    <n v="1200000"/>
    <n v="28110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blank)"/>
    <n v="50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blank)"/>
    <n v="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blank)"/>
    <n v="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blank)"/>
    <n v="12000000"/>
    <n v="149822.39999999999"/>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blank)"/>
    <n v="0"/>
    <n v="6250324.8199999994"/>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blank)"/>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200000"/>
    <n v="60000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blank)"/>
    <n v="0"/>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130000"/>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blank)"/>
    <n v="13988000"/>
    <n v="5978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blank)"/>
    <n v="1991860"/>
    <n v="864607.87"/>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blank)"/>
    <n v="10000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blank)"/>
    <n v="12927838"/>
    <n v="0"/>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blank)"/>
    <n v="500000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blank)"/>
    <n v="0"/>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blank)"/>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blank)"/>
    <n v="10000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blank)"/>
    <n v="10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blank)"/>
    <n v="100000"/>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blank)"/>
    <n v="757542318"/>
    <n v="377531460.94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blank)"/>
    <n v="180042400"/>
    <n v="84561525.03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blank)"/>
    <n v="7250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blank)"/>
    <n v="108716170"/>
    <n v="55619517.7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blank)"/>
    <n v="49032000"/>
    <n v="23178468.6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blank)"/>
    <n v="77638361"/>
    <n v="35056172.12999999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blank)"/>
    <n v="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blank)"/>
    <n v="27300000"/>
    <n v="13869357.6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blank)"/>
    <n v="1300000"/>
    <n v="2365089.040000000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blank)"/>
    <n v="182150713"/>
    <n v="59817441.53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blank)"/>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blank)"/>
    <n v="48720000"/>
    <n v="23691550.97999999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blank)"/>
    <n v="11023883"/>
    <n v="4588068.5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blank)"/>
    <n v="37951611"/>
    <n v="47555929.38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blank)"/>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blank)"/>
    <n v="95564189"/>
    <n v="29584895.70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blank)"/>
    <n v="4692000"/>
    <n v="6748756.26999999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blank)"/>
    <n v="0"/>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blank)"/>
    <n v="6110000"/>
    <n v="1482811.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blank)"/>
    <n v="0"/>
    <n v="2690194.2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blank)"/>
    <n v="6050000"/>
    <n v="645705.2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blank)"/>
    <n v="0"/>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blank)"/>
    <n v="500000"/>
    <n v="160147.92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blank)"/>
    <n v="600000"/>
    <n v="1519177.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blank)"/>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blank)"/>
    <n v="6314595"/>
    <n v="805450.4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blank)"/>
    <n v="0"/>
    <n v="273515.1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blank)"/>
    <n v="57452393"/>
    <n v="25077699.18999999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blank)"/>
    <n v="0"/>
    <n v="271438.469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blank)"/>
    <n v="43156363"/>
    <n v="47184522.03000003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blank)"/>
    <n v="20980000"/>
    <n v="5222002.43"/>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blank)"/>
    <n v="57408000"/>
    <n v="27082500"/>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blank)"/>
    <n v="8650460"/>
    <n v="4086267.33"/>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blank)"/>
    <n v="1000000"/>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blank)"/>
    <n v="2100000"/>
    <n v="845419.65"/>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blank)"/>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blank)"/>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blank)"/>
    <n v="0"/>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blank)"/>
    <n v="210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blank)"/>
    <n v="0"/>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blank)"/>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blank)"/>
    <n v="409550"/>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blank)"/>
    <n v="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blank)"/>
    <n v="0"/>
    <n v="935193.2"/>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blank)"/>
    <n v="450000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blank)"/>
    <n v="0"/>
    <n v="1430158.500000000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blank)"/>
    <n v="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blank)"/>
    <n v="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blank)"/>
    <n v="0"/>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blank)"/>
    <n v="4500000"/>
    <n v="709416"/>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blank)"/>
    <n v="123185540"/>
    <n v="64326520.089999996"/>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blank)"/>
    <n v="18068000"/>
    <n v="12812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blank)"/>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blank)"/>
    <n v="17106000"/>
    <n v="9706567.84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blank)"/>
    <n v="3202040"/>
    <n v="1857711.6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blank)"/>
    <n v="90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blank)"/>
    <n v="3500000"/>
    <n v="2245574.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blank)"/>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blank)"/>
    <n v="328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blank)"/>
    <n v="12000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blank)"/>
    <n v="2682530"/>
    <n v="2105454.420000000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blank)"/>
    <n v="1550000"/>
    <n v="639827.32000000007"/>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blank)"/>
    <n v="591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blank)"/>
    <n v="188000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blank)"/>
    <n v="6474207"/>
    <n v="3334474.6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blank)"/>
    <n v="500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blank)"/>
    <n v="450000"/>
    <n v="381904.08"/>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blank)"/>
    <n v="20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blank)"/>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blank)"/>
    <n v="350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blank)"/>
    <n v="150000"/>
    <n v="48241.599999999999"/>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blank)"/>
    <n v="4715000"/>
    <n v="272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blank)"/>
    <n v="1514085"/>
    <n v="1127411.4000000004"/>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39000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blank)"/>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blank)"/>
    <n v="1357549324"/>
    <n v="745586210.85000002"/>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blank)"/>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blank)"/>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blank)"/>
    <n v="323874135"/>
    <n v="145184182.27999997"/>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blank)"/>
    <n v="26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blank)"/>
    <n v="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blank)"/>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blank)"/>
    <n v="1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blank)"/>
    <n v="200000000"/>
    <n v="113704038.55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blank)"/>
    <n v="49185000"/>
    <n v="31530666.819999985"/>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blank)"/>
    <n v="9025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blank)"/>
    <n v="48305000"/>
    <n v="29068539.2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blank)"/>
    <n v="104105000"/>
    <n v="523929.6700000000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blank)"/>
    <n v="26000000"/>
    <n v="22493723.28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blank)"/>
    <n v="9000000"/>
    <n v="3968328.1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blank)"/>
    <n v="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blank)"/>
    <n v="8000000"/>
    <n v="1127121.510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blank)"/>
    <n v="67000000"/>
    <n v="104704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blank)"/>
    <n v="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blank)"/>
    <n v="90370000"/>
    <n v="44372123.58999999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blank)"/>
    <n v="132370000"/>
    <n v="89212754.90999999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blank)"/>
    <n v="0"/>
    <n v="616393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blank)"/>
    <n v="60805000"/>
    <n v="31211264.77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blank)"/>
    <n v="23205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blank)"/>
    <n v="5760000"/>
    <n v="642448.2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blank)"/>
    <n v="31290000"/>
    <n v="24203071.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blank)"/>
    <n v="81220000"/>
    <n v="6699327.700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blank)"/>
    <n v="223979460"/>
    <n v="16284981.5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blank)"/>
    <n v="24850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blank)"/>
    <n v="42000000"/>
    <n v="17851677.959999997"/>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blank)"/>
    <n v="3810000"/>
    <n v="1457473.72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blank)"/>
    <n v="525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blank)"/>
    <n v="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blank)"/>
    <n v="1625000"/>
    <n v="1474984.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blank)"/>
    <n v="5225000"/>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blank)"/>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blank)"/>
    <n v="136000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blank)"/>
    <n v="4940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blank)"/>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blank)"/>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blank)"/>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blank)"/>
    <n v="3024621"/>
    <n v="100186.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blank)"/>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blank)"/>
    <n v="555000"/>
    <n v="163327.35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blank)"/>
    <n v="0"/>
    <n v="11875005.78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blank)"/>
    <n v="16040000"/>
    <n v="5915244.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blank)"/>
    <n v="47600000"/>
    <n v="7842659.080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blank)"/>
    <n v="0"/>
    <n v="6163507.6799999997"/>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blank)"/>
    <n v="6020000"/>
    <n v="4135141.94999999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blank)"/>
    <n v="28040000"/>
    <n v="909130.929999999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blank)"/>
    <n v="0"/>
    <n v="4126614.970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blank)"/>
    <n v="199253762"/>
    <n v="55944166.68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blank)"/>
    <n v="13142500"/>
    <n v="351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blank)"/>
    <n v="25936080"/>
    <n v="8199519.9900000049"/>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blank)"/>
    <n v="32365000"/>
    <n v="340652.170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blank)"/>
    <n v="709884"/>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blank)"/>
    <n v="14500000"/>
    <n v="1948187.2999999998"/>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blank)"/>
    <n v="0"/>
    <n v="855978.05999999982"/>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blank)"/>
    <n v="73350292"/>
    <n v="1040445.35"/>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blank)"/>
    <n v="78200000"/>
    <n v="2588254.9500000002"/>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blank)"/>
    <n v="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0"/>
    <n v="2360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blank)"/>
    <n v="52344725"/>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blank)"/>
    <n v="1005640"/>
    <n v="412259.76999999996"/>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blank)"/>
    <n v="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blank)"/>
    <n v="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blank)"/>
    <n v="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blank)"/>
    <n v="0"/>
    <n v="1200"/>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51584708"/>
    <n v="3370369.9899999998"/>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blank)"/>
    <n v="0"/>
    <n v="594160.85"/>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blank)"/>
    <n v="49239008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blank)"/>
    <n v="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blank)"/>
    <n v="2486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blank)"/>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blank)"/>
    <n v="3532005"/>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blank)"/>
    <n v="3701712"/>
    <n v="2240046.09"/>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blank)"/>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26405568"/>
    <n v="15481105"/>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blank)"/>
    <n v="3625396"/>
    <n v="2031284"/>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blank)"/>
    <n v="591251"/>
    <n v="331368"/>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blank)"/>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blank)"/>
    <n v="571434"/>
    <n v="3303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139781"/>
    <n v="7996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blank)"/>
    <n v="329707"/>
    <n v="20200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blank)"/>
    <n v="54489"/>
    <n v="3225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blank)"/>
    <n v="495285"/>
    <n v="332008"/>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blank)"/>
    <n v="1194009"/>
    <n v="65642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924768"/>
    <n v="5735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4389213"/>
    <n v="2400040"/>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blank)"/>
    <n v="417253"/>
    <n v="240105"/>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blank)"/>
    <n v="475620"/>
    <n v="34265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blank)"/>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blank)"/>
    <n v="7241971703"/>
    <n v="4459738981"/>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blank)"/>
    <n v="1441354840"/>
    <n v="865446813"/>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blank)"/>
    <n v="273851897"/>
    <n v="141794058"/>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blank)"/>
    <n v="614292557"/>
    <n v="512568293"/>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blank)"/>
    <n v="476366586"/>
    <n v="280505290"/>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blank)"/>
    <n v="12613128"/>
    <n v="7151473"/>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blank)"/>
    <n v="50589516"/>
    <n v="3088656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blank)"/>
    <n v="41245682"/>
    <n v="31846312"/>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blank)"/>
    <n v="465719087"/>
    <n v="275091235"/>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blank)"/>
    <n v="747343104"/>
    <n v="415847092"/>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blank)"/>
    <n v="269207527"/>
    <n v="14869181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316411893"/>
    <n v="189365599"/>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blank)"/>
    <n v="160030709"/>
    <n v="104209534"/>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blank)"/>
    <n v="14930119"/>
    <n v="7958693"/>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blank)"/>
    <n v="4317772"/>
    <n v="3424820"/>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blank)"/>
    <n v="52428659"/>
    <n v="27249348"/>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blank)"/>
    <n v="14347"/>
    <n v="9033"/>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blank)"/>
    <n v="1988263"/>
    <n v="1098622"/>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blank)"/>
    <n v="1815157"/>
    <n v="1088599"/>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41590957"/>
    <n v="25058282"/>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blank)"/>
    <n v="106607186"/>
    <n v="6157591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blank)"/>
    <n v="5865626737"/>
    <n v="3824621390"/>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blank)"/>
    <n v="282449300"/>
    <n v="169315367"/>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blank)"/>
    <n v="10012700"/>
    <n v="5840737"/>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blank)"/>
    <n v="1065165600"/>
    <n v="621533731"/>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blank)"/>
    <n v="15475400"/>
    <n v="902731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blank)"/>
    <n v="102024900"/>
    <n v="59514525"/>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blank)"/>
    <n v="5985600"/>
    <n v="3915261"/>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blank)"/>
    <n v="229660000"/>
    <n v="13885832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blank)"/>
    <n v="91279200"/>
    <n v="532462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blank)"/>
    <n v="8033900"/>
    <n v="47470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blank)"/>
    <n v="136562300"/>
    <n v="80409011"/>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blank)"/>
    <n v="165465700"/>
    <n v="98576942"/>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blank)"/>
    <n v="4726000"/>
    <n v="2756817"/>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blank)"/>
    <n v="2650200"/>
    <n v="1576153"/>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blank)"/>
    <n v="4262500"/>
    <n v="2534699"/>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blank)"/>
    <n v="18619000"/>
    <n v="11034020"/>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blank)"/>
    <n v="86709900"/>
    <n v="50581479"/>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blank)"/>
    <n v="14933000"/>
    <n v="8999226"/>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7155300"/>
    <n v="4173925"/>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blank)"/>
    <n v="658200"/>
    <n v="38395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4153900"/>
    <n v="2423106"/>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blank)"/>
    <n v="167600"/>
    <n v="977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blank)"/>
    <n v="370903880"/>
    <n v="215305993.1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blank)"/>
    <n v="356157210"/>
    <n v="212055969.13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blank)"/>
    <n v="143219700"/>
    <n v="71990685.26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blank)"/>
    <n v="153127921"/>
    <n v="83066923.87999996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blank)"/>
    <n v="8245832"/>
    <n v="4982993.1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blank)"/>
    <n v="58800000"/>
    <n v="487333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blank)"/>
    <n v="49894376"/>
    <n v="29514310.11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blank)"/>
    <n v="41981150"/>
    <n v="24112008.3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blank)"/>
    <n v="3501256"/>
    <n v="1991892.679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blank)"/>
    <n v="24970494"/>
    <n v="15422354.46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blank)"/>
    <n v="10537920"/>
    <n v="6079457.2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blank)"/>
    <n v="11194055"/>
    <n v="6794118.359999997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blank)"/>
    <n v="11189177"/>
    <n v="6066507.570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blank)"/>
    <n v="6672975"/>
    <n v="4890372.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blank)"/>
    <n v="394800"/>
    <n v="232034.21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blank)"/>
    <n v="4281535"/>
    <n v="2662305.249999998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blank)"/>
    <n v="19525400"/>
    <n v="14670795.4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blank)"/>
    <n v="31604756"/>
    <n v="18421240.85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blank)"/>
    <n v="17236999"/>
    <n v="9360143.220000002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blank)"/>
    <n v="31635141"/>
    <n v="19761787.31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blank)"/>
    <n v="2939160"/>
    <n v="1633575.610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blank)"/>
    <n v="18136497"/>
    <n v="10381898.46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blank)"/>
    <n v="7510172"/>
    <n v="4195093.599999998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38980317"/>
    <n v="18657363.54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blank)"/>
    <n v="6667727"/>
    <n v="3719979.98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blank)"/>
    <n v="5160279"/>
    <n v="2812813.850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blank)"/>
    <n v="160917"/>
    <n v="87772.92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blank)"/>
    <n v="2834953"/>
    <n v="1652475.90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blank)"/>
    <n v="1356866"/>
    <n v="820804.2800000001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blank)"/>
    <n v="1702996"/>
    <n v="953227.73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blank)"/>
    <n v="1226117"/>
    <n v="703364.8599999998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blank)"/>
    <n v="4430653"/>
    <n v="2600248.499999999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blank)"/>
    <n v="250000"/>
    <n v="136363.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blank)"/>
    <n v="145600"/>
    <n v="84964.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blank)"/>
    <n v="725669"/>
    <n v="395819.4600000000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blank)"/>
    <n v="15000"/>
    <n v="875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blank)"/>
    <n v="4070402"/>
    <n v="2220638.8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blank)"/>
    <n v="2888976"/>
    <n v="1934154.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blank)"/>
    <n v="18767955"/>
    <n v="11454203.85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blank)"/>
    <n v="3303783"/>
    <n v="1928199.600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blank)"/>
    <n v="12803475"/>
    <n v="6935587.1300000027"/>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blank)"/>
    <n v="924559124"/>
    <n v="5401047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blank)"/>
    <n v="124375682"/>
    <n v="7244747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blank)"/>
    <n v="7404000"/>
    <n v="4349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blank)"/>
    <n v="142701372"/>
    <n v="8001734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blank)"/>
    <n v="102102984"/>
    <n v="62081641"/>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blank)"/>
    <n v="26800000"/>
    <n v="1660935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blank)"/>
    <n v="13500000"/>
    <n v="8539639"/>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blank)"/>
    <n v="9880000"/>
    <n v="63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blank)"/>
    <n v="7450000"/>
    <n v="39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blank)"/>
    <n v="28140000"/>
    <n v="15957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blank)"/>
    <n v="142000000"/>
    <n v="761784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blank)"/>
    <n v="21550000"/>
    <n v="284563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140180000"/>
    <n v="4776578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blank)"/>
    <n v="50690000"/>
    <n v="29650799"/>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blank)"/>
    <n v="4105773"/>
    <n v="197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blank)"/>
    <n v="146500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blank)"/>
    <n v="1270000"/>
    <n v="27499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blank)"/>
    <n v="700000"/>
    <n v="34999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blank)"/>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30598940"/>
    <n v="18901017"/>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blank)"/>
    <n v="20715000"/>
    <n v="11405056"/>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80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blank)"/>
    <n v="200000"/>
    <n v="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blank)"/>
    <n v="226000000"/>
    <n v="120511908.11999997"/>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blank)"/>
    <n v="27850000"/>
    <n v="22261050.18"/>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blank)"/>
    <n v="840000"/>
    <n v="49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blank)"/>
    <n v="18150000"/>
    <n v="1640643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blank)"/>
    <n v="23580000"/>
    <n v="17063727.379999999"/>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blank)"/>
    <n v="10510000"/>
    <n v="6655382.5599999996"/>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blank)"/>
    <n v="5000000"/>
    <n v="2860486.8000000003"/>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blank)"/>
    <n v="8300000"/>
    <n v="4395361.3"/>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blank)"/>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blank)"/>
    <n v="5650000"/>
    <n v="5032980.150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blank)"/>
    <n v="6250000"/>
    <n v="3457147.83"/>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blank)"/>
    <n v="1175000"/>
    <n v="1038053.26"/>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8605000"/>
    <n v="9092249.62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blank)"/>
    <n v="28500000"/>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blank)"/>
    <n v="1120000"/>
    <n v="610351.60000000009"/>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blank)"/>
    <n v="500000"/>
    <n v="29443.5100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blank)"/>
    <n v="1050000"/>
    <n v="901068.2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blank)"/>
    <n v="20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blank)"/>
    <n v="20000"/>
    <n v="0"/>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12225000"/>
    <n v="8261507.129999999"/>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blank)"/>
    <n v="7010400"/>
    <n v="1807649.4500000002"/>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blank)"/>
    <n v="6222000"/>
    <n v="33210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blank)"/>
    <n v="716900"/>
    <n v="393232.86"/>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blank)"/>
    <n v="375000"/>
    <n v="224999.9999999999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blank)"/>
    <n v="300000"/>
    <n v="166666.650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blank)"/>
    <n v="595447153"/>
    <n v="343973655.05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blank)"/>
    <n v="48750000"/>
    <n v="27581365.190000005"/>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blank)"/>
    <n v="9900000"/>
    <n v="6937297.150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blank)"/>
    <n v="45498500"/>
    <n v="21068300"/>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blank)"/>
    <n v="86945353"/>
    <n v="49443917.940000005"/>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blank)"/>
    <n v="22050000"/>
    <n v="12298851.4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blank)"/>
    <n v="725000"/>
    <n v="847735.09999999986"/>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blank)"/>
    <n v="5500000"/>
    <n v="3357586.69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blank)"/>
    <n v="1250000"/>
    <n v="569566.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blank)"/>
    <n v="16900000"/>
    <n v="7577577.53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blank)"/>
    <n v="60200000"/>
    <n v="43940220.54000000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blank)"/>
    <n v="17500000"/>
    <n v="9064126.94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blank)"/>
    <n v="42143868"/>
    <n v="14674647.16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blank)"/>
    <n v="8250000"/>
    <n v="7030000"/>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blank)"/>
    <n v="2900000"/>
    <n v="1605948.05"/>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blank)"/>
    <n v="1100000"/>
    <n v="569999.9899999998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blank)"/>
    <n v="1500000"/>
    <n v="729999.9999999998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blank)"/>
    <n v="200000"/>
    <n v="76666.6799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blank)"/>
    <n v="950000"/>
    <n v="790839.25"/>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blank)"/>
    <n v="2400000"/>
    <n v="1083333.360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blank)"/>
    <n v="8426263"/>
    <n v="6593860.8200000012"/>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blank)"/>
    <n v="7650000"/>
    <n v="3550706.77"/>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blank)"/>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blank)"/>
    <n v="11643864586"/>
    <n v="5299218227.5100002"/>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blank)"/>
    <n v="6771000"/>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blank)"/>
    <n v="27375671380"/>
    <n v="14536725408.389999"/>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blank)"/>
    <n v="62311723623"/>
    <n v="30211824820.799999"/>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blank)"/>
    <n v="383333960"/>
    <n v="228271470"/>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blank)"/>
    <n v="139000000"/>
    <n v="81083332"/>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blank)"/>
    <n v="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blank)"/>
    <n v="58480602004"/>
    <n v="36645134564.84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blank)"/>
    <n v="45000000000"/>
    <n v="25704830301.520004"/>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blank)"/>
    <n v="1200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blank)"/>
    <n v="19086779487"/>
    <n v="18080040792.97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blank)"/>
    <n v="53674866227"/>
    <n v="47486871801.51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blank)"/>
    <n v="55000000000"/>
    <n v="34939857667.48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blank)"/>
    <n v="79541475426"/>
    <n v="18414731829.519997"/>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blank)"/>
    <n v="74684189"/>
    <n v="21940767.4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blank)"/>
    <n v="15000000"/>
    <n v="15121182.5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blank)"/>
    <n v="1383708231"/>
    <n v="975953389.20000005"/>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blank)"/>
    <n v="286016885"/>
    <n v="1904735818.21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blank)"/>
    <n v="3500000000"/>
    <n v="2928896608.8900003"/>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blank)"/>
    <n v="2000000000"/>
    <n v="1988589843.4799995"/>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blank)"/>
    <n v="8000000000"/>
    <n v="7837853817.4899998"/>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blank)"/>
    <n v="0"/>
    <n v="2377000697.4699998"/>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blank)"/>
    <n v="0"/>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blank)"/>
    <n v="17000000"/>
    <n v="9915960"/>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blank)"/>
    <n v="2200000"/>
    <n v="1283331"/>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blank)"/>
    <n v="2000000"/>
    <n v="1166669"/>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blank)"/>
    <n v="400500000"/>
    <n v="233625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blank)"/>
    <n v="28000000"/>
    <n v="13558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blank)"/>
    <n v="118878000"/>
    <n v="71236117.829999998"/>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blank)"/>
    <n v="32800490"/>
    <n v="19474448.620000001"/>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blank)"/>
    <n v="500000000"/>
    <n v="260217503"/>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blank)"/>
    <n v="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300000"/>
    <n v="20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blank)"/>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blank)"/>
    <n v="1217605997"/>
    <n v="56877745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blank)"/>
    <n v="2517699851"/>
    <n v="1420369470.3099999"/>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blank)"/>
    <n v="73361802"/>
    <n v="42794381"/>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blank)"/>
    <n v="8400000"/>
    <n v="241000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0"/>
    <n v="379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blank)"/>
    <n v="782091966"/>
    <n v="367029351.91000009"/>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0"/>
    <n v="57476330.57999999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blank)"/>
    <n v="90000000"/>
    <n v="49920458"/>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blank)"/>
    <n v="0"/>
    <n v="67330232.820000008"/>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blank)"/>
    <n v="0"/>
    <n v="1500000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blank)"/>
    <n v="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0"/>
    <n v="129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blank)"/>
    <n v="0"/>
    <n v="54725000"/>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blank)"/>
    <n v="1865554550"/>
    <n v="1230125549.6699998"/>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blank)"/>
    <n v="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blank)"/>
    <n v="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blank)"/>
    <n v="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blank)"/>
    <n v="250514883"/>
    <n v="136069119.61000001"/>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blank)"/>
    <n v="0"/>
    <n v="542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blank)"/>
    <n v="0"/>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blank)"/>
    <n v="0"/>
    <n v="735900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blank)"/>
    <n v="0"/>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blank)"/>
    <n v="180800000"/>
    <n v="220850939.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blank)"/>
    <n v="0"/>
    <n v="28142430.190000001"/>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blank)"/>
    <n v="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blank)"/>
    <n v="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blank)"/>
    <n v="164387816"/>
    <n v="483773989.60999995"/>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blank)"/>
    <n v="3200000"/>
    <n v="896105.59"/>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968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15000000"/>
    <n v="13265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blank)"/>
    <n v="55110397"/>
    <n v="31143494.4099999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blank)"/>
    <n v="8565446"/>
    <n v="4909010.19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blank)"/>
    <n v="5883571"/>
    <n v="3432083.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blank)"/>
    <n v="9265829"/>
    <n v="5405066.94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blank)"/>
    <n v="30923392"/>
    <n v="17361649.27"/>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blank)"/>
    <n v="7494137"/>
    <n v="4109079.87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blank)"/>
    <n v="4864534"/>
    <n v="2604311.5"/>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blank)"/>
    <n v="9100691"/>
    <n v="5046236.4399999995"/>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blank)"/>
    <n v="9234979"/>
    <n v="5387071.05999999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blank)"/>
    <n v="7494137"/>
    <n v="4109079.9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blank)"/>
    <n v="29074733"/>
    <n v="16333618.7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blank)"/>
    <n v="6727560"/>
    <n v="3603576.90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blank)"/>
    <n v="25362144"/>
    <n v="1470708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blank)"/>
    <n v="308402759"/>
    <n v="185556544.30999997"/>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blank)"/>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blank)"/>
    <n v="16800000"/>
    <n v="13343010.35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blank)"/>
    <n v="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blank)"/>
    <n v="30000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blank)"/>
    <n v="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blank)"/>
    <n v="32518638596"/>
    <n v="25131703186.380005"/>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blank)"/>
    <n v="13905000000"/>
    <n v="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blank)"/>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blank)"/>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blank)"/>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blank)"/>
    <n v="111600000"/>
    <n v="8879690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blank)"/>
    <n v="8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blank)"/>
    <n v="0"/>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blank)"/>
    <n v="300000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64500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blank)"/>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7427493"/>
    <n v="5944012.2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blank)"/>
    <n v="7572506"/>
    <n v="11321180.28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blank)"/>
    <n v="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4300000"/>
    <n v="11711967.36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blank)"/>
    <n v="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blank)"/>
    <n v="1274947745"/>
    <n v="743719515"/>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blank)"/>
    <n v="135000000"/>
    <n v="623619363.33000004"/>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blank)"/>
    <n v="18971484488"/>
    <n v="10566292814"/>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blank)"/>
    <n v="4200000"/>
    <n v="508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blank)"/>
    <n v="2700000"/>
    <n v="15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blank)"/>
    <n v="54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blank)"/>
    <n v="4200000"/>
    <n v="24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blank)"/>
    <n v="8600000"/>
    <n v="67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blank)"/>
    <n v="3000000"/>
    <n v="17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blank)"/>
    <n v="3000000"/>
    <n v="17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blank)"/>
    <n v="10200000"/>
    <n v="59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blank)"/>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blank)"/>
    <n v="54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blank)"/>
    <n v="48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blank)"/>
    <n v="6600000"/>
    <n v="38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blank)"/>
    <n v="50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blank)"/>
    <n v="3300000"/>
    <n v="192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blank)"/>
    <n v="6100000"/>
    <n v="36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blank)"/>
    <n v="6600000"/>
    <n v="38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blank)"/>
    <n v="4800000"/>
    <n v="39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blank)"/>
    <n v="2700000"/>
    <n v="18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blank)"/>
    <n v="7500000"/>
    <n v="43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blank)"/>
    <n v="6000000"/>
    <n v="35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blank)"/>
    <n v="6600000"/>
    <n v="614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blank)"/>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blank)"/>
    <n v="4800000"/>
    <n v="45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blank)"/>
    <n v="10800000"/>
    <n v="101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blank)"/>
    <n v="2940000"/>
    <n v="17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blank)"/>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blank)"/>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blank)"/>
    <n v="54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blank)"/>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blank)"/>
    <n v="4200000"/>
    <n v="24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blank)"/>
    <n v="4800000"/>
    <n v="28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blank)"/>
    <n v="695958718"/>
    <n v="386548599.79999995"/>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blank)"/>
    <n v="350000000"/>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blank)"/>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blank)"/>
    <n v="151600000"/>
    <n v="60988833.310000002"/>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blank)"/>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blank)"/>
    <n v="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blank)"/>
    <n v="1100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blank)"/>
    <n v="15700000"/>
    <n v="41496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blank)"/>
    <n v="26261600"/>
    <n v="17100657.59"/>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blank)"/>
    <n v="57600000"/>
    <n v="2340425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blank)"/>
    <n v="29889646"/>
    <n v="1911687.9700000002"/>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blank)"/>
    <n v="53717748"/>
    <n v="28002015"/>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blank)"/>
    <n v="150116116"/>
    <n v="11667696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blank)"/>
    <n v="48269488"/>
    <n v="28365572.100000001"/>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blank)"/>
    <n v="167400000"/>
    <n v="97623988"/>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blank)"/>
    <n v="13000000"/>
    <n v="7554825"/>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blank)"/>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blank)"/>
    <n v="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blank)"/>
    <n v="7200000"/>
    <n v="31630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blank)"/>
    <n v="13251946"/>
    <n v="7730296"/>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blank)"/>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blank)"/>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blank)"/>
    <n v="14994261"/>
    <n v="1923406"/>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blank)"/>
    <n v="412190000"/>
    <n v="58221212.659999996"/>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blank)"/>
    <n v="0"/>
    <n v="109306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blank)"/>
    <n v="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blank)"/>
    <n v="1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blank)"/>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633000000"/>
    <n v="1989661.5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blank)"/>
    <n v="3000000"/>
    <n v="3011299.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blank)"/>
    <n v="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blank)"/>
    <n v="11211440413"/>
    <n v="6903606765.950000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blank)"/>
    <n v="1388308604"/>
    <n v="77484668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blank)"/>
    <n v="50758895"/>
    <n v="27331714.4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400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blank)"/>
    <n v="14970302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blank)"/>
    <n v="10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blank)"/>
    <n v="306441777"/>
    <n v="165007108"/>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400000"/>
    <n v="341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0"/>
    <n v="0"/>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3000000"/>
    <n v="4709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0"/>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blank)"/>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blank)"/>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blank)"/>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blank)"/>
    <n v="11914764731"/>
    <n v="6460167762.7699995"/>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blank)"/>
    <n v="1108367613"/>
    <n v="1125638035.79"/>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blank)"/>
    <n v="176321500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blank)"/>
    <n v="8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blank)"/>
    <n v="4227444798"/>
    <n v="1493100410.0800002"/>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blank)"/>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blank)"/>
    <n v="2851526879"/>
    <n v="1050529309.0199997"/>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blank)"/>
    <n v="60792000"/>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blank)"/>
    <n v="322917574"/>
    <n v="120772405.47999999"/>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blank)"/>
    <n v="246040"/>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blank)"/>
    <n v="659816522"/>
    <n v="333633273.17000002"/>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blank)"/>
    <n v="0"/>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blank)"/>
    <n v="140000000"/>
    <n v="121925516.80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blank)"/>
    <n v="2481592823"/>
    <n v="1257785477.0899999"/>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blank)"/>
    <n v="2000000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blank)"/>
    <n v="4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blank)"/>
    <n v="1677756035"/>
    <n v="724058363.23000002"/>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blank)"/>
    <n v="0"/>
    <n v="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blank)"/>
    <n v="840000000"/>
    <n v="167618861.89000002"/>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blank)"/>
    <n v="36429600"/>
    <n v="260858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blank)"/>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blank)"/>
    <n v="180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blank)"/>
    <n v="750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blank)"/>
    <n v="25037500"/>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blank)"/>
    <n v="169588399"/>
    <n v="76660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blank)"/>
    <n v="177600000"/>
    <n v="99564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blank)"/>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blank)"/>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blank)"/>
    <n v="10500000"/>
    <n v="5947031.1599999992"/>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blank)"/>
    <n v="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blank)"/>
    <n v="0"/>
    <n v="400779384.19999999"/>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blank)"/>
    <n v="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blank)"/>
    <n v="8763954564"/>
    <n v="4673249603.2099991"/>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blank)"/>
    <n v="659698150"/>
    <n v="443504116.86000007"/>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blank)"/>
    <n v="284169222"/>
    <n v="154043456.41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blank)"/>
    <n v="6096296718"/>
    <n v="3384327595.9799995"/>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blank)"/>
    <n v="4245726001"/>
    <n v="2450384309.7499995"/>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blank)"/>
    <n v="10001506777"/>
    <n v="5167903186.71"/>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blank)"/>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blank)"/>
    <n v="5130920"/>
    <n v="2993032"/>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blank)"/>
    <n v="1408197659"/>
    <n v="746387346.11000001"/>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blank)"/>
    <n v="97537485904"/>
    <n v="54330239907.05999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blank)"/>
    <n v="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blank)"/>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blank)"/>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blank)"/>
    <n v="200000000"/>
    <n v="82165980"/>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blank)"/>
    <n v="50581840"/>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blank)"/>
    <n v="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blank)"/>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blank)"/>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blank)"/>
    <n v="1222918000"/>
    <n v="1226256886.4100001"/>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blank)"/>
    <n v="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blank)"/>
    <n v="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blank)"/>
    <n v="1950000000"/>
    <n v="16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blank)"/>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blank)"/>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blank)"/>
    <n v="0"/>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blank)"/>
    <n v="75641136"/>
    <n v="11949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blank)"/>
    <n v="191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blank)"/>
    <n v="267271422"/>
    <n v="155908329.5"/>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blank)"/>
    <n v="20896861"/>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blank)"/>
    <n v="706048489"/>
    <n v="325484838.62000006"/>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blank)"/>
    <n v="223731000"/>
    <n v="97840495"/>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blank)"/>
    <n v="2586978152"/>
    <n v="1470048737.3900001"/>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blank)"/>
    <n v="271544267"/>
    <n v="152658919.06"/>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blank)"/>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blank)"/>
    <n v="250002253"/>
    <n v="134616597.77999997"/>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blank)"/>
    <n v="40000000"/>
    <n v="0"/>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blank)"/>
    <n v="1272412088"/>
    <n v="998317922.36000025"/>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blank)"/>
    <n v="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blank)"/>
    <n v="143925000"/>
    <n v="87330871.110000014"/>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blank)"/>
    <n v="4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blank)"/>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blank)"/>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blank)"/>
    <n v="1331200"/>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blank)"/>
    <n v="10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blank)"/>
    <n v="819943180"/>
    <n v="445262107.43000001"/>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blank)"/>
    <n v="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blank)"/>
    <n v="2222755080"/>
    <n v="123028213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blank)"/>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blank)"/>
    <n v="405038460"/>
    <n v="219580095.49999994"/>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blank)"/>
    <n v="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blank)"/>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blank)"/>
    <n v="3000000"/>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blank)"/>
    <n v="285346590"/>
    <n v="153648163.82999998"/>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blank)"/>
    <n v="5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blank)"/>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blank)"/>
    <n v="9600000"/>
    <n v="51599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blank)"/>
    <n v="143040000"/>
    <n v="79584466.60000003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blank)"/>
    <n v="15483566"/>
    <n v="7126821.5100000007"/>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blank)"/>
    <n v="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blank)"/>
    <n v="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blank)"/>
    <n v="1551454267"/>
    <n v="859933688.499999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blank)"/>
    <n v="37741593"/>
    <n v="31361098.6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blank)"/>
    <n v="298874606"/>
    <n v="160662877.54999998"/>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blank)"/>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blank)"/>
    <n v="26209439"/>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blank)"/>
    <n v="37576000"/>
    <n v="11342284.300000001"/>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blank)"/>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blank)"/>
    <n v="33500000"/>
    <n v="18681295"/>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blank)"/>
    <n v="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blank)"/>
    <n v="22400000"/>
    <n v="13618182.950000001"/>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blank)"/>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blank)"/>
    <n v="6000000"/>
    <n v="10500003"/>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blank)"/>
    <n v="137633874"/>
    <n v="136248160.11000001"/>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blank)"/>
    <n v="95856888"/>
    <n v="66148610.259999998"/>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blank)"/>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blank)"/>
    <n v="299433082"/>
    <n v="159467469"/>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blank)"/>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blank)"/>
    <n v="212609688"/>
    <n v="122413702.25999999"/>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blank)"/>
    <n v="584356474"/>
    <n v="337480815.68999988"/>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blank)"/>
    <n v="12000000"/>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blank)"/>
    <n v="234683132"/>
    <n v="136481555"/>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blank)"/>
    <n v="169657636"/>
    <n v="92905823.5"/>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blank)"/>
    <n v="1375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blank)"/>
    <n v="344000"/>
    <n v="197574.64"/>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blank)"/>
    <n v="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blank)"/>
    <n v="203341870"/>
    <n v="88664029.009999961"/>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blank)"/>
    <n v="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blank)"/>
    <n v="50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blank)"/>
    <n v="306985449"/>
    <n v="169908988.12"/>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blank)"/>
    <n v="2875536383"/>
    <n v="1583356826.6500001"/>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blank)"/>
    <n v="178885000"/>
    <n v="97751249.71999992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blank)"/>
    <n v="50000000"/>
    <n v="27571416.68"/>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blank)"/>
    <n v="0"/>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blank)"/>
    <n v="166700000"/>
    <n v="103009541.6799999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blank)"/>
    <n v="159100000"/>
    <n v="86350833.309999987"/>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blank)"/>
    <n v="21670500"/>
    <n v="15227184.52999999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blank)"/>
    <n v="0"/>
    <n v="1126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blank)"/>
    <n v="121500000"/>
    <n v="74453636.35000000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blank)"/>
    <n v="351931723"/>
    <n v="199655582"/>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blank)"/>
    <n v="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blank)"/>
    <n v="0"/>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blank)"/>
    <n v="2788995002"/>
    <n v="903596815.18000007"/>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blank)"/>
    <n v="15625966539"/>
    <n v="8457016201.5200005"/>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blank)"/>
    <n v="680727278"/>
    <n v="373959224.68999994"/>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blank)"/>
    <n v="265000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blank)"/>
    <n v="200000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blank)"/>
    <n v="35000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blank)"/>
    <n v="0"/>
    <n v="1106211.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blank)"/>
    <n v="0"/>
    <n v="786469.15"/>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blank)"/>
    <n v="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16000000"/>
    <n v="549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blank)"/>
    <n v="1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blank)"/>
    <n v="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blank)"/>
    <n v="10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blank)"/>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blank)"/>
    <n v="55000000"/>
    <n v="55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blank)"/>
    <n v="1400000"/>
    <n v="12451622.629999999"/>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blank)"/>
    <n v="38100000"/>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blank)"/>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blank)"/>
    <n v="500000000"/>
    <n v="291666666.62"/>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blank)"/>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blank)"/>
    <n v="2185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blank)"/>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blank)"/>
    <n v="1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blank)"/>
    <n v="1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blank)"/>
    <n v="2232200180"/>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blank)"/>
    <n v="38292902870"/>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blank)"/>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blank)"/>
    <n v="63862500000"/>
    <n v="60070729399.360001"/>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blank)"/>
    <n v="21287500000"/>
    <n v="8602409375.6400013"/>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blank)"/>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blank)"/>
    <n v="725496"/>
    <n v="383328"/>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blank)"/>
    <n v="300000"/>
    <n v="72349"/>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blank)"/>
    <n v="1621350200"/>
    <n v="945787612"/>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blank)"/>
    <n v="2869200"/>
    <n v="16737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blank)"/>
    <n v="1814353"/>
    <n v="1032175.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blank)"/>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blank)"/>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blank)"/>
    <n v="4400000"/>
    <n v="2566659"/>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blank)"/>
    <n v="590000"/>
    <n v="344170"/>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blank)"/>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blank)"/>
    <n v="34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blank)"/>
    <n v="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blank)"/>
    <n v="399963"/>
    <n v="203819.1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blank)"/>
    <n v="1000000"/>
    <n v="773330"/>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blank)"/>
    <n v="500000"/>
    <n v="225000.01"/>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blank)"/>
    <n v="0"/>
    <n v="123161.59999999999"/>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blank)"/>
    <n v="300000"/>
    <n v="5800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blank)"/>
    <n v="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blank)"/>
    <n v="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blank)"/>
    <n v="200000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blank)"/>
    <n v="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blank)"/>
    <n v="5000000"/>
    <n v="1905875.48"/>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blank)"/>
    <n v="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blank)"/>
    <n v="0"/>
    <n v="14555278.52"/>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blank)"/>
    <n v="1000000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blank)"/>
    <n v="16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blank)"/>
    <n v="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blank)"/>
    <n v="2614875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blank)"/>
    <n v="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blank)"/>
    <n v="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blank)"/>
    <n v="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blank)"/>
    <n v="1000000"/>
    <n v="92640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blank)"/>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blank)"/>
    <n v="123270580"/>
    <n v="27772293.799999997"/>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blank)"/>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blank)"/>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blank)"/>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blank)"/>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blank)"/>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blank)"/>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blank)"/>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blank)"/>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blank)"/>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blank)"/>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blank)"/>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blank)"/>
    <n v="13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blank)"/>
    <n v="23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blank)"/>
    <n v="545123922"/>
    <n v="8448556.8300000001"/>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blank)"/>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blank)"/>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blank)"/>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blank)"/>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blank)"/>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blank)"/>
    <n v="149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blank)"/>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blank)"/>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blank)"/>
    <n v="2550000"/>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blank)"/>
    <n v="564045"/>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blank)"/>
    <n v="890032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blank)"/>
    <n v="15310446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blank)"/>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blank)"/>
    <n v="850000"/>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blank)"/>
    <n v="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blank)"/>
    <n v="0"/>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blank)"/>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blank)"/>
    <n v="1840000"/>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40559471.510000005"/>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6610301"/>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0"/>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12959720.86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85068791"/>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41740091.530000001"/>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01499436.56999999"/>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blank)"/>
    <n v="0"/>
    <n v="28595741.599999998"/>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21668257.99999999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16507138.21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884824.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19916097.1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1351843.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blank)"/>
    <n v="0"/>
    <n v="5210265.09"/>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blank)"/>
    <n v="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blank)"/>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blank)"/>
    <n v="3700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blank)"/>
    <n v="51896000"/>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blank)"/>
    <n v="1026000"/>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blank)"/>
    <n v="2200000"/>
    <n v="378235.02"/>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blank)"/>
    <n v="1000000"/>
    <n v="129756.6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blank)"/>
    <n v="312562596"/>
    <n v="37925537.200000003"/>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blank)"/>
    <n v="1500000"/>
    <n v="770468.60000000009"/>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blank)"/>
    <n v="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blank)"/>
    <n v="964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blank)"/>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blank)"/>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blank)"/>
    <n v="4050000"/>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blank)"/>
    <n v="90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1682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53317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blank)"/>
    <n v="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blank)"/>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blank)"/>
    <n v="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blank)"/>
    <n v="20000000"/>
    <n v="47944402.199999996"/>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blank)"/>
    <n v="242265000"/>
    <n v="103686954.59999999"/>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blank)"/>
    <n v="1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blank)"/>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blank)"/>
    <n v="16750000"/>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blank)"/>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blank)"/>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blank)"/>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blank)"/>
    <n v="100000"/>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blank)"/>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blank)"/>
    <n v="192060000"/>
    <n v="21051068.899999999"/>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blank)"/>
    <n v="13500000"/>
    <n v="546240.91999999993"/>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blank)"/>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blank)"/>
    <n v="1000000"/>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blank)"/>
    <n v="100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blank)"/>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blank)"/>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blank)"/>
    <n v="2596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blank)"/>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blank)"/>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blank)"/>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blank)"/>
    <n v="1184917"/>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blank)"/>
    <n v="82950293"/>
    <n v="5817636"/>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7483209.149999999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0"/>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blank)"/>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blank)"/>
    <n v="3985340"/>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blank)"/>
    <n v="2000000"/>
    <n v="3162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blank)"/>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blank)"/>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blank)"/>
    <n v="28646225"/>
    <n v="251765"/>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blank)"/>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blank)"/>
    <n v="6664700"/>
    <n v="9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blank)"/>
    <n v="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blank)"/>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blank)"/>
    <n v="408532"/>
    <n v="643493.7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blank)"/>
    <n v="0"/>
    <n v="19746.4200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blank)"/>
    <n v="1782348"/>
    <n v="101471.33"/>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blank)"/>
    <n v="25090000"/>
    <n v="2586540.5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blank)"/>
    <n v="143978000"/>
    <n v="11612535.21999999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blank)"/>
    <n v="2010000"/>
    <n v="1773085.71"/>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blank)"/>
    <n v="37685370"/>
    <n v="1662107.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blank)"/>
    <n v="25895490"/>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blank)"/>
    <n v="0"/>
    <n v="104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blank)"/>
    <n v="294952"/>
    <n v="135747.549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24813919.2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0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blank)"/>
    <n v="166536809"/>
    <n v="150545451.93999997"/>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blank)"/>
    <n v="164725403"/>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blank)"/>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504310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1107090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796894.2"/>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448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blank)"/>
    <n v="603300000"/>
    <n v="381717617.66000003"/>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blank)"/>
    <n v="30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blank)"/>
    <n v="203011889"/>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blank)"/>
    <n v="100000"/>
    <n v="5575.5"/>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757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116502.29999999999"/>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13847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219291.76"/>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283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433471.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540934.70000000007"/>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43574.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4073183.96"/>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17066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518029781.43000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3272323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231706443.67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199757.89999999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59969839.67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197774877.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432373982.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120141714.3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7997659.09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06446841.51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19759546.6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10690002.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3509292.0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651664502.06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1468225917.68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89708492.73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58757650.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1914411409.92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1544076.8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29883672.1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36206413.46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38137037.9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19513414.7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7972036.4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49512.87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7999591.77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5935419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5376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5145.30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59402599.1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204548893.72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3349176.420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58310688.8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71398148.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89084533.4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4498925.64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269070209.65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14358854.8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59833282.71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5919828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5920962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19999833.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6720603.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19663078.75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15346993.30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236093766.05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19717848.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9042065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79998809.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65941684.1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1515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7952162.96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2490573.1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560012178.15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119603976.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95253746.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490243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175021236.4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59998069.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4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40351381.1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339494112.5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109220182.4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74088367.75000001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4304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4.8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79838225.31999999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17635697.0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471454.11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63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2863563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96327"/>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4423288.7299999995"/>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99374189.57000000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19308343.4399999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blank)"/>
    <n v="30000000"/>
    <n v="12159609.07999999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39668442.840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458443877.3999999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872993530.9500000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713148078.08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285503880.3200000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blank)"/>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blank)"/>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blank)"/>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blank)"/>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blank)"/>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blank)"/>
    <n v="2439999"/>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blank)"/>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blank)"/>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blank)"/>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105911040.58"/>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58990606.280000001"/>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1876216.830000002"/>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blank)"/>
    <n v="245000000"/>
    <n v="30754323.64000000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6576822.58000000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24107088.68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3739014.7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44581603.2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6238218.980000000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41536691.73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07858188.83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48619265.14000000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blank)"/>
    <n v="876443"/>
    <n v="0"/>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blank)"/>
    <n v="20000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blank)"/>
    <n v="32520000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blank)"/>
    <n v="12000000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577275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blank)"/>
    <n v="331991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197036942.50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136294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16795264.40000000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1389172.810000000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397206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793236.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14101826.439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6556471.13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4081966.320000000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78082.1799999999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237303.0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4394.3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990788.4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31169403.609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3688443.18999999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blank)"/>
    <n v="3713107"/>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blank)"/>
    <n v="3565539"/>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blank)"/>
    <n v="2139321"/>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blank)"/>
    <n v="32004344"/>
    <n v="1115498.57"/>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blank)"/>
    <n v="7813248"/>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blank)"/>
    <n v="2515598"/>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blank)"/>
    <n v="29533972"/>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blank)"/>
    <n v="124550316"/>
    <n v="163084007.79999992"/>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blank)"/>
    <n v="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blank)"/>
    <n v="5047362"/>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blank)"/>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blank)"/>
    <n v="3093638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44994.2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10715359.870000001"/>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blank)"/>
    <n v="0"/>
    <n v="5013356.99"/>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blank)"/>
    <n v="138272643"/>
    <n v="75341725.840000018"/>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1418158.46"/>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1728475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59641959.52000000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863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88578.7"/>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242036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147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3685862.15"/>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121765205.4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77022018.469999999"/>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11667510.9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61540536.620000005"/>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69483682.529999986"/>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47537081.70000000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10186628"/>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1534743.930000000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13614406.65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745381214.7300000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134217756.8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blank)"/>
    <n v="230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blank)"/>
    <n v="10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blank)"/>
    <n v="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blank)"/>
    <n v="5000000"/>
    <n v="32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blank)"/>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blank)"/>
    <n v="250000"/>
    <n v="145831"/>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blank)"/>
    <n v="9500000"/>
    <n v="488889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blank)"/>
    <n v="35100000"/>
    <n v="2105833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blank)"/>
    <n v="1500000"/>
    <n v="875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blank)"/>
    <n v="7700000"/>
    <n v="4094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blank)"/>
    <n v="116500000"/>
    <n v="46821018.069999993"/>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blank)"/>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blank)"/>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blank)"/>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blank)"/>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blank)"/>
    <n v="9100000"/>
    <n v="990247.1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blank)"/>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blank)"/>
    <n v="30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blank)"/>
    <n v="3200000"/>
    <n v="134240.28999999998"/>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blank)"/>
    <n v="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blank)"/>
    <n v="25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28424616"/>
    <n v="3642503.1"/>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blank)"/>
    <n v="65065801"/>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53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1352804"/>
    <n v="25423.1"/>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47500"/>
    <n v="369783.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blank)"/>
    <n v="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blank)"/>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blank)"/>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blank)"/>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blank)"/>
    <n v="16718900"/>
    <n v="5224539.0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blank)"/>
    <n v="374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blank)"/>
    <n v="75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blank)"/>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blank)"/>
    <n v="4408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blank)"/>
    <n v="23440692"/>
    <n v="288362.36"/>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blank)"/>
    <n v="2412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blank)"/>
    <n v="150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blank)"/>
    <n v="6004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blank)"/>
    <n v="7142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blank)"/>
    <n v="285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blank)"/>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blank)"/>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blank)"/>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blank)"/>
    <n v="3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blank)"/>
    <n v="1892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blank)"/>
    <n v="200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blank)"/>
    <n v="5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blank)"/>
    <n v="21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blank)"/>
    <n v="2723822"/>
    <n v="25903.360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blank)"/>
    <n v="257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blank)"/>
    <n v="330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blank)"/>
    <n v="9186"/>
    <n v="87903.53"/>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blank)"/>
    <n v="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blank)"/>
    <n v="28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53750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50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16000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blank)"/>
    <n v="5390000"/>
    <n v="12254284.5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blank)"/>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blank)"/>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blank)"/>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blank)"/>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blank)"/>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blank)"/>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blank)"/>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blank)"/>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blank)"/>
    <n v="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4740000"/>
    <n v="17043437.459999997"/>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157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15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3385000"/>
    <n v="428877584"/>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4940000"/>
    <n v="2365809.7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2700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blank)"/>
    <n v="5000000"/>
    <n v="5442687.6299999999"/>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blank)"/>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blank)"/>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blank)"/>
    <n v="2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blank)"/>
    <n v="10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blank)"/>
    <n v="325000"/>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blank)"/>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blank)"/>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blank)"/>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blank)"/>
    <n v="30331284"/>
    <n v="14230144.6"/>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blank)"/>
    <n v="3487026"/>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blank)"/>
    <n v="1520000"/>
    <n v="898886.179999999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blank)"/>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blank)"/>
    <n v="1710129"/>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blank)"/>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blank)"/>
    <n v="972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blank)"/>
    <n v="94248812"/>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blank)"/>
    <n v="21389332"/>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blank)"/>
    <n v="65179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blank)"/>
    <n v="50000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blank)"/>
    <n v="1300000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blank)"/>
    <n v="600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blank)"/>
    <n v="166500000"/>
    <n v="63806741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blank)"/>
    <n v="4020000"/>
    <n v="12918362.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blank)"/>
    <n v="80500000"/>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71534349.840000004"/>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blank)"/>
    <n v="2000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blank)"/>
    <n v="70000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9838457.089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blank)"/>
    <n v="500000"/>
    <n v="1201660.6000000001"/>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blank)"/>
    <n v="2000000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blank)"/>
    <n v="114485534"/>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2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235000"/>
    <n v="155406"/>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1420000"/>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blank)"/>
    <n v="0"/>
    <n v="468255.8"/>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blank)"/>
    <n v="0"/>
    <n v="480999.92"/>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blank)"/>
    <n v="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2712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18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3400000"/>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2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0"/>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blank)"/>
    <n v="300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blank)"/>
    <n v="0"/>
    <n v="3806146.2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2823471.42000000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9510000"/>
    <n v="7908134.25"/>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blank)"/>
    <n v="0"/>
    <n v="3296456.5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800000"/>
    <n v="1428299.1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blank)"/>
    <n v="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9800000"/>
    <n v="3835775.25"/>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0"/>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600100"/>
    <n v="5602905.90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500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blank)"/>
    <n v="35000000"/>
    <n v="14175669.629999999"/>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blank)"/>
    <n v="0"/>
    <n v="42517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276875.2"/>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blank)"/>
    <n v="589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blank)"/>
    <n v="79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blank)"/>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blank)"/>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blank)"/>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blank)"/>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blank)"/>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blank)"/>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blank)"/>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blank)"/>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blank)"/>
    <n v="4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blank)"/>
    <n v="31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blank)"/>
    <n v="10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blank)"/>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blank)"/>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blank)"/>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3768385"/>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0"/>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2220000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172000"/>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0"/>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blank)"/>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80000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8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blank)"/>
    <n v="874000"/>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blank)"/>
    <n v="0"/>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blank)"/>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blank)"/>
    <n v="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blank)"/>
    <n v="3284536"/>
    <n v="153143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blank)"/>
    <n v="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blank)"/>
    <n v="5840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blank)"/>
    <n v="0"/>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blank)"/>
    <n v="29000"/>
    <n v="370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blank)"/>
    <n v="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blank)"/>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blank)"/>
    <n v="1200000"/>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blank)"/>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blank)"/>
    <n v="3000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blank)"/>
    <n v="1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blank)"/>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blank)"/>
    <n v="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blank)"/>
    <n v="100000"/>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blank)"/>
    <n v="261974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blank)"/>
    <n v="199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blank)"/>
    <n v="7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blank)"/>
    <n v="56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blank)"/>
    <n v="5930000"/>
    <n v="218536.5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blank)"/>
    <n v="16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blank)"/>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blank)"/>
    <n v="267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blank)"/>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blank)"/>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blank)"/>
    <n v="4500000"/>
    <n v="9439889.160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blank)"/>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blank)"/>
    <n v="15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blank)"/>
    <n v="0"/>
    <n v="442698.23999999999"/>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blank)"/>
    <n v="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blank)"/>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blank)"/>
    <n v="158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blank)"/>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blank)"/>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blank)"/>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blank)"/>
    <n v="350000"/>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blank)"/>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blank)"/>
    <n v="1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blank)"/>
    <n v="0"/>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blank)"/>
    <n v="717840244"/>
    <n v="114528868.38000001"/>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blank)"/>
    <n v="32640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blank)"/>
    <n v="0"/>
    <n v="158174551.30000001"/>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blank)"/>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blank)"/>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blank)"/>
    <n v="0"/>
    <n v="21510107.89999999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blank)"/>
    <n v="0"/>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blank)"/>
    <n v="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blank)"/>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blank)"/>
    <n v="0"/>
    <n v="3433092.5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blank)"/>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blank)"/>
    <n v="0"/>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blank)"/>
    <n v="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blank)"/>
    <n v="4000000"/>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blank)"/>
    <n v="36546535"/>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blank)"/>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7830000"/>
    <n v="1686517.4700000002"/>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240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5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2600000"/>
    <n v="1502200.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624730"/>
    <n v="413589.8399999999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384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89000"/>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650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0548700"/>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3664500"/>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30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828380"/>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3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27258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186305"/>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577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50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11315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174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323500"/>
    <n v="37632"/>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blank)"/>
    <n v="13583481"/>
    <n v="1616079.83"/>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0544519.34"/>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blank)"/>
    <n v="0"/>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blank)"/>
    <n v="0"/>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0"/>
    <n v="344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blank)"/>
    <n v="235551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blank)"/>
    <n v="51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blank)"/>
    <n v="262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blank)"/>
    <n v="7200000"/>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blank)"/>
    <n v="100000"/>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blank)"/>
    <n v="1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blank)"/>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blank)"/>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blank)"/>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blank)"/>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blank)"/>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blank)"/>
    <n v="51463666"/>
    <n v="6398792.460000000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blank)"/>
    <n v="2077430"/>
    <n v="167287.67000000001"/>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blank)"/>
    <n v="3951779"/>
    <n v="28338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blank)"/>
    <n v="2061850"/>
    <n v="2978480.7800000003"/>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blank)"/>
    <n v="2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blank)"/>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blank)"/>
    <n v="300000"/>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blank)"/>
    <n v="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blank)"/>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blank)"/>
    <n v="6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blank)"/>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blank)"/>
    <n v="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blank)"/>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blank)"/>
    <n v="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blank)"/>
    <n v="89949550"/>
    <n v="16114304.530000001"/>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blank)"/>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blank)"/>
    <n v="270057562"/>
    <n v="2710536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blank)"/>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blank)"/>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blank)"/>
    <n v="12108980"/>
    <n v="1378981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blank)"/>
    <n v="29741605"/>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blank)"/>
    <n v="1427034365"/>
    <n v="626719594.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blank)"/>
    <n v="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blank)"/>
    <n v="45133688"/>
    <n v="153235608.9199999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blank)"/>
    <n v="12168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blank)"/>
    <n v="0"/>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blank)"/>
    <n v="0"/>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blank)"/>
    <n v="100229"/>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blank)"/>
    <n v="87432"/>
    <n v="2373771.61"/>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blank)"/>
    <n v="12991889"/>
    <n v="19881873.169999998"/>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blank)"/>
    <n v="0"/>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blank)"/>
    <n v="0"/>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blank)"/>
    <n v="0"/>
    <n v="21539131.039999999"/>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blank)"/>
    <n v="1350000"/>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blank)"/>
    <n v="200000"/>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blank)"/>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blank)"/>
    <n v="1190000"/>
    <n v="137517.20000000001"/>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blank)"/>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blank)"/>
    <n v="60000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blank)"/>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blank)"/>
    <n v="125000"/>
    <n v="390154.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blank)"/>
    <n v="0"/>
    <n v="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blank)"/>
    <n v="180000"/>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blank)"/>
    <n v="0"/>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blank)"/>
    <n v="189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blank)"/>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blank)"/>
    <n v="214987"/>
    <n v="68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blank)"/>
    <n v="2795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blank)"/>
    <n v="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blank)"/>
    <n v="684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blank)"/>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blank)"/>
    <n v="3000000"/>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blank)"/>
    <n v="0"/>
    <n v="513973.25"/>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blank)"/>
    <n v="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blank)"/>
    <n v="1500100"/>
    <n v="3481027.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blank)"/>
    <n v="100"/>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blank)"/>
    <n v="250000"/>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blank)"/>
    <n v="725000"/>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blank)"/>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blank)"/>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blank)"/>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blank)"/>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blank)"/>
    <n v="300000"/>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blank)"/>
    <n v="0"/>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blank)"/>
    <n v="30000"/>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blank)"/>
    <n v="0"/>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blank)"/>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blank)"/>
    <n v="0"/>
    <n v="3158257.6"/>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blank)"/>
    <n v="0"/>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blank)"/>
    <n v="0"/>
    <n v="1144371.1599999999"/>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blank)"/>
    <n v="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blank)"/>
    <n v="0"/>
    <n v="503774.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blank)"/>
    <n v="0"/>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blank)"/>
    <n v="0"/>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blank)"/>
    <n v="0"/>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blank)"/>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blank)"/>
    <n v="7500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blank)"/>
    <n v="200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blank)"/>
    <n v="500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blank)"/>
    <n v="220000"/>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blank)"/>
    <n v="30000"/>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blank)"/>
    <n v="83545"/>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blank)"/>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blank)"/>
    <n v="27351956"/>
    <n v="2979212.5"/>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blank)"/>
    <n v="1156618"/>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blank)"/>
    <n v="1500000"/>
    <n v="2278825.4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blank)"/>
    <n v="1000000"/>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blank)"/>
    <n v="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blank)"/>
    <n v="5885000"/>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blank)"/>
    <n v="22732773"/>
    <n v="4148027.9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blank)"/>
    <n v="250000"/>
    <n v="0"/>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blank)"/>
    <n v="4500000"/>
    <n v="999851.76"/>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19561727.85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blank)"/>
    <n v="80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blank)"/>
    <n v="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blank)"/>
    <n v="10833448"/>
    <n v="19566550.43"/>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blank)"/>
    <n v="0"/>
    <n v="1695916.6500000001"/>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blank)"/>
    <n v="380702"/>
    <n v="448872"/>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blank)"/>
    <n v="200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blank)"/>
    <n v="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blank)"/>
    <n v="45603573"/>
    <n v="37229001.840000004"/>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blank)"/>
    <n v="4817883"/>
    <n v="5939729.2599999998"/>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blank)"/>
    <n v="0"/>
    <n v="2679572.3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blank)"/>
    <n v="5000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blank)"/>
    <n v="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blank)"/>
    <n v="276091657"/>
    <n v="24691744.360000003"/>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0579502.780000001"/>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469074.65"/>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666803.48"/>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828099.74"/>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816246.9"/>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blank)"/>
    <n v="7500000"/>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blank)"/>
    <n v="0"/>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blank)"/>
    <n v="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blank)"/>
    <n v="0"/>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blank)"/>
    <n v="5984781"/>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blank)"/>
    <n v="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blank)"/>
    <n v="200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blank)"/>
    <n v="0"/>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blank)"/>
    <n v="17778274"/>
    <n v="27782779.580000002"/>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blank)"/>
    <n v="2500000"/>
    <n v="294056"/>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2733351.530000000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blank)"/>
    <n v="14500000"/>
    <n v="5253502.239999999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blank)"/>
    <n v="1000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blank)"/>
    <n v="6500000"/>
    <n v="2671792.5099999998"/>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blank)"/>
    <n v="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blank)"/>
    <n v="8371493"/>
    <n v="461064409.04000002"/>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blank)"/>
    <n v="28690411"/>
    <n v="215766290.41"/>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blank)"/>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2322228.20000000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blank)"/>
    <n v="366702528"/>
    <n v="588608230.99999988"/>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blank)"/>
    <n v="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blank)"/>
    <n v="6986726"/>
    <n v="37598731.630000003"/>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blank)"/>
    <n v="1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blank)"/>
    <n v="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blank)"/>
    <n v="56842276"/>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270229393.38"/>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14249169.210000001"/>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14864197.66"/>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27854171.93"/>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60907541.539999999"/>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blank)"/>
    <n v="600000"/>
    <n v="957205.3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blank)"/>
    <n v="400000"/>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blank)"/>
    <n v="0"/>
    <n v="186180.39999999997"/>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blank)"/>
    <n v="200000"/>
    <n v="22774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blank)"/>
    <n v="10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blank)"/>
    <n v="850000"/>
    <n v="611273.27999999991"/>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blank)"/>
    <n v="0"/>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blank)"/>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blank)"/>
    <n v="10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blank)"/>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blank)"/>
    <n v="831738"/>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blank)"/>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blank)"/>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blank)"/>
    <n v="3055221"/>
    <n v="1164502.3600000001"/>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blank)"/>
    <n v="499989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blank)"/>
    <n v="9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blank)"/>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blank)"/>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blank)"/>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blank)"/>
    <n v="4065620"/>
    <n v="1688145.1199999999"/>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blank)"/>
    <n v="25340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blank)"/>
    <n v="1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blank)"/>
    <n v="100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blank)"/>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blank)"/>
    <n v="10000000"/>
    <n v="4897000"/>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blank)"/>
    <n v="6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blank)"/>
    <n v="2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blank)"/>
    <n v="0"/>
    <n v="3707430.41"/>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blank)"/>
    <n v="0"/>
    <n v="14820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blank)"/>
    <n v="100000000"/>
    <n v="47195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blank)"/>
    <n v="66247360"/>
    <n v="50907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blank)"/>
    <n v="0"/>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blank)"/>
    <n v="0"/>
    <n v="1726504.1400000001"/>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blank)"/>
    <n v="0"/>
    <n v="158592"/>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blank)"/>
    <n v="0"/>
    <n v="1149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blank)"/>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blank)"/>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blank)"/>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blank)"/>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blank)"/>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blank)"/>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blank)"/>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blank)"/>
    <n v="105000"/>
    <n v="98093.4"/>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blank)"/>
    <n v="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blank)"/>
    <n v="70000"/>
    <n v="175368.99"/>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blank)"/>
    <n v="8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blank)"/>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blank)"/>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blank)"/>
    <n v="4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blank)"/>
    <n v="4800000"/>
    <n v="3629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blank)"/>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blank)"/>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blank)"/>
    <n v="3300000"/>
    <n v="0"/>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blank)"/>
    <n v="18000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blank)"/>
    <n v="317000"/>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blank)"/>
    <n v="45658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blank)"/>
    <n v="10200000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blank)"/>
    <n v="300000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blank)"/>
    <n v="195000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blank)"/>
    <n v="0"/>
    <n v="172173.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blank)"/>
    <n v="80000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blank)"/>
    <n v="0"/>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blank)"/>
    <n v="2450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blank)"/>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blank)"/>
    <n v="15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blank)"/>
    <n v="18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blank)"/>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blank)"/>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blank)"/>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blank)"/>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blank)"/>
    <n v="1100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blank)"/>
    <n v="4030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blank)"/>
    <n v="5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blank)"/>
    <n v="25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blank)"/>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blank)"/>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blank)"/>
    <n v="2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blank)"/>
    <n v="600000"/>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blank)"/>
    <n v="100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blank)"/>
    <n v="200000"/>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blank)"/>
    <n v="0"/>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blank)"/>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blank)"/>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blank)"/>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blank)"/>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blank)"/>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blank)"/>
    <n v="10000000"/>
    <n v="1075742.3999999999"/>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blank)"/>
    <n v="3000000"/>
    <n v="354000"/>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blank)"/>
    <n v="20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blank)"/>
    <n v="0"/>
    <n v="917549.63"/>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blank)"/>
    <n v="10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blank)"/>
    <n v="6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blank)"/>
    <n v="2230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blank)"/>
    <n v="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blank)"/>
    <n v="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blank)"/>
    <n v="2160000"/>
    <n v="1659640.85"/>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blank)"/>
    <n v="60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blank)"/>
    <n v="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blank)"/>
    <n v="600000"/>
    <n v="262166.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blank)"/>
    <n v="750100"/>
    <n v="298810.22000000003"/>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blank)"/>
    <n v="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blank)"/>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blank)"/>
    <n v="1500000"/>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blank)"/>
    <n v="3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blank)"/>
    <n v="1936948"/>
    <n v="862677.51000000013"/>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blank)"/>
    <n v="7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blank)"/>
    <n v="1600000"/>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blank)"/>
    <n v="3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blank)"/>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blank)"/>
    <n v="32924741"/>
    <n v="9531058.9699999988"/>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blank)"/>
    <n v="11075259"/>
    <n v="957491.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blank)"/>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blank)"/>
    <n v="33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blank)"/>
    <n v="85215789"/>
    <n v="4468994.3600000013"/>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blank)"/>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blank)"/>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blank)"/>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blank)"/>
    <n v="65000000"/>
    <n v="27471427.649999999"/>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blank)"/>
    <n v="5430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blank)"/>
    <n v="7700000"/>
    <n v="36802.0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blank)"/>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blank)"/>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blank)"/>
    <n v="2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blank)"/>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blank)"/>
    <n v="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blank)"/>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blank)"/>
    <n v="9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blank)"/>
    <n v="185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blank)"/>
    <n v="6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blank)"/>
    <n v="3525478"/>
    <n v="3860980.9600000004"/>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blank)"/>
    <n v="625000"/>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blank)"/>
    <n v="375000"/>
    <n v="0"/>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blank)"/>
    <n v="3925000"/>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blank)"/>
    <n v="1563000"/>
    <n v="30342746.82"/>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blank)"/>
    <n v="0"/>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blank)"/>
    <n v="0"/>
    <n v="90307720.530000001"/>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blank)"/>
    <n v="8300000"/>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blank)"/>
    <n v="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blank)"/>
    <n v="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blank)"/>
    <n v="12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blank)"/>
    <n v="1710150"/>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blank)"/>
    <n v="4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blank)"/>
    <n v="15000000"/>
    <n v="2988395.7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blank)"/>
    <n v="35200000"/>
    <n v="1497804.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blank)"/>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blank)"/>
    <n v="25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blank)"/>
    <n v="3475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blank)"/>
    <n v="4500000"/>
    <n v="951310.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blank)"/>
    <n v="500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blank)"/>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blank)"/>
    <n v="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blank)"/>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blank)"/>
    <n v="35000000"/>
    <n v="12097739.220000001"/>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blank)"/>
    <n v="2403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blank)"/>
    <n v="0"/>
    <n v="482025.23"/>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blank)"/>
    <n v="4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blank)"/>
    <n v="0"/>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blank)"/>
    <n v="50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blank)"/>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blank)"/>
    <n v="66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blank)"/>
    <n v="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blank)"/>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blank)"/>
    <n v="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blank)"/>
    <n v="2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blank)"/>
    <n v="2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blank)"/>
    <n v="0"/>
    <n v="318871.83"/>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blank)"/>
    <n v="0"/>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blank)"/>
    <n v="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blank)"/>
    <n v="1300000"/>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blank)"/>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45193051"/>
    <n v="945525.46"/>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blank)"/>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blank)"/>
    <n v="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blank)"/>
    <n v="653735000"/>
    <n v="53986149.93000000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137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blank)"/>
    <n v="13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9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blank)"/>
    <n v="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7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blank)"/>
    <n v="7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94223900"/>
    <n v="364073.2599999999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blank)"/>
    <n v="18621140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5000000"/>
    <n v="34721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blank)"/>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16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blank)"/>
    <n v="153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blank)"/>
    <n v="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blank)"/>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blank)"/>
    <n v="870860811"/>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blank)"/>
    <n v="85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blank)"/>
    <n v="10000000"/>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2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blank)"/>
    <n v="4460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blank)"/>
    <n v="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2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blank)"/>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blank)"/>
    <n v="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blank)"/>
    <n v="5970000"/>
    <n v="658697.9399999999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blank)"/>
    <n v="0"/>
    <n v="52885.71"/>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blank)"/>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blank)"/>
    <n v="8000000"/>
    <n v="618886.4000000000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blank)"/>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1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blank)"/>
    <n v="1300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blank)"/>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41391000"/>
    <n v="718099.2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blank)"/>
    <n v="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269000"/>
    <n v="234339.83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1140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343000"/>
    <n v="239241.46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83512"/>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blank)"/>
    <n v="129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blank)"/>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1650000"/>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1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20800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2847406"/>
    <n v="206611.00000000003"/>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6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56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1006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4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8872000"/>
    <n v="2115863.9300000002"/>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blank)"/>
    <n v="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5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blank)"/>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5000000"/>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5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blank)"/>
    <n v="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8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2592120"/>
    <n v="2209678.7400000002"/>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0"/>
    <n v="53500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978300"/>
    <n v="52579.3600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blank)"/>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66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blank)"/>
    <n v="4000"/>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37870"/>
    <n v="714566.4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blank)"/>
    <n v="800000"/>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blank)"/>
    <n v="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blank)"/>
    <n v="0"/>
    <n v="78698.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blank)"/>
    <n v="0"/>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blank)"/>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blank)"/>
    <n v="186162195"/>
    <n v="6719996.1600000001"/>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blank)"/>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blank)"/>
    <n v="73325200"/>
    <n v="103294625.86"/>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blank)"/>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blank)"/>
    <n v="0"/>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blank)"/>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blank)"/>
    <n v="93587000"/>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blank)"/>
    <n v="76683276"/>
    <n v="70449969.820000008"/>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blank)"/>
    <n v="0"/>
    <n v="2485080"/>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blank)"/>
    <n v="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blank)"/>
    <n v="100444"/>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blank)"/>
    <n v="20603500"/>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blank)"/>
    <n v="55159500"/>
    <n v="183634425.16999996"/>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blank)"/>
    <n v="0"/>
    <n v="27640632.559999999"/>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blank)"/>
    <n v="0"/>
    <n v="16261241.84"/>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blank)"/>
    <n v="3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blank)"/>
    <n v="1986600"/>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blank)"/>
    <n v="11241525"/>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blank)"/>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blank)"/>
    <n v="6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blank)"/>
    <n v="1700610"/>
    <n v="309357580.08999997"/>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blank)"/>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blank)"/>
    <n v="150000"/>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blank)"/>
    <n v="0"/>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blank)"/>
    <n v="700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blank)"/>
    <n v="289488861"/>
    <n v="42823878.570000008"/>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blank)"/>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blank)"/>
    <n v="80000"/>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blank)"/>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blank)"/>
    <n v="413710167"/>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blank)"/>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blank)"/>
    <n v="20967452"/>
    <n v="5919623.9699999997"/>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blank)"/>
    <n v="52695750"/>
    <n v="5882320.71"/>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blank)"/>
    <n v="322000"/>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blank)"/>
    <n v="1750000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blank)"/>
    <n v="23719006"/>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blank)"/>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blank)"/>
    <n v="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blank)"/>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blank)"/>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blank)"/>
    <n v="443242300"/>
    <n v="1361960584.179999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blank)"/>
    <n v="61267934"/>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blank)"/>
    <n v="2193504"/>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blank)"/>
    <n v="129169108"/>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blank)"/>
    <n v="1391449792"/>
    <n v="4124191.73"/>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blank)"/>
    <n v="289997112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blank)"/>
    <n v="42117735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blank)"/>
    <n v="15808658"/>
    <n v="707878.4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blank)"/>
    <n v="71203568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blank)"/>
    <n v="0"/>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blank)"/>
    <n v="6750000000"/>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blank)"/>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blank)"/>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blank)"/>
    <n v="83136678"/>
    <n v="71841014.560000002"/>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blank)"/>
    <n v="5816000"/>
    <n v="2278740.69"/>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blank)"/>
    <n v="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blank)"/>
    <n v="720000"/>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blank)"/>
    <n v="2051205"/>
    <n v="77526589.439999998"/>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blank)"/>
    <n v="6234800"/>
    <n v="2165310.5300000003"/>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blank)"/>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blank)"/>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blank)"/>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blank)"/>
    <n v="1240200"/>
    <n v="78603.99000000000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blank)"/>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blank)"/>
    <n v="432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blank)"/>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blank)"/>
    <n v="0"/>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blank)"/>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blank)"/>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blank)"/>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blank)"/>
    <n v="12422000"/>
    <n v="2690048.68"/>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blank)"/>
    <n v="1795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blank)"/>
    <n v="100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blank)"/>
    <n v="6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blank)"/>
    <n v="40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blank)"/>
    <n v="3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blank)"/>
    <n v="16478465"/>
    <n v="17044400.7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blank)"/>
    <n v="20289508"/>
    <n v="26380943.170000002"/>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blank)"/>
    <n v="12500"/>
    <n v="2324784.0999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blank)"/>
    <n v="527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blank)"/>
    <n v="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blank)"/>
    <n v="1848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blank)"/>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blank)"/>
    <n v="5000000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blank)"/>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blank)"/>
    <n v="94127876"/>
    <n v="9594003.9699999988"/>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blank)"/>
    <n v="9223948"/>
    <n v="2255647.12"/>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blank)"/>
    <n v="62369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blank)"/>
    <n v="1478284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blank)"/>
    <n v="4776250"/>
    <n v="7181845.3500000006"/>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blank)"/>
    <n v="250000"/>
    <n v="366472.42"/>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blank)"/>
    <n v="5156590"/>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blank)"/>
    <n v="50000000"/>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blank)"/>
    <n v="30289822"/>
    <n v="8080526.139999999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blank)"/>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blank)"/>
    <n v="18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blank)"/>
    <n v="3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blank)"/>
    <n v="659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blank)"/>
    <n v="108523491"/>
    <n v="17729051.15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blank)"/>
    <n v="1056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blank)"/>
    <n v="174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blank)"/>
    <n v="66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blank)"/>
    <n v="79964176"/>
    <n v="14867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blank)"/>
    <n v="38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blank)"/>
    <n v="31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blank)"/>
    <n v="6550000"/>
    <n v="6151059.75"/>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blank)"/>
    <n v="350000"/>
    <n v="277134.77999999997"/>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blank)"/>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blank)"/>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blank)"/>
    <n v="2950000"/>
    <n v="586960.61"/>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blank)"/>
    <n v="11361538"/>
    <n v="15828.52"/>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blank)"/>
    <n v="113523252"/>
    <n v="51596928.759999998"/>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4241920.920000002"/>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0"/>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0"/>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15745675.119999997"/>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3437243.09999999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820383.31"/>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1842491.82"/>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4335402.75"/>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2722545.8600000003"/>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87720921.730000004"/>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0479740.729999997"/>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1658519.17"/>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6135876.120000000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0"/>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3758827.66"/>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3817631.8699999996"/>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564.1900000004"/>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5656095.59"/>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2732720.8800000004"/>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2151756.88"/>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33367404.16"/>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4111202.68"/>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7848339.48999998"/>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40056556.78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26519880.740000002"/>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17859338.46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45290609.609999999"/>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51225485.490000002"/>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10430236.24"/>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15572921.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3422501.759999998"/>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91547744.929999977"/>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76568497.150000006"/>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12205076.67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0"/>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29092171.530000001"/>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12405900.880000001"/>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04987023.80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6504683.370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9606706.75"/>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65406014.799999997"/>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66644481.660000004"/>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0"/>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12577629.129999999"/>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0"/>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44412371.219999999"/>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17646100.73"/>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2041543.0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7009296.9699999997"/>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2037303.75"/>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121899469.52"/>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2252077.5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94907730.939999998"/>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395029388.65999997"/>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15838791.21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33790327.390000001"/>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5153898.22"/>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9959882.8399999999"/>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61539227.390000001"/>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blank)"/>
    <n v="34553117"/>
    <n v="4417532.47"/>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blank)"/>
    <n v="3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blank)"/>
    <n v="2972111"/>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blank)"/>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blank)"/>
    <n v="10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blank)"/>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blank)"/>
    <n v="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blank)"/>
    <n v="9817376"/>
    <n v="37418626.82"/>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blank)"/>
    <n v="5164359363"/>
    <n v="2991723709.5300007"/>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blank)"/>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blank)"/>
    <n v="211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blank)"/>
    <n v="785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blank)"/>
    <n v="52129700"/>
    <n v="11188706.360000001"/>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blank)"/>
    <n v="11300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blank)"/>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blank)"/>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blank)"/>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blank)"/>
    <n v="41895585"/>
    <n v="13786469.070000004"/>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blank)"/>
    <n v="54395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blank)"/>
    <n v="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blank)"/>
    <n v="4268914"/>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blank)"/>
    <n v="121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blank)"/>
    <n v="10834147"/>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blank)"/>
    <n v="37855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blank)"/>
    <n v="9803866"/>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blank)"/>
    <n v="15663595"/>
    <n v="4538665.8600000003"/>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blank)"/>
    <n v="24442719"/>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blank)"/>
    <n v="3711547"/>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blank)"/>
    <n v="1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blank)"/>
    <n v="5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blank)"/>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blank)"/>
    <n v="48960054"/>
    <n v="5747892.25"/>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blank)"/>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blank)"/>
    <n v="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blank)"/>
    <n v="25280000"/>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blank)"/>
    <n v="0"/>
    <n v="15365"/>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blank)"/>
    <n v="20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blank)"/>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blank)"/>
    <n v="13350000"/>
    <n v="255226.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blank)"/>
    <n v="1260000"/>
    <n v="120000.01"/>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blank)"/>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blank)"/>
    <n v="14945000"/>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blank)"/>
    <n v="8619800"/>
    <n v="6079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blank)"/>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blank)"/>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blank)"/>
    <n v="10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blank)"/>
    <n v="15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blank)"/>
    <n v="51340116"/>
    <n v="2152201.15"/>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blank)"/>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blank)"/>
    <n v="5229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blank)"/>
    <n v="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blank)"/>
    <n v="34104000"/>
    <n v="1139653.39000000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blank)"/>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blank)"/>
    <n v="31589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blank)"/>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blank)"/>
    <n v="100000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47557818.1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75528799.989999995"/>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77652736.400000006"/>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blank)"/>
    <n v="7700000"/>
    <n v="5280845.0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blank)"/>
    <n v="0"/>
    <n v="192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blank)"/>
    <n v="14400000"/>
    <n v="440707.2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blank)"/>
    <n v="66149594"/>
    <n v="3149659.9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blank)"/>
    <n v="6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blank)"/>
    <n v="7195943"/>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blank)"/>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blank)"/>
    <n v="5500000"/>
    <n v="195317.1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blank)"/>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blank)"/>
    <n v="1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blank)"/>
    <n v="20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blank)"/>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blank)"/>
    <n v="467700000"/>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blank)"/>
    <n v="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blank)"/>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blank)"/>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blank)"/>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blank)"/>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blank)"/>
    <n v="50000"/>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blank)"/>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blank)"/>
    <n v="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blank)"/>
    <n v="20405888"/>
    <n v="15503940.9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blank)"/>
    <n v="4325384"/>
    <n v="2664010.26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blank)"/>
    <n v="0"/>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blank)"/>
    <n v="0"/>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blank)"/>
    <n v="0"/>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blank)"/>
    <n v="38000000"/>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blank)"/>
    <n v="0"/>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blank)"/>
    <n v="6874304"/>
    <n v="2610607.7699999996"/>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blank)"/>
    <n v="1259746"/>
    <n v="510904.110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blank)"/>
    <n v="1679303"/>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blank)"/>
    <n v="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blank)"/>
    <n v="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blank)"/>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blank)"/>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blank)"/>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blank)"/>
    <n v="13950000"/>
    <n v="1278251.29"/>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blank)"/>
    <n v="3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blank)"/>
    <n v="15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blank)"/>
    <n v="23884995"/>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blank)"/>
    <n v="22320000"/>
    <n v="2378729.4"/>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blank)"/>
    <n v="302568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blank)"/>
    <n v="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blank)"/>
    <n v="1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blank)"/>
    <n v="2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blank)"/>
    <n v="17219479"/>
    <n v="3827330.46"/>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blank)"/>
    <n v="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blank)"/>
    <n v="27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blank)"/>
    <n v="37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blank)"/>
    <n v="10100000"/>
    <n v="1800471.23"/>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blank)"/>
    <n v="0"/>
    <n v="182360.3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blank)"/>
    <n v="215750000"/>
    <n v="1132833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blank)"/>
    <n v="6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blank)"/>
    <n v="399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blank)"/>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blank)"/>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blank)"/>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blank)"/>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blank)"/>
    <n v="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blank)"/>
    <n v="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blank)"/>
    <n v="15000000"/>
    <n v="209910.2"/>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blank)"/>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blank)"/>
    <n v="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blank)"/>
    <n v="300000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blank)"/>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blank)"/>
    <n v="168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blank)"/>
    <n v="0"/>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blank)"/>
    <n v="858260"/>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blank)"/>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blank)"/>
    <n v="0"/>
    <n v="695461.65"/>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blank)"/>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blank)"/>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blank)"/>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blank)"/>
    <n v="984054"/>
    <n v="472256.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blank)"/>
    <n v="8000"/>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blank)"/>
    <n v="240815"/>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blank)"/>
    <n v="516000"/>
    <n v="660837.02"/>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blank)"/>
    <n v="46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blank)"/>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blank)"/>
    <n v="0"/>
    <n v="1452829.6"/>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27159639.390000001"/>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244713919.35999998"/>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434850836.00999999"/>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blank)"/>
    <n v="28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blank)"/>
    <n v="85736493"/>
    <n v="588876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blank)"/>
    <n v="3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blank)"/>
    <n v="5800000"/>
    <n v="3544943.4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blank)"/>
    <n v="810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blank)"/>
    <n v="117000000"/>
    <n v="358147102.3600000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blank)"/>
    <n v="3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blank)"/>
    <n v="27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blank)"/>
    <n v="14845487"/>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blank)"/>
    <n v="13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13629628.16"/>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blank)"/>
    <n v="0"/>
    <n v="1414380.2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blank)"/>
    <n v="0"/>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blank)"/>
    <n v="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blank)"/>
    <n v="0"/>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blank)"/>
    <n v="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blank)"/>
    <n v="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blank)"/>
    <n v="22000000"/>
    <n v="17253101.27"/>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blank)"/>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blank)"/>
    <n v="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blank)"/>
    <n v="15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340740689.56"/>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blank)"/>
    <n v="8000000"/>
    <n v="3040066.29000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blank)"/>
    <n v="5000000"/>
    <n v="1027260.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blank)"/>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blank)"/>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blank)"/>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blank)"/>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blank)"/>
    <n v="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blank)"/>
    <n v="1083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blank)"/>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blank)"/>
    <n v="8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blank)"/>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blank)"/>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blank)"/>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blank)"/>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blank)"/>
    <n v="46710403"/>
    <n v="12726853.45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blank)"/>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blank)"/>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blank)"/>
    <n v="198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blank)"/>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blank)"/>
    <n v="207497"/>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blank)"/>
    <n v="3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blank)"/>
    <n v="6620000"/>
    <n v="700728.1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blank)"/>
    <n v="1459692"/>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blank)"/>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blank)"/>
    <n v="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blank)"/>
    <n v="31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blank)"/>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blank)"/>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blank)"/>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blank)"/>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blank)"/>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blank)"/>
    <n v="820000"/>
    <n v="9950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blank)"/>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blank)"/>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blank)"/>
    <n v="110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blank)"/>
    <n v="2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blank)"/>
    <n v="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blank)"/>
    <n v="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blank)"/>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blank)"/>
    <n v="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blank)"/>
    <n v="51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blank)"/>
    <n v="1300000"/>
    <n v="243767.7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blank)"/>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blank)"/>
    <n v="20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blank)"/>
    <n v="10000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blank)"/>
    <n v="23300000"/>
    <n v="3888378.2399999998"/>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blank)"/>
    <n v="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blank)"/>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blank)"/>
    <n v="300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blank)"/>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blank)"/>
    <n v="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blank)"/>
    <n v="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blank)"/>
    <n v="44600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blank)"/>
    <n v="1215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blank)"/>
    <n v="25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blank)"/>
    <n v="200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blank)"/>
    <n v="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blank)"/>
    <n v="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blank)"/>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blank)"/>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blank)"/>
    <n v="22000000"/>
    <n v="1532152.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blank)"/>
    <n v="155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blank)"/>
    <n v="52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blank)"/>
    <n v="105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blank)"/>
    <n v="21300000"/>
    <n v="5231179.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blank)"/>
    <n v="170000000"/>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blank)"/>
    <n v="20200000"/>
    <n v="4472178.819999999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blank)"/>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blank)"/>
    <n v="322198429"/>
    <n v="5637545.859999999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22866670.480000004"/>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40868153.310000002"/>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145529.25"/>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5445479.5499999998"/>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blank)"/>
    <n v="62946772"/>
    <n v="21808505.039999999"/>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blank)"/>
    <n v="20000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blank)"/>
    <n v="95000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blank)"/>
    <n v="29085000"/>
    <n v="13754445.789999999"/>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blank)"/>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blank)"/>
    <n v="1600000"/>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blank)"/>
    <n v="300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blank)"/>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blank)"/>
    <n v="3166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blank)"/>
    <n v="350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blank)"/>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blank)"/>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blank)"/>
    <n v="10532201"/>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blank)"/>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blank)"/>
    <n v="2552035"/>
    <n v="50268"/>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blank)"/>
    <n v="20000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blank)"/>
    <n v="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blank)"/>
    <n v="200000"/>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blank)"/>
    <n v="0"/>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blank)"/>
    <n v="600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blank)"/>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blank)"/>
    <n v="3900000"/>
    <n v="257198.33"/>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blank)"/>
    <n v="420000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blank)"/>
    <n v="1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blank)"/>
    <n v="342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blank)"/>
    <n v="7200000"/>
    <n v="50999.95"/>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blank)"/>
    <n v="10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blank)"/>
    <n v="5000000"/>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blank)"/>
    <n v="0"/>
    <n v="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blank)"/>
    <n v="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blank)"/>
    <n v="20250000"/>
    <n v="3592402.14"/>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blank)"/>
    <n v="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blank)"/>
    <n v="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blank)"/>
    <n v="10007000"/>
    <n v="77205.98"/>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blank)"/>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blank)"/>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blank)"/>
    <n v="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blank)"/>
    <n v="2500000"/>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blank)"/>
    <n v="0"/>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blank)"/>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blank)"/>
    <n v="0"/>
    <n v="187615.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blank)"/>
    <n v="0"/>
    <n v="224782.9000000000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blank)"/>
    <n v="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blank)"/>
    <n v="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blank)"/>
    <n v="0"/>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blank)"/>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blank)"/>
    <n v="3000068"/>
    <n v="259483.7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blank)"/>
    <n v="0"/>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blank)"/>
    <n v="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blank)"/>
    <n v="6230976"/>
    <n v="2600900.34"/>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blank)"/>
    <n v="3500000"/>
    <n v="9200501.7799999993"/>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blank)"/>
    <n v="240000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blank)"/>
    <n v="390000"/>
    <n v="0"/>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blank)"/>
    <n v="100000"/>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blank)"/>
    <n v="9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blank)"/>
    <n v="1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blank)"/>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blank)"/>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blank)"/>
    <n v="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blank)"/>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blank)"/>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blank)"/>
    <n v="0"/>
    <n v="32968918.469999999"/>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blank)"/>
    <n v="99000000"/>
    <n v="96350536.28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blank)"/>
    <n v="0"/>
    <n v="2835761.46"/>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blank)"/>
    <n v="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blank)"/>
    <n v="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blank)"/>
    <n v="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blank)"/>
    <n v="0"/>
    <n v="388787.23"/>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blank)"/>
    <n v="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blank)"/>
    <n v="0"/>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blank)"/>
    <n v="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blank)"/>
    <n v="0"/>
    <n v="31000673.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blank)"/>
    <n v="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blank)"/>
    <n v="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blank)"/>
    <n v="0"/>
    <n v="16839950.30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blank)"/>
    <n v="0"/>
    <n v="1148356.1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blank)"/>
    <n v="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blank)"/>
    <n v="76873404"/>
    <n v="56814518.7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blank)"/>
    <n v="0"/>
    <n v="5324188.4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blank)"/>
    <n v="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blank)"/>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blank)"/>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blank)"/>
    <n v="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blank)"/>
    <n v="30000000"/>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blank)"/>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blank)"/>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blank)"/>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1059006.3199999998"/>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31840.33"/>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544944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2212.99"/>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5112809.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blank)"/>
    <n v="33882073"/>
    <n v="1320692.01"/>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blank)"/>
    <n v="4009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blank)"/>
    <n v="5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blank)"/>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blank)"/>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blank)"/>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blank)"/>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blank)"/>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blank)"/>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blank)"/>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blank)"/>
    <n v="108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blank)"/>
    <n v="32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blank)"/>
    <n v="1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blank)"/>
    <n v="123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blank)"/>
    <n v="5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blank)"/>
    <n v="30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blank)"/>
    <n v="5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blank)"/>
    <n v="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blank)"/>
    <n v="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blank)"/>
    <n v="0"/>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blank)"/>
    <n v="1600000"/>
    <n v="1856964.11"/>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blank)"/>
    <n v="1100000"/>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blank)"/>
    <n v="67020000"/>
    <n v="174949.87"/>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blank)"/>
    <n v="2000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blank)"/>
    <n v="148100000"/>
    <n v="70305528.419999987"/>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blank)"/>
    <n v="200000"/>
    <n v="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blank)"/>
    <n v="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blank)"/>
    <n v="66416603"/>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blank)"/>
    <n v="4100000"/>
    <n v="176385.4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blank)"/>
    <n v="43633373"/>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blank)"/>
    <n v="100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blank)"/>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blank)"/>
    <n v="500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blank)"/>
    <n v="50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blank)"/>
    <n v="20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blank)"/>
    <n v="0"/>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blank)"/>
    <n v="95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blank)"/>
    <n v="95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blank)"/>
    <n v="2030000"/>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blank)"/>
    <n v="4935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blank)"/>
    <n v="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blank)"/>
    <n v="130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blank)"/>
    <n v="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blank)"/>
    <n v="0"/>
    <n v="36217.74"/>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blank)"/>
    <n v="0"/>
    <n v="412791.16"/>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blank)"/>
    <n v="0"/>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blank)"/>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14334485.87000000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blank)"/>
    <n v="67860848"/>
    <n v="32877012.220000003"/>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blank)"/>
    <n v="0"/>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blank)"/>
    <n v="0"/>
    <n v="1850000.93"/>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blank)"/>
    <n v="0"/>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blank)"/>
    <n v="5840000"/>
    <n v="4378829.6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blank)"/>
    <n v="0"/>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blank)"/>
    <n v="4000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blank)"/>
    <n v="12747357"/>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blank)"/>
    <n v="11361458"/>
    <n v="11634855.469999999"/>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blank)"/>
    <n v="0"/>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blank)"/>
    <n v="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blank)"/>
    <n v="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blank)"/>
    <n v="162681005"/>
    <n v="30573570.489999998"/>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blank)"/>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1263604.8499999999"/>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blank)"/>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blank)"/>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blank)"/>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blank)"/>
    <n v="0"/>
    <n v="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blank)"/>
    <n v="7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blank)"/>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blank)"/>
    <n v="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blank)"/>
    <n v="67000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690827899.6600000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228432117.8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439538040.82000005"/>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3441799.85"/>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11680899.5"/>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72843960.5400000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58748314.22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164816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1604542.7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578182.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4700000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4.65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6680146.8899999997"/>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13999293.3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250937277.52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blank)"/>
    <n v="5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blank)"/>
    <n v="70500000"/>
    <n v="26554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blank)"/>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blank)"/>
    <n v="1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blank)"/>
    <n v="59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blank)"/>
    <n v="600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blank)"/>
    <n v="34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blank)"/>
    <n v="376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blank)"/>
    <n v="9949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blank)"/>
    <n v="2355000"/>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blank)"/>
    <n v="1625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blank)"/>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blank)"/>
    <n v="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blank)"/>
    <n v="2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blank)"/>
    <n v="2000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blank)"/>
    <n v="8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blank)"/>
    <n v="98108999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blank)"/>
    <n v="132000000"/>
    <n v="25319105.899999999"/>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blank)"/>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blank)"/>
    <n v="1000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blank)"/>
    <n v="300000000"/>
    <n v="1965575.95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blank)"/>
    <n v="6840011"/>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blank)"/>
    <n v="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blank)"/>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blank)"/>
    <n v="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blank)"/>
    <n v="135262966"/>
    <n v="80410749"/>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blank)"/>
    <n v="5198345"/>
    <n v="383257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blank)"/>
    <n v="16638889"/>
    <n v="1120319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blank)"/>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blank)"/>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blank)"/>
    <n v="1062629700"/>
    <n v="703401353"/>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blank)"/>
    <n v="211200"/>
    <n v="125343"/>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blank)"/>
    <n v="4543100"/>
    <n v="2650137"/>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blank)"/>
    <n v="57511400"/>
    <n v="3354831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blank)"/>
    <n v="6161290"/>
    <n v="4382847.340000000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blank)"/>
    <n v="5842071"/>
    <n v="3398286.83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blank)"/>
    <n v="258900"/>
    <n v="97798.1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blank)"/>
    <n v="303982"/>
    <n v="192535.6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blank)"/>
    <n v="396071"/>
    <n v="228768.7799999999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blank)"/>
    <n v="802860"/>
    <n v="491376.22000000003"/>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blank)"/>
    <n v="36960"/>
    <n v="2016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blank)"/>
    <n v="13060114"/>
    <n v="6865969.06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4049595"/>
    <n v="2362263.7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blank)"/>
    <n v="20294000"/>
    <n v="2757942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blank)"/>
    <n v="5000000"/>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blank)"/>
    <n v="4000000"/>
    <n v="199998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blank)"/>
    <n v="1250000"/>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blank)"/>
    <n v="550000"/>
    <n v="212709.17"/>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blank)"/>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blank)"/>
    <n v="30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blank)"/>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blank)"/>
    <n v="5000000"/>
    <n v="3154298.0399999996"/>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blank)"/>
    <n v="200000"/>
    <n v="108333.2900000000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blank)"/>
    <n v="300000"/>
    <n v="199999.99999999997"/>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blank)"/>
    <n v="1500000"/>
    <n v="1072081.160000000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blank)"/>
    <n v="5000000"/>
    <n v="3465287.51"/>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blank)"/>
    <n v="0"/>
    <n v="1444444"/>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blank)"/>
    <n v="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25000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blank)"/>
    <n v="0"/>
    <n v="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blank)"/>
    <n v="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blank)"/>
    <n v="15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blank)"/>
    <n v="15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blank)"/>
    <n v="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blank)"/>
    <n v="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blank)"/>
    <n v="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blank)"/>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blank)"/>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blank)"/>
    <n v="0"/>
    <n v="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blank)"/>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blank)"/>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blank)"/>
    <n v="5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blank)"/>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blank)"/>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blank)"/>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blank)"/>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blank)"/>
    <n v="3456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blank)"/>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blank)"/>
    <n v="16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blank)"/>
    <n v="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blank)"/>
    <n v="10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blank)"/>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blank)"/>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blank)"/>
    <n v="45000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blank)"/>
    <n v="10000"/>
    <n v="0"/>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blank)"/>
    <n v="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blank)"/>
    <n v="50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blank)"/>
    <n v="50000000"/>
    <n v="22999998"/>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blank)"/>
    <n v="3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blank)"/>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blank)"/>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blank)"/>
    <n v="870000000"/>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blank)"/>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blank)"/>
    <n v="0"/>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blank)"/>
    <n v="0"/>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blank)"/>
    <n v="0"/>
    <n v="59261624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blank)"/>
    <n v="0"/>
    <n v="6658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493751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339784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282408295.15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9858520.8000000007"/>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13371893.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11339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60545707.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42828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8033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857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120782168.4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160867216.29999998"/>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blank)"/>
    <n v="85000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blank)"/>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blank)"/>
    <n v="20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86218440.010000005"/>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blank)"/>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blank)"/>
    <n v="1000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blank)"/>
    <n v="118780889"/>
    <n v="1661625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blank)"/>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blank)"/>
    <n v="3500000000"/>
    <n v="3000000000"/>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blank)"/>
    <n v="19279811077"/>
    <n v="5768808012.2299995"/>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blank)"/>
    <n v="0"/>
    <n v="1050000000"/>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blank)"/>
    <n v="0"/>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blank)"/>
    <n v="0"/>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blank)"/>
    <n v="0"/>
    <n v="703825829.96999991"/>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blank)"/>
    <n v="0"/>
    <n v="1239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blank)"/>
    <n v="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blank)"/>
    <n v="0"/>
    <n v="5367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blank)"/>
    <n v="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blank)"/>
    <n v="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blank)"/>
    <n v="0"/>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blank)"/>
    <n v="0"/>
    <n v="378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blank)"/>
    <n v="0"/>
    <n v="325803092.25"/>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blank)"/>
    <n v="0"/>
    <n v="30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blank)"/>
    <n v="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blank)"/>
    <n v="0"/>
    <n v="39687829.380000003"/>
  </r>
  <r>
    <s v="2026"/>
    <x v="0"/>
    <x v="0"/>
    <x v="1"/>
    <x v="10"/>
    <s v="2 - Poder Ejecutivo"/>
    <s v="0202 - MINISTERIO DE  INTERIOR Y POLICÍA"/>
    <s v="0001 - MINISTERIO DE INTERIOR Y POLICIA"/>
    <s v="0 - N/A"/>
    <s v="0.0 - N/A"/>
    <s v="0.0.00 - N/A"/>
    <s v="2.5 - TRANSFERENCIAS DE CAPITAL"/>
    <s v="2.5.3 - TRANSFERENCIAS DE CAPITAL A GOBIERNOS GENERALES LOCALES"/>
    <s v="N"/>
    <s v="00 - N/A"/>
    <s v="10 - FONDO GENERAL"/>
    <s v="99 - MULTIPROVINCIAL"/>
    <s v="(blank)"/>
    <n v="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blank)"/>
    <n v="2600000000"/>
    <n v="2061855310.5000007"/>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blank)"/>
    <n v="6323828232"/>
    <n v="3688899802"/>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blank)"/>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blank)"/>
    <n v="112950925"/>
    <n v="67770554.459999993"/>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blank)"/>
    <n v="0"/>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blank)"/>
    <n v="0"/>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blank)"/>
    <n v="7548400000"/>
    <n v="496721006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blank)"/>
    <n v="3000000000"/>
    <n v="1916666666.6700001"/>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blank)"/>
    <n v="5848600849"/>
    <n v="1411383408.7500002"/>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blank)"/>
    <n v="400498905"/>
    <n v="92783652.99000001"/>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blank)"/>
    <n v="85372103"/>
    <n v="4980038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blank)"/>
    <n v="16110124"/>
    <n v="5702632.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blank)"/>
    <n v="100851950"/>
    <n v="25212987.34000000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blank)"/>
    <n v="2158493256"/>
    <n v="1059121066.0000001"/>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blank)"/>
    <n v="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blank)"/>
    <n v="91215965"/>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blank)"/>
    <n v="1600000000"/>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blank)"/>
    <n v="49700000"/>
    <n v="61827265.349999994"/>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blank)"/>
    <n v="1876339622"/>
    <n v="144416547.81999999"/>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blank)"/>
    <n v="9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blank)"/>
    <n v="500000000"/>
    <n v="30000000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blank)"/>
    <n v="0"/>
    <n v="11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blank)"/>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blank)"/>
    <n v="1072870000"/>
    <n v="537845921.26999998"/>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blank)"/>
    <n v="31500000"/>
    <n v="2212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blank)"/>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blank)"/>
    <n v="17480000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blank)"/>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blank)"/>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blank)"/>
    <n v="2381250080"/>
    <n v="1551869963.07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blank)"/>
    <n v="1404473410"/>
    <n v="33714432.1499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blank)"/>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blank)"/>
    <n v="26300000"/>
    <n v="15341666.68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blank)"/>
    <n v="7200000"/>
    <n v="42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blank)"/>
    <n v="0"/>
    <n v="12666666.65"/>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blank)"/>
    <n v="10000000"/>
    <n v="62752411.429999992"/>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blank)"/>
    <n v="4323000000"/>
    <n v="140373.68"/>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blank)"/>
    <n v="100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blank)"/>
    <n v="1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blank)"/>
    <n v="20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blank)"/>
    <n v="571596348"/>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blank)"/>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blank)"/>
    <n v="19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blank)"/>
    <n v="2446284275"/>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blank)"/>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blank)"/>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blank)"/>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blank)"/>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blank)"/>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blank)"/>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blank)"/>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blank)"/>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blank)"/>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blank)"/>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blank)"/>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blank)"/>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blank)"/>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blank)"/>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blank)"/>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blank)"/>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blank)"/>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blank)"/>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blank)"/>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blank)"/>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blank)"/>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blank)"/>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blank)"/>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blank)"/>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blank)"/>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blank)"/>
    <n v="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blank)"/>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blank)"/>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blank)"/>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blank)"/>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blank)"/>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blank)"/>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blank)"/>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blank)"/>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blank)"/>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blank)"/>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blank)"/>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blank)"/>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blank)"/>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blank)"/>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blank)"/>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blank)"/>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blank)"/>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blank)"/>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blank)"/>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blank)"/>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blank)"/>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blank)"/>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blank)"/>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blank)"/>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blank)"/>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blank)"/>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blank)"/>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blank)"/>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blank)"/>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blank)"/>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blank)"/>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blank)"/>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blank)"/>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blank)"/>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blank)"/>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blank)"/>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blank)"/>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blank)"/>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blank)"/>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blank)"/>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blank)"/>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blank)"/>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blank)"/>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blank)"/>
    <n v="18366143083"/>
    <n v="8614970001.0000019"/>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blank)"/>
    <n v="8786613607"/>
    <n v="922454418.10000002"/>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blank)"/>
    <n v="68922083417"/>
    <n v="47421979776.850006"/>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blank)"/>
    <n v="8696208231"/>
    <n v="5066040792.6200008"/>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blank)"/>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blank)"/>
    <n v="2000000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blank)"/>
    <n v="9303791769"/>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blank)"/>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blank)"/>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blank)"/>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blank)"/>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024B6C7-7F78-41BB-B5A3-2ABE93822B0A}" name="PivotTable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C35" firstHeaderRow="0" firstDataRow="1" firstDataCol="1"/>
  <pivotFields count="20">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2">
    <i>
      <x/>
    </i>
    <i i="1">
      <x v="1"/>
    </i>
  </colItems>
  <dataFields count="2">
    <dataField name="Sum of Suma de INICIAL" fld="18" baseField="0" baseItem="0" numFmtId="43"/>
    <dataField name="Sum of Suma de DEVENGADO" fld="19"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B82F-EE4D-4A9C-ACB9-51F7D58C2730}">
  <sheetPr codeName="Sheet1"/>
  <dimension ref="A1:F220"/>
  <sheetViews>
    <sheetView showGridLines="0" workbookViewId="0">
      <selection activeCell="M16" sqref="M16"/>
    </sheetView>
  </sheetViews>
  <sheetFormatPr baseColWidth="10" defaultColWidth="11.5703125" defaultRowHeight="15"/>
  <cols>
    <col min="1" max="1" width="58" style="11" bestFit="1" customWidth="1"/>
    <col min="2" max="2" width="26.28515625" style="11" bestFit="1" customWidth="1"/>
    <col min="3" max="3" width="32.42578125" style="11" bestFit="1" customWidth="1"/>
    <col min="4" max="4" width="33.8554687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81" t="s">
        <v>608</v>
      </c>
      <c r="B1" s="181"/>
      <c r="C1" s="181"/>
      <c r="D1" s="181"/>
      <c r="E1" s="181"/>
      <c r="F1" s="181"/>
    </row>
    <row r="2" spans="1:6" ht="20.25">
      <c r="A2" s="182" t="s">
        <v>0</v>
      </c>
      <c r="B2" s="182"/>
      <c r="C2" s="182"/>
      <c r="D2" s="182"/>
      <c r="E2" s="182"/>
      <c r="F2" s="182"/>
    </row>
    <row r="3" spans="1:6">
      <c r="A3" s="183" t="s">
        <v>1</v>
      </c>
      <c r="B3" s="183"/>
      <c r="C3" s="183"/>
      <c r="D3" s="183"/>
      <c r="E3" s="183"/>
      <c r="F3" s="183"/>
    </row>
    <row r="5" spans="1:6" ht="18.75">
      <c r="A5" s="184" t="s">
        <v>22</v>
      </c>
      <c r="B5" s="184"/>
      <c r="C5" s="184"/>
      <c r="D5" s="184"/>
      <c r="E5" s="184"/>
      <c r="F5" s="184"/>
    </row>
    <row r="6" spans="1:6" ht="18.75">
      <c r="A6" s="184" t="s">
        <v>702</v>
      </c>
      <c r="B6" s="184"/>
      <c r="C6" s="184"/>
      <c r="D6" s="184"/>
      <c r="E6" s="184"/>
      <c r="F6" s="184"/>
    </row>
    <row r="7" spans="1:6">
      <c r="A7" s="195" t="s">
        <v>2258</v>
      </c>
      <c r="B7" s="195"/>
      <c r="C7" s="195"/>
      <c r="D7" s="195"/>
      <c r="E7" s="195"/>
      <c r="F7" s="195"/>
    </row>
    <row r="8" spans="1:6">
      <c r="A8" s="195" t="s">
        <v>2260</v>
      </c>
      <c r="B8" s="195"/>
      <c r="C8" s="195"/>
      <c r="D8" s="195"/>
      <c r="E8" s="195"/>
      <c r="F8" s="195"/>
    </row>
    <row r="9" spans="1:6" ht="15.75">
      <c r="A9" s="188" t="s">
        <v>701</v>
      </c>
      <c r="B9" s="188"/>
      <c r="C9" s="188"/>
      <c r="D9" s="188"/>
      <c r="E9" s="188"/>
      <c r="F9" s="188"/>
    </row>
    <row r="11" spans="1:6">
      <c r="A11"/>
      <c r="B11"/>
    </row>
    <row r="13" spans="1:6">
      <c r="A13" s="177" t="s">
        <v>2262</v>
      </c>
      <c r="B13" s="177" t="s">
        <v>2149</v>
      </c>
      <c r="C13" s="171" t="s">
        <v>2150</v>
      </c>
      <c r="D13"/>
    </row>
    <row r="14" spans="1:6">
      <c r="A14" s="172" t="s">
        <v>2151</v>
      </c>
      <c r="B14" s="173">
        <v>1744025968276</v>
      </c>
      <c r="C14" s="173">
        <v>965223099380.94019</v>
      </c>
      <c r="D14"/>
    </row>
    <row r="15" spans="1:6">
      <c r="A15" s="174" t="s">
        <v>10</v>
      </c>
      <c r="B15" s="173">
        <v>1622833406287</v>
      </c>
      <c r="C15" s="173">
        <v>902825344050.17017</v>
      </c>
      <c r="D15"/>
    </row>
    <row r="16" spans="1:6">
      <c r="A16" s="175" t="s">
        <v>11</v>
      </c>
      <c r="B16" s="173">
        <v>1407548685832</v>
      </c>
      <c r="C16" s="173">
        <v>806673906837.40015</v>
      </c>
      <c r="D16"/>
    </row>
    <row r="17" spans="1:3">
      <c r="A17" s="176" t="s">
        <v>24</v>
      </c>
      <c r="B17" s="173">
        <v>542875526448</v>
      </c>
      <c r="C17" s="173">
        <v>280488889991.1402</v>
      </c>
    </row>
    <row r="18" spans="1:3">
      <c r="A18" s="176" t="s">
        <v>25</v>
      </c>
      <c r="B18" s="173">
        <v>101897864549</v>
      </c>
      <c r="C18" s="173">
        <v>50380171458.699997</v>
      </c>
    </row>
    <row r="19" spans="1:3">
      <c r="A19" s="176" t="s">
        <v>12</v>
      </c>
      <c r="B19" s="173">
        <v>324257115564</v>
      </c>
      <c r="C19" s="173">
        <v>186822016543.58002</v>
      </c>
    </row>
    <row r="20" spans="1:3">
      <c r="A20" s="176" t="s">
        <v>26</v>
      </c>
      <c r="B20" s="173">
        <v>13786016885</v>
      </c>
      <c r="C20" s="173">
        <v>24256778277.919998</v>
      </c>
    </row>
    <row r="21" spans="1:3">
      <c r="A21" s="176" t="s">
        <v>27</v>
      </c>
      <c r="B21" s="173">
        <v>424672198458</v>
      </c>
      <c r="C21" s="173">
        <v>264664354936.05997</v>
      </c>
    </row>
    <row r="22" spans="1:3">
      <c r="A22" s="176" t="s">
        <v>28</v>
      </c>
      <c r="B22" s="173">
        <v>59963928</v>
      </c>
      <c r="C22" s="173">
        <v>61695630</v>
      </c>
    </row>
    <row r="23" spans="1:3">
      <c r="A23" s="175" t="s">
        <v>13</v>
      </c>
      <c r="B23" s="173">
        <v>215284720455</v>
      </c>
      <c r="C23" s="173">
        <v>96151437212.770035</v>
      </c>
    </row>
    <row r="24" spans="1:3">
      <c r="A24" s="176" t="s">
        <v>29</v>
      </c>
      <c r="B24" s="173">
        <v>65675086633</v>
      </c>
      <c r="C24" s="173">
        <v>33846812830.880013</v>
      </c>
    </row>
    <row r="25" spans="1:3">
      <c r="A25" s="176" t="s">
        <v>30</v>
      </c>
      <c r="B25" s="173">
        <v>71387716208</v>
      </c>
      <c r="C25" s="173">
        <v>26914114964.350021</v>
      </c>
    </row>
    <row r="26" spans="1:3">
      <c r="A26" s="176" t="s">
        <v>31</v>
      </c>
      <c r="B26" s="173">
        <v>16448771</v>
      </c>
      <c r="C26" s="173">
        <v>6198629.4299999997</v>
      </c>
    </row>
    <row r="27" spans="1:3">
      <c r="A27" s="176" t="s">
        <v>32</v>
      </c>
      <c r="B27" s="173">
        <v>2770222220</v>
      </c>
      <c r="C27" s="173">
        <v>3468474702.3300009</v>
      </c>
    </row>
    <row r="28" spans="1:3">
      <c r="A28" s="176" t="s">
        <v>33</v>
      </c>
      <c r="B28" s="173">
        <v>72988962348</v>
      </c>
      <c r="C28" s="173">
        <v>31915836085.779995</v>
      </c>
    </row>
    <row r="29" spans="1:3">
      <c r="A29" s="176" t="s">
        <v>34</v>
      </c>
      <c r="B29" s="173">
        <v>2446284275</v>
      </c>
      <c r="C29" s="173">
        <v>0</v>
      </c>
    </row>
    <row r="30" spans="1:3">
      <c r="A30" s="174" t="s">
        <v>2152</v>
      </c>
      <c r="B30" s="173">
        <v>121192561989</v>
      </c>
      <c r="C30" s="173">
        <v>62397755330.770012</v>
      </c>
    </row>
    <row r="31" spans="1:3">
      <c r="A31" s="175" t="s">
        <v>21</v>
      </c>
      <c r="B31" s="173">
        <v>121192561989</v>
      </c>
      <c r="C31" s="173">
        <v>62397755330.770012</v>
      </c>
    </row>
    <row r="32" spans="1:3">
      <c r="A32" s="176" t="s">
        <v>36</v>
      </c>
      <c r="B32" s="173">
        <v>5117721882</v>
      </c>
      <c r="C32" s="173">
        <v>372310342.19999999</v>
      </c>
    </row>
    <row r="33" spans="1:3">
      <c r="A33" s="176" t="s">
        <v>37</v>
      </c>
      <c r="B33" s="173">
        <v>116074840107</v>
      </c>
      <c r="C33" s="173">
        <v>62025444988.570015</v>
      </c>
    </row>
    <row r="34" spans="1:3">
      <c r="A34" s="176" t="s">
        <v>2153</v>
      </c>
      <c r="B34" s="173">
        <v>0</v>
      </c>
      <c r="C34" s="173">
        <v>0</v>
      </c>
    </row>
    <row r="35" spans="1:3">
      <c r="A35" s="172" t="s">
        <v>2263</v>
      </c>
      <c r="B35" s="173">
        <v>1744025968276</v>
      </c>
      <c r="C35" s="173">
        <v>965223099380.94019</v>
      </c>
    </row>
    <row r="36" spans="1:3">
      <c r="A36"/>
      <c r="B36"/>
      <c r="C36"/>
    </row>
    <row r="37" spans="1:3">
      <c r="A37"/>
      <c r="B37"/>
      <c r="C37"/>
    </row>
    <row r="38" spans="1:3">
      <c r="A38"/>
      <c r="B38"/>
      <c r="C38"/>
    </row>
    <row r="39" spans="1:3">
      <c r="A39"/>
      <c r="B39"/>
      <c r="C39"/>
    </row>
    <row r="40" spans="1:3">
      <c r="A40"/>
      <c r="B40"/>
      <c r="C40"/>
    </row>
    <row r="41" spans="1:3">
      <c r="A41"/>
      <c r="B41"/>
      <c r="C41"/>
    </row>
    <row r="42" spans="1:3">
      <c r="A42"/>
      <c r="B42"/>
      <c r="C42"/>
    </row>
    <row r="43" spans="1:3">
      <c r="A43"/>
      <c r="B43"/>
      <c r="C43"/>
    </row>
    <row r="44" spans="1:3">
      <c r="A44"/>
      <c r="B44"/>
      <c r="C44"/>
    </row>
    <row r="45" spans="1:3">
      <c r="A45"/>
      <c r="B45"/>
      <c r="C45"/>
    </row>
    <row r="46" spans="1:3">
      <c r="A46"/>
      <c r="B46"/>
      <c r="C46"/>
    </row>
    <row r="47" spans="1:3">
      <c r="A47"/>
      <c r="B47"/>
      <c r="C47"/>
    </row>
    <row r="48" spans="1:3">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codeName="Sheet2">
    <pageSetUpPr autoPageBreaks="0"/>
  </sheetPr>
  <dimension ref="A1:N41"/>
  <sheetViews>
    <sheetView showGridLines="0" tabSelected="1" zoomScaleNormal="100" workbookViewId="0">
      <selection activeCell="I20" sqref="I20"/>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6" width="19.42578125" style="11" customWidth="1"/>
    <col min="7" max="7" width="11.28515625" style="11" bestFit="1" customWidth="1"/>
    <col min="8" max="8" width="23.140625" style="11" bestFit="1" customWidth="1"/>
    <col min="9" max="9" width="13.85546875" style="11" bestFit="1" customWidth="1"/>
    <col min="10" max="10" width="24.85546875" style="11" bestFit="1" customWidth="1"/>
    <col min="11" max="11" width="15.42578125" style="11" bestFit="1" customWidth="1"/>
    <col min="12" max="12" width="11.42578125" style="11"/>
    <col min="13" max="13" width="30.5703125" style="11" customWidth="1"/>
    <col min="14" max="14" width="32" style="11" customWidth="1"/>
    <col min="15" max="16384" width="11.42578125" style="11"/>
  </cols>
  <sheetData>
    <row r="1" spans="1:14" ht="28.5" customHeight="1">
      <c r="A1" s="181" t="s">
        <v>608</v>
      </c>
      <c r="B1" s="181"/>
      <c r="C1" s="181"/>
      <c r="D1" s="181"/>
      <c r="E1" s="181"/>
      <c r="F1" s="181"/>
      <c r="G1" s="181"/>
      <c r="H1" s="181"/>
      <c r="I1" s="181"/>
    </row>
    <row r="2" spans="1:14" ht="21" customHeight="1">
      <c r="A2" s="182" t="s">
        <v>0</v>
      </c>
      <c r="B2" s="182"/>
      <c r="C2" s="182"/>
      <c r="D2" s="182"/>
      <c r="E2" s="182"/>
      <c r="F2" s="182"/>
      <c r="G2" s="182"/>
      <c r="H2" s="182"/>
      <c r="I2" s="182"/>
    </row>
    <row r="3" spans="1:14" s="12" customFormat="1" ht="28.5" customHeight="1">
      <c r="A3" s="197" t="s">
        <v>1</v>
      </c>
      <c r="B3" s="197"/>
      <c r="C3" s="197"/>
      <c r="D3" s="197"/>
      <c r="E3" s="197"/>
      <c r="F3" s="197"/>
      <c r="G3" s="197"/>
      <c r="H3" s="197"/>
      <c r="I3" s="197"/>
      <c r="N3" s="13"/>
    </row>
    <row r="4" spans="1:14" s="12" customFormat="1">
      <c r="A4" s="113"/>
      <c r="B4" s="113"/>
      <c r="C4" s="113"/>
      <c r="D4" s="113"/>
      <c r="E4" s="113"/>
      <c r="F4" s="113"/>
      <c r="G4" s="113"/>
      <c r="H4" s="113"/>
      <c r="I4" s="113"/>
      <c r="N4" s="13"/>
    </row>
    <row r="5" spans="1:14" ht="18.75" customHeight="1">
      <c r="A5" s="198" t="s">
        <v>2</v>
      </c>
      <c r="B5" s="198"/>
      <c r="C5" s="198"/>
      <c r="D5" s="198"/>
      <c r="E5" s="198"/>
      <c r="F5" s="198"/>
      <c r="G5" s="198"/>
      <c r="H5" s="198"/>
      <c r="I5" s="198"/>
    </row>
    <row r="6" spans="1:14" ht="18.75" customHeight="1">
      <c r="A6" s="198" t="s">
        <v>3</v>
      </c>
      <c r="B6" s="198"/>
      <c r="C6" s="198"/>
      <c r="D6" s="198"/>
      <c r="E6" s="198"/>
      <c r="F6" s="198"/>
      <c r="G6" s="198"/>
      <c r="H6" s="198"/>
      <c r="I6" s="198"/>
    </row>
    <row r="7" spans="1:14" ht="18.75">
      <c r="A7" s="180" t="s">
        <v>2259</v>
      </c>
      <c r="B7" s="180"/>
      <c r="C7" s="180"/>
      <c r="D7" s="180"/>
      <c r="E7" s="180"/>
      <c r="F7" s="180"/>
      <c r="G7" s="180"/>
      <c r="H7" s="180"/>
      <c r="I7" s="180"/>
    </row>
    <row r="8" spans="1:14" ht="18.75">
      <c r="A8" s="187" t="s">
        <v>607</v>
      </c>
      <c r="B8" s="187"/>
      <c r="C8" s="187"/>
      <c r="D8" s="187"/>
      <c r="E8" s="187"/>
      <c r="F8" s="187"/>
      <c r="G8" s="187"/>
      <c r="H8" s="187"/>
      <c r="I8" s="187"/>
    </row>
    <row r="9" spans="1:14" ht="15.75">
      <c r="A9" s="196" t="s">
        <v>4</v>
      </c>
      <c r="B9" s="196"/>
      <c r="C9" s="196"/>
      <c r="D9" s="196"/>
      <c r="E9" s="196"/>
      <c r="F9" s="196"/>
      <c r="G9" s="196"/>
      <c r="H9" s="196"/>
      <c r="I9" s="196"/>
    </row>
    <row r="10" spans="1:14" ht="15.75">
      <c r="A10" s="14"/>
      <c r="B10" s="14"/>
      <c r="C10" s="14"/>
      <c r="D10" s="14"/>
      <c r="E10" s="14"/>
      <c r="F10" s="14"/>
    </row>
    <row r="11" spans="1:14" ht="15" customHeight="1">
      <c r="C11" s="202" t="s">
        <v>5</v>
      </c>
      <c r="D11" s="118" t="s">
        <v>780</v>
      </c>
      <c r="E11" s="203" t="s">
        <v>697</v>
      </c>
      <c r="F11" s="203" t="s">
        <v>698</v>
      </c>
      <c r="G11" s="200" t="s">
        <v>510</v>
      </c>
    </row>
    <row r="12" spans="1:14" ht="15.75" thickBot="1">
      <c r="C12" s="202"/>
      <c r="D12" s="119" t="s">
        <v>607</v>
      </c>
      <c r="E12" s="204"/>
      <c r="F12" s="204"/>
      <c r="G12" s="201"/>
    </row>
    <row r="13" spans="1:14">
      <c r="C13" s="202"/>
      <c r="D13" s="16">
        <v>1</v>
      </c>
      <c r="E13" s="16">
        <v>2</v>
      </c>
      <c r="F13" s="16" t="s">
        <v>700</v>
      </c>
      <c r="G13" s="16" t="s">
        <v>699</v>
      </c>
      <c r="I13" s="25"/>
    </row>
    <row r="14" spans="1:14" ht="15.75" thickBot="1">
      <c r="C14" s="17" t="s">
        <v>6</v>
      </c>
      <c r="D14" s="146">
        <f>D15+D17</f>
        <v>1342258153546</v>
      </c>
      <c r="E14" s="18">
        <f>E15+E17</f>
        <v>787667</v>
      </c>
      <c r="F14" s="121">
        <f t="shared" ref="F14:F15" si="0">IFERROR((E14*1000000)/D14,"-")</f>
        <v>0.58682228744085341</v>
      </c>
      <c r="G14" s="19">
        <f>1000000*E14/$D$34</f>
        <v>9.0774973376534951E-2</v>
      </c>
      <c r="I14" s="20"/>
      <c r="J14" s="43"/>
      <c r="L14" s="11" t="s">
        <v>511</v>
      </c>
    </row>
    <row r="15" spans="1:14">
      <c r="C15" s="21" t="s">
        <v>7</v>
      </c>
      <c r="D15" s="147">
        <v>1340556923171</v>
      </c>
      <c r="E15" s="22">
        <v>787227</v>
      </c>
      <c r="F15" s="122">
        <f t="shared" si="0"/>
        <v>0.58723877098621513</v>
      </c>
      <c r="G15" s="23">
        <f t="shared" ref="G15:G18" si="1">1000000*E15/$D$34</f>
        <v>9.0724265414559038E-2</v>
      </c>
      <c r="H15" s="25"/>
      <c r="I15" s="9"/>
      <c r="J15" s="43"/>
    </row>
    <row r="16" spans="1:14">
      <c r="C16" s="24" t="s">
        <v>8</v>
      </c>
      <c r="D16" s="147">
        <v>432436385</v>
      </c>
      <c r="E16" s="22">
        <v>464</v>
      </c>
      <c r="F16" s="122">
        <f>IFERROR((E16*1000000)/D16,"-")</f>
        <v>1.0729901925343308</v>
      </c>
      <c r="G16" s="23">
        <f>1000000*E16/$D$34</f>
        <v>5.3473850810954649E-5</v>
      </c>
      <c r="H16" s="25"/>
      <c r="I16" s="9"/>
      <c r="J16" s="43"/>
    </row>
    <row r="17" spans="3:11">
      <c r="C17" s="21" t="s">
        <v>9</v>
      </c>
      <c r="D17" s="147">
        <v>1701230375</v>
      </c>
      <c r="E17" s="22">
        <v>440</v>
      </c>
      <c r="F17" s="122">
        <f t="shared" ref="F17:F18" si="2">IFERROR((E17*1000000)/D17,"-")</f>
        <v>0.25863634135970565</v>
      </c>
      <c r="G17" s="23">
        <f t="shared" si="1"/>
        <v>5.0707961975905273E-5</v>
      </c>
      <c r="H17" s="25"/>
      <c r="I17" s="9"/>
      <c r="J17" s="43"/>
    </row>
    <row r="18" spans="3:11">
      <c r="C18" s="24" t="s">
        <v>609</v>
      </c>
      <c r="D18" s="147">
        <v>1701230375</v>
      </c>
      <c r="E18" s="22">
        <v>281</v>
      </c>
      <c r="F18" s="122">
        <f t="shared" si="2"/>
        <v>0.16517457255017565</v>
      </c>
      <c r="G18" s="23">
        <f t="shared" si="1"/>
        <v>3.2383948443703137E-5</v>
      </c>
      <c r="I18" s="25"/>
      <c r="J18" s="43"/>
    </row>
    <row r="19" spans="3:11">
      <c r="C19" s="17" t="s">
        <v>10</v>
      </c>
      <c r="D19" s="146">
        <f>D20+D22</f>
        <v>1622833406287</v>
      </c>
      <c r="E19" s="146">
        <f>E20+E22</f>
        <v>902825344050.17041</v>
      </c>
      <c r="F19" s="123">
        <f t="shared" ref="F19:F22" si="3">IFERROR(E19/D19,"-")</f>
        <v>0.5563265708929489</v>
      </c>
      <c r="G19" s="19">
        <f t="shared" ref="G19:G21" si="4">E19/$D$34</f>
        <v>0.10404643912949917</v>
      </c>
      <c r="I19" s="25"/>
      <c r="J19" s="43"/>
    </row>
    <row r="20" spans="3:11">
      <c r="C20" s="21" t="s">
        <v>11</v>
      </c>
      <c r="D20" s="147">
        <v>1407548685832</v>
      </c>
      <c r="E20" s="147">
        <f>Económica!D15</f>
        <v>806673906837.40039</v>
      </c>
      <c r="F20" s="122">
        <f t="shared" si="3"/>
        <v>0.57310550956933803</v>
      </c>
      <c r="G20" s="23">
        <f>E20/$D$34</f>
        <v>9.2965431351967845E-2</v>
      </c>
      <c r="H20" s="25"/>
      <c r="J20" s="43"/>
    </row>
    <row r="21" spans="3:11">
      <c r="C21" s="24" t="s">
        <v>12</v>
      </c>
      <c r="D21" s="147">
        <v>324257115564</v>
      </c>
      <c r="E21" s="147">
        <f>Económica!D18</f>
        <v>186822016543.58002</v>
      </c>
      <c r="F21" s="122">
        <f t="shared" si="3"/>
        <v>0.5761539456694087</v>
      </c>
      <c r="G21" s="23">
        <f t="shared" si="4"/>
        <v>2.1530372070804094E-2</v>
      </c>
      <c r="J21" s="43"/>
    </row>
    <row r="22" spans="3:11">
      <c r="C22" s="21" t="s">
        <v>13</v>
      </c>
      <c r="D22" s="147">
        <v>215284720455</v>
      </c>
      <c r="E22" s="147">
        <f>Económica!D22</f>
        <v>96151437212.77002</v>
      </c>
      <c r="F22" s="122">
        <f t="shared" si="3"/>
        <v>0.44662453057307483</v>
      </c>
      <c r="G22" s="23">
        <f>21/$D$34</f>
        <v>2.4201527306682062E-12</v>
      </c>
      <c r="I22" s="25"/>
      <c r="J22" s="43"/>
      <c r="K22" s="152"/>
    </row>
    <row r="23" spans="3:11">
      <c r="C23" s="26" t="s">
        <v>14</v>
      </c>
      <c r="D23" s="148"/>
      <c r="E23" s="148"/>
      <c r="F23" s="124"/>
      <c r="G23" s="27"/>
      <c r="J23" s="43"/>
    </row>
    <row r="24" spans="3:11">
      <c r="C24" s="28" t="s">
        <v>15</v>
      </c>
      <c r="D24" s="151">
        <f>D15-D20</f>
        <v>-66991762661</v>
      </c>
      <c r="E24" s="151">
        <f>1000000*E15-E20</f>
        <v>-19446906837.400391</v>
      </c>
      <c r="F24" s="122">
        <f>IFERROR(E24/D24,"-")</f>
        <v>0.29028803042260631</v>
      </c>
      <c r="G24" s="90">
        <f>E24/$D$34</f>
        <v>-2.2411659374087984E-3</v>
      </c>
      <c r="J24" s="43"/>
    </row>
    <row r="25" spans="3:11">
      <c r="C25" s="28" t="s">
        <v>16</v>
      </c>
      <c r="D25" s="151">
        <f>D17-D22</f>
        <v>-213583490080</v>
      </c>
      <c r="E25" s="151">
        <f>1000000*E17-E22</f>
        <v>-95711437212.77002</v>
      </c>
      <c r="F25" s="122">
        <f t="shared" ref="F25:F32" si="5">IFERROR(E25/D25,"-")</f>
        <v>0.44812188983764739</v>
      </c>
      <c r="G25" s="90">
        <f>E25/$D$34</f>
        <v>-1.1030299815555426E-2</v>
      </c>
      <c r="I25" s="25"/>
      <c r="J25" s="43"/>
    </row>
    <row r="26" spans="3:11">
      <c r="C26" s="28" t="s">
        <v>17</v>
      </c>
      <c r="D26" s="151">
        <f>(D14-(D19-D21))</f>
        <v>43681862823</v>
      </c>
      <c r="E26" s="151">
        <f>((1000000*E14)-(E19-E21))</f>
        <v>71663672493.409668</v>
      </c>
      <c r="F26" s="122">
        <f t="shared" si="5"/>
        <v>1.6405818768259188</v>
      </c>
      <c r="G26" s="90">
        <f>E26/$D$34</f>
        <v>8.2589063178398776E-3</v>
      </c>
      <c r="H26" s="154"/>
      <c r="J26" s="43"/>
    </row>
    <row r="27" spans="3:11">
      <c r="C27" s="28" t="s">
        <v>18</v>
      </c>
      <c r="D27" s="151">
        <f>D14-D19</f>
        <v>-280575252741</v>
      </c>
      <c r="E27" s="151">
        <f>1000000*E14-E19</f>
        <v>-115158344050.17041</v>
      </c>
      <c r="F27" s="122">
        <f t="shared" si="5"/>
        <v>0.41043656888896568</v>
      </c>
      <c r="G27" s="90">
        <f>E27/$D$34</f>
        <v>-1.3271465752964224E-2</v>
      </c>
      <c r="J27" s="43"/>
    </row>
    <row r="28" spans="3:11">
      <c r="C28" s="26" t="s">
        <v>19</v>
      </c>
      <c r="D28" s="148">
        <f>D30-D32</f>
        <v>280575252741</v>
      </c>
      <c r="E28" s="148">
        <f>+E30-E32</f>
        <v>-62397394947.769997</v>
      </c>
      <c r="F28" s="125">
        <f>+E28/D28</f>
        <v>-0.22239094267294218</v>
      </c>
      <c r="G28" s="91">
        <f>E28/$D$34</f>
        <v>-7.191010750925147E-3</v>
      </c>
      <c r="J28" s="43"/>
    </row>
    <row r="29" spans="3:11">
      <c r="C29" s="29"/>
      <c r="D29" s="149"/>
      <c r="E29" s="149"/>
      <c r="F29" s="126"/>
      <c r="G29" s="90"/>
      <c r="J29" s="43"/>
    </row>
    <row r="30" spans="3:11" ht="17.25" customHeight="1">
      <c r="C30" s="30" t="s">
        <v>20</v>
      </c>
      <c r="D30" s="142">
        <v>401767814730</v>
      </c>
      <c r="E30" s="31">
        <v>360383</v>
      </c>
      <c r="F30" s="127">
        <f>IFERROR(1000000*E30/D30,"-")</f>
        <v>0.89699320549653327</v>
      </c>
      <c r="G30" s="92">
        <f>1000000*E30/$D$34</f>
        <v>4.1532471501733337E-2</v>
      </c>
    </row>
    <row r="31" spans="3:11">
      <c r="C31" s="32"/>
      <c r="D31" s="150"/>
      <c r="E31" s="150"/>
      <c r="F31" s="128"/>
      <c r="G31" s="90"/>
    </row>
    <row r="32" spans="3:11">
      <c r="C32" s="17" t="s">
        <v>21</v>
      </c>
      <c r="D32" s="142">
        <v>121192561989</v>
      </c>
      <c r="E32" s="142">
        <f>Económica!D30</f>
        <v>62397755330.769997</v>
      </c>
      <c r="F32" s="127">
        <f t="shared" si="5"/>
        <v>0.51486456187330631</v>
      </c>
      <c r="G32" s="93">
        <f>E32/$D$34</f>
        <v>7.1910522833966489E-3</v>
      </c>
    </row>
    <row r="33" spans="3:9" ht="19.149999999999999" customHeight="1" thickBot="1">
      <c r="I33" s="155"/>
    </row>
    <row r="34" spans="3:9" ht="15.75" thickBot="1">
      <c r="C34" s="106" t="s">
        <v>501</v>
      </c>
      <c r="D34" s="153">
        <v>8677138320192.6611</v>
      </c>
    </row>
    <row r="36" spans="3:9">
      <c r="C36" s="129" t="s">
        <v>719</v>
      </c>
      <c r="E36" s="114"/>
      <c r="F36" s="114"/>
      <c r="G36" s="33"/>
      <c r="H36" s="105"/>
    </row>
    <row r="37" spans="3:9" ht="24" customHeight="1">
      <c r="C37" s="52" t="s">
        <v>695</v>
      </c>
    </row>
    <row r="38" spans="3:9">
      <c r="C38" s="199" t="s">
        <v>2235</v>
      </c>
      <c r="D38" s="199"/>
      <c r="E38" s="199"/>
      <c r="F38" s="199"/>
      <c r="G38" s="199"/>
    </row>
    <row r="39" spans="3:9" ht="30" customHeight="1">
      <c r="C39" s="199" t="s">
        <v>2261</v>
      </c>
      <c r="D39" s="199"/>
      <c r="E39" s="199"/>
      <c r="F39" s="199"/>
      <c r="G39" s="199"/>
      <c r="H39" s="199"/>
    </row>
    <row r="40" spans="3:9">
      <c r="C40" s="52" t="s">
        <v>696</v>
      </c>
      <c r="D40" s="117"/>
      <c r="E40" s="117"/>
      <c r="F40" s="117"/>
      <c r="G40" s="117"/>
    </row>
    <row r="41" spans="3:9">
      <c r="C41" s="199" t="s">
        <v>720</v>
      </c>
      <c r="D41" s="199"/>
    </row>
  </sheetData>
  <mergeCells count="15">
    <mergeCell ref="C41:D41"/>
    <mergeCell ref="C38:G38"/>
    <mergeCell ref="G11:G12"/>
    <mergeCell ref="C11:C13"/>
    <mergeCell ref="C39:H39"/>
    <mergeCell ref="E11:E12"/>
    <mergeCell ref="F11:F12"/>
    <mergeCell ref="A9:I9"/>
    <mergeCell ref="A8:I8"/>
    <mergeCell ref="A1:I1"/>
    <mergeCell ref="A2:I2"/>
    <mergeCell ref="A3:I3"/>
    <mergeCell ref="A5:I5"/>
    <mergeCell ref="A6:I6"/>
    <mergeCell ref="A7:I7"/>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9</xdr:col>
                <xdr:colOff>0</xdr:colOff>
                <xdr:row>16</xdr:row>
                <xdr:rowOff>0</xdr:rowOff>
              </from>
              <to>
                <xdr:col>9</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R42"/>
  <sheetViews>
    <sheetView showGridLines="0" zoomScaleNormal="100" workbookViewId="0">
      <selection activeCell="F32" sqref="F32"/>
    </sheetView>
  </sheetViews>
  <sheetFormatPr baseColWidth="10" defaultColWidth="11.42578125" defaultRowHeight="15"/>
  <cols>
    <col min="1" max="1" width="17.42578125" style="11" customWidth="1"/>
    <col min="2" max="2" width="66" style="11" customWidth="1"/>
    <col min="3" max="3" width="17.42578125" style="11" customWidth="1"/>
    <col min="4" max="4" width="17" style="11" customWidth="1"/>
    <col min="5" max="5" width="18.85546875" style="11" customWidth="1"/>
    <col min="6" max="6" width="25.42578125" style="11" bestFit="1" customWidth="1"/>
    <col min="7" max="7" width="14.140625" style="11" bestFit="1" customWidth="1"/>
    <col min="8" max="8" width="21.85546875" style="11" bestFit="1" customWidth="1"/>
    <col min="9" max="10" width="20.42578125" style="11" bestFit="1" customWidth="1"/>
    <col min="11" max="16384" width="11.42578125" style="11"/>
  </cols>
  <sheetData>
    <row r="1" spans="1:8" ht="28.5" customHeight="1">
      <c r="A1" s="181" t="s">
        <v>608</v>
      </c>
      <c r="B1" s="181"/>
      <c r="C1" s="181"/>
      <c r="D1" s="181"/>
      <c r="E1" s="181"/>
      <c r="F1" s="34"/>
    </row>
    <row r="2" spans="1:8" ht="21" customHeight="1">
      <c r="A2" s="182" t="s">
        <v>0</v>
      </c>
      <c r="B2" s="182"/>
      <c r="C2" s="182"/>
      <c r="D2" s="182"/>
      <c r="E2" s="182"/>
      <c r="F2" s="35"/>
    </row>
    <row r="3" spans="1:8" ht="15" customHeight="1">
      <c r="A3" s="183" t="s">
        <v>1</v>
      </c>
      <c r="B3" s="183"/>
      <c r="C3" s="183"/>
      <c r="D3" s="183"/>
      <c r="E3" s="183"/>
      <c r="F3" s="36"/>
    </row>
    <row r="4" spans="1:8" ht="15" customHeight="1">
      <c r="A4" s="115"/>
      <c r="B4" s="115"/>
      <c r="C4" s="115"/>
      <c r="D4" s="115"/>
      <c r="E4" s="115"/>
      <c r="F4" s="36"/>
    </row>
    <row r="5" spans="1:8" ht="18.75">
      <c r="A5" s="185" t="s">
        <v>22</v>
      </c>
      <c r="B5" s="185"/>
      <c r="C5" s="185"/>
      <c r="D5" s="185"/>
      <c r="E5" s="185"/>
      <c r="F5" s="38"/>
    </row>
    <row r="6" spans="1:8" ht="18.75" customHeight="1">
      <c r="A6" s="184" t="s">
        <v>23</v>
      </c>
      <c r="B6" s="184"/>
      <c r="C6" s="184"/>
      <c r="D6" s="184"/>
      <c r="E6" s="184"/>
      <c r="F6" s="37"/>
    </row>
    <row r="7" spans="1:8" ht="18.75">
      <c r="A7" s="207" t="s">
        <v>2259</v>
      </c>
      <c r="B7" s="207"/>
      <c r="C7" s="207"/>
      <c r="D7" s="207"/>
      <c r="E7" s="207"/>
      <c r="F7" s="39"/>
    </row>
    <row r="8" spans="1:8" ht="18.75">
      <c r="A8" s="187" t="s">
        <v>607</v>
      </c>
      <c r="B8" s="187"/>
      <c r="C8" s="187"/>
      <c r="D8" s="187"/>
      <c r="E8" s="187"/>
      <c r="F8" s="40"/>
      <c r="G8" s="40"/>
      <c r="H8" s="40"/>
    </row>
    <row r="9" spans="1:8" ht="15.75">
      <c r="A9" s="188" t="s">
        <v>4</v>
      </c>
      <c r="B9" s="188"/>
      <c r="C9" s="188"/>
      <c r="D9" s="188"/>
      <c r="E9" s="188"/>
      <c r="F9" s="41"/>
    </row>
    <row r="10" spans="1:8">
      <c r="E10" s="9"/>
    </row>
    <row r="11" spans="1:8">
      <c r="E11" s="9"/>
      <c r="F11" s="9"/>
    </row>
    <row r="12" spans="1:8" ht="15" customHeight="1">
      <c r="B12" s="205" t="s">
        <v>5</v>
      </c>
      <c r="C12" s="107" t="s">
        <v>780</v>
      </c>
      <c r="D12" s="206" t="s">
        <v>697</v>
      </c>
      <c r="E12" s="9"/>
    </row>
    <row r="13" spans="1:8" ht="15" customHeight="1">
      <c r="B13" s="205"/>
      <c r="C13" s="15" t="s">
        <v>607</v>
      </c>
      <c r="D13" s="206"/>
      <c r="E13" s="9"/>
      <c r="F13" s="9"/>
      <c r="G13" s="9"/>
    </row>
    <row r="14" spans="1:8">
      <c r="B14" s="108" t="s">
        <v>10</v>
      </c>
      <c r="C14" s="132">
        <f>+C15+C22</f>
        <v>1622833406287</v>
      </c>
      <c r="D14" s="132">
        <f>+D15+D22</f>
        <v>902825344050.17041</v>
      </c>
      <c r="E14" s="9"/>
      <c r="F14" s="9"/>
      <c r="G14" s="9"/>
    </row>
    <row r="15" spans="1:8">
      <c r="B15" s="109" t="s">
        <v>11</v>
      </c>
      <c r="C15" s="133">
        <f>SUM(C16:C21)</f>
        <v>1407548685832</v>
      </c>
      <c r="D15" s="133">
        <f>SUM(D16:D21)</f>
        <v>806673906837.40039</v>
      </c>
      <c r="E15" s="9"/>
      <c r="F15" s="9"/>
      <c r="G15" s="9"/>
    </row>
    <row r="16" spans="1:8" ht="12.75" customHeight="1">
      <c r="B16" s="110" t="s">
        <v>24</v>
      </c>
      <c r="C16" s="134">
        <v>542875526448</v>
      </c>
      <c r="D16" s="134">
        <v>280488889991.1405</v>
      </c>
      <c r="E16" s="9"/>
      <c r="F16" s="9"/>
      <c r="G16" s="9"/>
    </row>
    <row r="17" spans="2:8">
      <c r="B17" s="110" t="s">
        <v>25</v>
      </c>
      <c r="C17" s="134">
        <v>101897864549</v>
      </c>
      <c r="D17" s="134">
        <v>50380171458.699997</v>
      </c>
      <c r="E17" s="9"/>
      <c r="F17" s="9"/>
    </row>
    <row r="18" spans="2:8">
      <c r="B18" s="110" t="s">
        <v>12</v>
      </c>
      <c r="C18" s="134">
        <v>324257115564</v>
      </c>
      <c r="D18" s="134">
        <v>186822016543.58002</v>
      </c>
      <c r="E18" s="9"/>
      <c r="F18" s="9"/>
    </row>
    <row r="19" spans="2:8">
      <c r="B19" s="110" t="s">
        <v>26</v>
      </c>
      <c r="C19" s="135">
        <v>13786016885</v>
      </c>
      <c r="D19" s="135">
        <v>24256778277.920002</v>
      </c>
      <c r="E19" s="9"/>
      <c r="F19" s="9"/>
    </row>
    <row r="20" spans="2:8">
      <c r="B20" s="110" t="s">
        <v>27</v>
      </c>
      <c r="C20" s="134">
        <v>424672198458</v>
      </c>
      <c r="D20" s="134">
        <v>264664354936.05994</v>
      </c>
      <c r="E20" s="9"/>
      <c r="F20" s="9"/>
    </row>
    <row r="21" spans="2:8">
      <c r="B21" s="110" t="s">
        <v>28</v>
      </c>
      <c r="C21" s="134">
        <v>59963928</v>
      </c>
      <c r="D21" s="134">
        <v>61695630</v>
      </c>
      <c r="E21" s="9"/>
      <c r="F21" s="9"/>
      <c r="H21" s="9"/>
    </row>
    <row r="22" spans="2:8">
      <c r="B22" s="109" t="s">
        <v>13</v>
      </c>
      <c r="C22" s="133">
        <f>SUM(C23:C28)</f>
        <v>215284720455</v>
      </c>
      <c r="D22" s="133">
        <f>SUM(D23:D28)</f>
        <v>96151437212.77002</v>
      </c>
      <c r="E22" s="9"/>
      <c r="F22" s="9"/>
      <c r="G22" s="9"/>
    </row>
    <row r="23" spans="2:8">
      <c r="B23" s="110" t="s">
        <v>29</v>
      </c>
      <c r="C23" s="134">
        <v>65675086633</v>
      </c>
      <c r="D23" s="134">
        <v>33846812830.880013</v>
      </c>
      <c r="E23" s="9"/>
      <c r="F23" s="9"/>
      <c r="G23" s="43"/>
    </row>
    <row r="24" spans="2:8">
      <c r="B24" s="110" t="s">
        <v>30</v>
      </c>
      <c r="C24" s="134">
        <v>71387716208</v>
      </c>
      <c r="D24" s="134">
        <v>26914114964.35001</v>
      </c>
      <c r="E24" s="9"/>
      <c r="F24" s="9"/>
    </row>
    <row r="25" spans="2:8">
      <c r="B25" s="110" t="s">
        <v>31</v>
      </c>
      <c r="C25" s="134">
        <v>16448771</v>
      </c>
      <c r="D25" s="134">
        <v>6198629.4299999997</v>
      </c>
      <c r="E25" s="9"/>
      <c r="F25" s="9"/>
    </row>
    <row r="26" spans="2:8">
      <c r="B26" s="110" t="s">
        <v>32</v>
      </c>
      <c r="C26" s="134">
        <v>2770222220</v>
      </c>
      <c r="D26" s="134">
        <v>3468474702.3300009</v>
      </c>
      <c r="E26" s="9"/>
      <c r="F26" s="9"/>
    </row>
    <row r="27" spans="2:8">
      <c r="B27" s="110" t="s">
        <v>33</v>
      </c>
      <c r="C27" s="134">
        <v>72988962348</v>
      </c>
      <c r="D27" s="134">
        <v>31915836085.779991</v>
      </c>
      <c r="E27" s="9"/>
      <c r="F27" s="9"/>
    </row>
    <row r="28" spans="2:8">
      <c r="B28" s="110" t="s">
        <v>34</v>
      </c>
      <c r="C28" s="134">
        <v>2446284275</v>
      </c>
      <c r="D28" s="134">
        <v>0</v>
      </c>
      <c r="E28" s="9"/>
      <c r="F28" s="9"/>
    </row>
    <row r="29" spans="2:8">
      <c r="B29" s="108" t="s">
        <v>35</v>
      </c>
      <c r="C29" s="132">
        <f>C30</f>
        <v>121192561989</v>
      </c>
      <c r="D29" s="132">
        <f>D30</f>
        <v>62397755330.769997</v>
      </c>
      <c r="E29" s="9"/>
      <c r="F29" s="9"/>
    </row>
    <row r="30" spans="2:8">
      <c r="B30" s="109" t="s">
        <v>2096</v>
      </c>
      <c r="C30" s="133">
        <f>SUM(C31:C32)</f>
        <v>121192561989</v>
      </c>
      <c r="D30" s="133">
        <f>SUM(D31:D32)</f>
        <v>62397755330.769997</v>
      </c>
      <c r="E30" s="9"/>
      <c r="F30" s="9"/>
    </row>
    <row r="31" spans="2:8">
      <c r="B31" s="110" t="s">
        <v>36</v>
      </c>
      <c r="C31" s="134">
        <v>5117721882</v>
      </c>
      <c r="D31" s="134">
        <v>372310342.19999999</v>
      </c>
      <c r="E31" s="9"/>
      <c r="F31" s="9"/>
    </row>
    <row r="32" spans="2:8">
      <c r="B32" s="110" t="s">
        <v>37</v>
      </c>
      <c r="C32" s="134">
        <v>116074840107</v>
      </c>
      <c r="D32" s="134">
        <v>62025444988.57</v>
      </c>
      <c r="E32" s="9"/>
      <c r="F32" s="9"/>
    </row>
    <row r="33" spans="2:18" ht="15" customHeight="1">
      <c r="B33" s="44" t="s">
        <v>38</v>
      </c>
      <c r="C33" s="51">
        <f>C14+C29</f>
        <v>1744025968276</v>
      </c>
      <c r="D33" s="51">
        <f>D14+D29</f>
        <v>965223099380.94043</v>
      </c>
      <c r="F33" s="9"/>
      <c r="G33" s="45"/>
      <c r="H33" s="45"/>
      <c r="I33" s="45"/>
      <c r="J33" s="45"/>
      <c r="K33" s="45"/>
      <c r="L33" s="45"/>
      <c r="M33" s="45"/>
    </row>
    <row r="34" spans="2:18" ht="19.149999999999999" customHeight="1">
      <c r="B34" s="129" t="s">
        <v>719</v>
      </c>
      <c r="D34" s="45"/>
      <c r="F34" s="45"/>
      <c r="G34" s="45"/>
      <c r="H34" s="45"/>
      <c r="I34" s="45"/>
      <c r="J34" s="45"/>
      <c r="K34" s="45"/>
      <c r="L34" s="45"/>
      <c r="M34" s="45"/>
      <c r="N34" s="45"/>
      <c r="O34" s="45"/>
      <c r="P34" s="45"/>
      <c r="Q34" s="45"/>
      <c r="R34" s="45"/>
    </row>
    <row r="35" spans="2:18">
      <c r="B35" s="116" t="s">
        <v>695</v>
      </c>
      <c r="C35" s="116"/>
      <c r="D35" s="116"/>
      <c r="E35" s="116"/>
      <c r="F35" s="116"/>
      <c r="G35" s="116"/>
    </row>
    <row r="36" spans="2:18" ht="36.6" customHeight="1">
      <c r="B36" s="186" t="s">
        <v>2261</v>
      </c>
      <c r="C36" s="186"/>
      <c r="D36" s="186"/>
      <c r="E36" s="116"/>
      <c r="F36" s="116"/>
      <c r="G36" s="116"/>
    </row>
    <row r="37" spans="2:18">
      <c r="B37" s="199" t="s">
        <v>39</v>
      </c>
      <c r="C37" s="199"/>
    </row>
    <row r="42" spans="2:18">
      <c r="B42" s="9"/>
    </row>
  </sheetData>
  <mergeCells count="12">
    <mergeCell ref="B37:C37"/>
    <mergeCell ref="B12:B13"/>
    <mergeCell ref="D12:D13"/>
    <mergeCell ref="B36:D36"/>
    <mergeCell ref="A1:E1"/>
    <mergeCell ref="A2:E2"/>
    <mergeCell ref="A3:E3"/>
    <mergeCell ref="A5:E5"/>
    <mergeCell ref="A6:E6"/>
    <mergeCell ref="A7:E7"/>
    <mergeCell ref="A8:E8"/>
    <mergeCell ref="A9:E9"/>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H70"/>
  <sheetViews>
    <sheetView showGridLines="0" zoomScaleNormal="100" workbookViewId="0">
      <selection activeCell="D12" sqref="D12:D13"/>
    </sheetView>
  </sheetViews>
  <sheetFormatPr baseColWidth="10" defaultColWidth="11.42578125" defaultRowHeight="15"/>
  <cols>
    <col min="1" max="1" width="29.42578125" style="11" customWidth="1"/>
    <col min="2" max="2" width="62.28515625" style="11" customWidth="1"/>
    <col min="3" max="3" width="19" style="11" customWidth="1"/>
    <col min="4" max="4" width="14.140625" style="11" bestFit="1" customWidth="1"/>
    <col min="5" max="5" width="13.42578125" style="11" bestFit="1" customWidth="1"/>
    <col min="6" max="6" width="14.140625" style="11" bestFit="1" customWidth="1"/>
    <col min="7" max="16384" width="11.42578125" style="11"/>
  </cols>
  <sheetData>
    <row r="1" spans="1:7" ht="28.5" customHeight="1">
      <c r="A1" s="181" t="s">
        <v>608</v>
      </c>
      <c r="B1" s="181"/>
      <c r="C1" s="181"/>
      <c r="D1" s="181"/>
      <c r="E1" s="181"/>
    </row>
    <row r="2" spans="1:7" ht="21" customHeight="1">
      <c r="A2" s="182" t="s">
        <v>0</v>
      </c>
      <c r="B2" s="182"/>
      <c r="C2" s="182"/>
      <c r="D2" s="182"/>
      <c r="E2" s="182"/>
    </row>
    <row r="3" spans="1:7" ht="15" customHeight="1">
      <c r="A3" s="183" t="s">
        <v>1</v>
      </c>
      <c r="B3" s="183"/>
      <c r="C3" s="183"/>
      <c r="D3" s="183"/>
      <c r="E3" s="183"/>
    </row>
    <row r="4" spans="1:7" ht="15" customHeight="1">
      <c r="A4" s="115"/>
      <c r="B4" s="115"/>
      <c r="C4" s="115"/>
      <c r="D4" s="115"/>
      <c r="E4" s="115"/>
    </row>
    <row r="5" spans="1:7" ht="18.75" customHeight="1">
      <c r="A5" s="184" t="s">
        <v>22</v>
      </c>
      <c r="B5" s="184"/>
      <c r="C5" s="184"/>
      <c r="D5" s="184"/>
      <c r="E5" s="184"/>
    </row>
    <row r="6" spans="1:7" ht="18.75" customHeight="1">
      <c r="A6" s="184" t="s">
        <v>40</v>
      </c>
      <c r="B6" s="184"/>
      <c r="C6" s="184"/>
      <c r="D6" s="184"/>
      <c r="E6" s="184"/>
    </row>
    <row r="7" spans="1:7" ht="18.75">
      <c r="A7" s="180" t="s">
        <v>2259</v>
      </c>
      <c r="B7" s="180"/>
      <c r="C7" s="180"/>
      <c r="D7" s="180"/>
      <c r="E7" s="180"/>
    </row>
    <row r="8" spans="1:7" ht="18.75">
      <c r="A8" s="187" t="s">
        <v>607</v>
      </c>
      <c r="B8" s="187"/>
      <c r="C8" s="187"/>
      <c r="D8" s="187"/>
      <c r="E8" s="187"/>
    </row>
    <row r="9" spans="1:7" ht="15.75">
      <c r="A9" s="188" t="s">
        <v>4</v>
      </c>
      <c r="B9" s="188"/>
      <c r="C9" s="188"/>
      <c r="D9" s="188"/>
      <c r="E9" s="188"/>
    </row>
    <row r="11" spans="1:7">
      <c r="F11" s="43"/>
    </row>
    <row r="12" spans="1:7" ht="15" customHeight="1">
      <c r="B12" s="209" t="s">
        <v>5</v>
      </c>
      <c r="C12" s="53" t="s">
        <v>780</v>
      </c>
      <c r="D12" s="209" t="s">
        <v>697</v>
      </c>
    </row>
    <row r="13" spans="1:7">
      <c r="B13" s="209"/>
      <c r="C13" s="54" t="s">
        <v>607</v>
      </c>
      <c r="D13" s="209"/>
    </row>
    <row r="14" spans="1:7">
      <c r="B14" s="55" t="s">
        <v>10</v>
      </c>
      <c r="C14" s="136">
        <f>C15+C18+C44+C46+C48+C50+C52+C54+C56</f>
        <v>1622833406287</v>
      </c>
      <c r="D14" s="136">
        <f>D15+D18+D44+D46+D48+D50+D52+D54+D56</f>
        <v>902825344050.16968</v>
      </c>
      <c r="F14" s="9"/>
      <c r="G14" s="46"/>
    </row>
    <row r="15" spans="1:7">
      <c r="B15" s="56" t="s">
        <v>41</v>
      </c>
      <c r="C15" s="97">
        <f>SUM(C16:C17)</f>
        <v>8907795183</v>
      </c>
      <c r="D15" s="97">
        <f>SUM(D16:D17)</f>
        <v>5196212938.9100008</v>
      </c>
      <c r="F15" s="9"/>
    </row>
    <row r="16" spans="1:7">
      <c r="B16" s="57" t="s">
        <v>42</v>
      </c>
      <c r="C16" s="137">
        <v>3010779124</v>
      </c>
      <c r="D16" s="137">
        <v>1756287060</v>
      </c>
      <c r="F16" s="9"/>
    </row>
    <row r="17" spans="2:8">
      <c r="B17" s="57" t="s">
        <v>43</v>
      </c>
      <c r="C17" s="137">
        <v>5897016059</v>
      </c>
      <c r="D17" s="137">
        <v>3439925878.9100008</v>
      </c>
      <c r="F17" s="9"/>
    </row>
    <row r="18" spans="2:8">
      <c r="B18" s="56" t="s">
        <v>44</v>
      </c>
      <c r="C18" s="97">
        <f>SUM(C19:C43)</f>
        <v>1584338836059</v>
      </c>
      <c r="D18" s="97">
        <f>SUM(D19:D43)</f>
        <v>879556745180.30957</v>
      </c>
    </row>
    <row r="19" spans="2:8">
      <c r="B19" s="57" t="s">
        <v>45</v>
      </c>
      <c r="C19" s="137">
        <v>130289851958</v>
      </c>
      <c r="D19" s="137">
        <v>62709832296.200012</v>
      </c>
    </row>
    <row r="20" spans="2:8">
      <c r="B20" s="57" t="s">
        <v>781</v>
      </c>
      <c r="C20" s="137">
        <v>81924855519</v>
      </c>
      <c r="D20" s="137">
        <v>44378805055.10994</v>
      </c>
    </row>
    <row r="21" spans="2:8">
      <c r="B21" s="57" t="s">
        <v>46</v>
      </c>
      <c r="C21" s="137">
        <v>68686619634</v>
      </c>
      <c r="D21" s="137">
        <v>36656603221.590027</v>
      </c>
    </row>
    <row r="22" spans="2:8">
      <c r="B22" s="57" t="s">
        <v>47</v>
      </c>
      <c r="C22" s="137">
        <v>15186213375</v>
      </c>
      <c r="D22" s="137">
        <v>6873698684.1500015</v>
      </c>
    </row>
    <row r="23" spans="2:8">
      <c r="B23" s="57" t="s">
        <v>615</v>
      </c>
      <c r="C23" s="137">
        <v>26273533371</v>
      </c>
      <c r="D23" s="137">
        <v>13151587881.360004</v>
      </c>
    </row>
    <row r="24" spans="2:8">
      <c r="B24" s="57" t="s">
        <v>48</v>
      </c>
      <c r="C24" s="138">
        <v>332030596342</v>
      </c>
      <c r="D24" s="137">
        <v>176416696370.47977</v>
      </c>
    </row>
    <row r="25" spans="2:8">
      <c r="B25" s="57" t="s">
        <v>49</v>
      </c>
      <c r="C25" s="138">
        <v>180686724982</v>
      </c>
      <c r="D25" s="137">
        <v>94758148481.579987</v>
      </c>
    </row>
    <row r="26" spans="2:8">
      <c r="B26" s="58" t="s">
        <v>50</v>
      </c>
      <c r="C26" s="138">
        <v>8634933410</v>
      </c>
      <c r="D26" s="137">
        <v>5023828662.2199984</v>
      </c>
    </row>
    <row r="27" spans="2:8">
      <c r="B27" s="58" t="s">
        <v>51</v>
      </c>
      <c r="C27" s="138">
        <v>2899510003</v>
      </c>
      <c r="D27" s="137">
        <v>1296790337.1299996</v>
      </c>
      <c r="H27" s="47"/>
    </row>
    <row r="28" spans="2:8">
      <c r="B28" s="58" t="s">
        <v>52</v>
      </c>
      <c r="C28" s="138">
        <v>18697509949</v>
      </c>
      <c r="D28" s="137">
        <v>9722008337.9600048</v>
      </c>
    </row>
    <row r="29" spans="2:8">
      <c r="B29" s="58" t="s">
        <v>53</v>
      </c>
      <c r="C29" s="138">
        <v>73881683104</v>
      </c>
      <c r="D29" s="137">
        <v>40927293477.800011</v>
      </c>
    </row>
    <row r="30" spans="2:8">
      <c r="B30" s="58" t="s">
        <v>54</v>
      </c>
      <c r="C30" s="138">
        <v>21390709235</v>
      </c>
      <c r="D30" s="137">
        <v>16407242060.949997</v>
      </c>
    </row>
    <row r="31" spans="2:8">
      <c r="B31" s="58" t="s">
        <v>55</v>
      </c>
      <c r="C31" s="138">
        <v>10990734117</v>
      </c>
      <c r="D31" s="137">
        <v>3632359696.5200009</v>
      </c>
    </row>
    <row r="32" spans="2:8">
      <c r="B32" s="58" t="s">
        <v>56</v>
      </c>
      <c r="C32" s="138">
        <v>9308306981</v>
      </c>
      <c r="D32" s="137">
        <v>5965813480.6699991</v>
      </c>
    </row>
    <row r="33" spans="2:6">
      <c r="B33" s="58" t="s">
        <v>57</v>
      </c>
      <c r="C33" s="138">
        <v>1258285151</v>
      </c>
      <c r="D33" s="137">
        <v>619848545.91999996</v>
      </c>
    </row>
    <row r="34" spans="2:6">
      <c r="B34" s="58" t="s">
        <v>58</v>
      </c>
      <c r="C34" s="138">
        <v>4419749461</v>
      </c>
      <c r="D34" s="137">
        <v>2297070216.039999</v>
      </c>
    </row>
    <row r="35" spans="2:6">
      <c r="B35" s="58" t="s">
        <v>59</v>
      </c>
      <c r="C35" s="138">
        <v>758355375</v>
      </c>
      <c r="D35" s="137">
        <v>357772535.96999997</v>
      </c>
    </row>
    <row r="36" spans="2:6">
      <c r="B36" s="58" t="s">
        <v>60</v>
      </c>
      <c r="C36" s="138">
        <v>16250725153</v>
      </c>
      <c r="D36" s="137">
        <v>7141074175.6399994</v>
      </c>
    </row>
    <row r="37" spans="2:6">
      <c r="B37" s="58" t="s">
        <v>61</v>
      </c>
      <c r="C37" s="138">
        <v>23276233658</v>
      </c>
      <c r="D37" s="137">
        <v>11618170537.620003</v>
      </c>
    </row>
    <row r="38" spans="2:6">
      <c r="B38" s="58" t="s">
        <v>62</v>
      </c>
      <c r="C38" s="138">
        <v>2886533263</v>
      </c>
      <c r="D38" s="137">
        <v>1453533101.9900002</v>
      </c>
    </row>
    <row r="39" spans="2:6">
      <c r="B39" s="58" t="s">
        <v>63</v>
      </c>
      <c r="C39" s="138">
        <v>10596192158</v>
      </c>
      <c r="D39" s="137">
        <v>1748180420.8500001</v>
      </c>
    </row>
    <row r="40" spans="2:6">
      <c r="B40" s="58" t="s">
        <v>64</v>
      </c>
      <c r="C40" s="138">
        <v>25212748733</v>
      </c>
      <c r="D40" s="137">
        <v>11542842916.730001</v>
      </c>
    </row>
    <row r="41" spans="2:6">
      <c r="B41" s="58" t="s">
        <v>616</v>
      </c>
      <c r="C41" s="138">
        <v>4175726215</v>
      </c>
      <c r="D41" s="137">
        <v>2222995782.5200005</v>
      </c>
    </row>
    <row r="42" spans="2:6">
      <c r="B42" s="58" t="s">
        <v>65</v>
      </c>
      <c r="C42" s="138">
        <v>362550018434</v>
      </c>
      <c r="D42" s="137">
        <v>212422016543.58002</v>
      </c>
    </row>
    <row r="43" spans="2:6">
      <c r="B43" s="58" t="s">
        <v>66</v>
      </c>
      <c r="C43" s="138">
        <v>152072486478</v>
      </c>
      <c r="D43" s="137">
        <v>110212532359.73001</v>
      </c>
    </row>
    <row r="44" spans="2:6">
      <c r="B44" s="56" t="s">
        <v>67</v>
      </c>
      <c r="C44" s="97">
        <f>C45</f>
        <v>12921593863</v>
      </c>
      <c r="D44" s="97">
        <f>D45</f>
        <v>7941910629</v>
      </c>
    </row>
    <row r="45" spans="2:6">
      <c r="B45" s="57" t="s">
        <v>68</v>
      </c>
      <c r="C45" s="137">
        <v>12921593863</v>
      </c>
      <c r="D45" s="137">
        <v>7941910629</v>
      </c>
    </row>
    <row r="46" spans="2:6">
      <c r="B46" s="56" t="s">
        <v>69</v>
      </c>
      <c r="C46" s="97">
        <f>C47</f>
        <v>10870891737</v>
      </c>
      <c r="D46" s="97">
        <f>D47</f>
        <v>6841353417</v>
      </c>
    </row>
    <row r="47" spans="2:6">
      <c r="B47" s="57" t="s">
        <v>70</v>
      </c>
      <c r="C47" s="137">
        <v>10870891737</v>
      </c>
      <c r="D47" s="137">
        <v>6841353417</v>
      </c>
      <c r="F47" s="47"/>
    </row>
    <row r="48" spans="2:6">
      <c r="B48" s="56" t="s">
        <v>71</v>
      </c>
      <c r="C48" s="97">
        <f>C49</f>
        <v>1524248087</v>
      </c>
      <c r="D48" s="97">
        <f>D49</f>
        <v>889144625.97000027</v>
      </c>
    </row>
    <row r="49" spans="2:6">
      <c r="B49" s="57" t="s">
        <v>72</v>
      </c>
      <c r="C49" s="137">
        <v>1524248087</v>
      </c>
      <c r="D49" s="137">
        <v>889144625.97000027</v>
      </c>
    </row>
    <row r="50" spans="2:6">
      <c r="B50" s="56" t="s">
        <v>73</v>
      </c>
      <c r="C50" s="97">
        <f>C51</f>
        <v>1975371875</v>
      </c>
      <c r="D50" s="97">
        <f>D51</f>
        <v>1152300174</v>
      </c>
      <c r="E50" s="47"/>
      <c r="F50" s="47"/>
    </row>
    <row r="51" spans="2:6">
      <c r="B51" s="57" t="s">
        <v>74</v>
      </c>
      <c r="C51" s="137">
        <v>1975371875</v>
      </c>
      <c r="D51" s="137">
        <v>1152300174</v>
      </c>
      <c r="E51" s="47"/>
    </row>
    <row r="52" spans="2:6">
      <c r="B52" s="56" t="s">
        <v>75</v>
      </c>
      <c r="C52" s="97">
        <f>C53</f>
        <v>400000000</v>
      </c>
      <c r="D52" s="97">
        <f>D53</f>
        <v>234699051.56</v>
      </c>
    </row>
    <row r="53" spans="2:6">
      <c r="B53" s="57" t="s">
        <v>76</v>
      </c>
      <c r="C53" s="137">
        <v>400000000</v>
      </c>
      <c r="D53" s="137">
        <v>234699051.56</v>
      </c>
    </row>
    <row r="54" spans="2:6">
      <c r="B54" s="56" t="s">
        <v>77</v>
      </c>
      <c r="C54" s="97">
        <f>C55</f>
        <v>1008000000</v>
      </c>
      <c r="D54" s="97">
        <f>D55</f>
        <v>587999920.62999988</v>
      </c>
    </row>
    <row r="55" spans="2:6">
      <c r="B55" s="57" t="s">
        <v>610</v>
      </c>
      <c r="C55" s="137">
        <v>1008000000</v>
      </c>
      <c r="D55" s="137">
        <v>587999920.62999988</v>
      </c>
      <c r="F55" s="47"/>
    </row>
    <row r="56" spans="2:6">
      <c r="B56" s="59" t="s">
        <v>78</v>
      </c>
      <c r="C56" s="97">
        <f>C57</f>
        <v>886669483</v>
      </c>
      <c r="D56" s="97">
        <f>D57</f>
        <v>424978112.7899999</v>
      </c>
    </row>
    <row r="57" spans="2:6">
      <c r="B57" s="57" t="s">
        <v>733</v>
      </c>
      <c r="C57" s="137">
        <v>886669483</v>
      </c>
      <c r="D57" s="137">
        <v>424978112.7899999</v>
      </c>
    </row>
    <row r="58" spans="2:6">
      <c r="B58" s="60" t="s">
        <v>35</v>
      </c>
      <c r="C58" s="136">
        <f>C59</f>
        <v>121192561989</v>
      </c>
      <c r="D58" s="136">
        <f>D59</f>
        <v>62397755330.770004</v>
      </c>
    </row>
    <row r="59" spans="2:6">
      <c r="B59" s="56" t="s">
        <v>44</v>
      </c>
      <c r="C59" s="97">
        <f>SUM(C60:C61)</f>
        <v>121192561989</v>
      </c>
      <c r="D59" s="97">
        <f>SUM(D60:D61)</f>
        <v>62397755330.770004</v>
      </c>
      <c r="F59" s="47"/>
    </row>
    <row r="60" spans="2:6">
      <c r="B60" s="57" t="s">
        <v>65</v>
      </c>
      <c r="C60" s="137">
        <v>101192561989</v>
      </c>
      <c r="D60" s="137">
        <v>57331714538.150002</v>
      </c>
    </row>
    <row r="61" spans="2:6">
      <c r="B61" s="57" t="s">
        <v>66</v>
      </c>
      <c r="C61" s="137">
        <v>20000000000</v>
      </c>
      <c r="D61" s="137">
        <v>5066040792.6199999</v>
      </c>
    </row>
    <row r="62" spans="2:6">
      <c r="B62" s="61" t="s">
        <v>79</v>
      </c>
      <c r="C62" s="103">
        <f>C14+C58</f>
        <v>1744025968276</v>
      </c>
      <c r="D62" s="103">
        <f>D14+D58</f>
        <v>965223099380.9397</v>
      </c>
      <c r="E62" s="46"/>
    </row>
    <row r="63" spans="2:6">
      <c r="B63" s="208" t="s">
        <v>719</v>
      </c>
      <c r="C63" s="208"/>
      <c r="D63" s="208"/>
    </row>
    <row r="64" spans="2:6" ht="15.6" customHeight="1">
      <c r="B64" s="116" t="s">
        <v>695</v>
      </c>
      <c r="C64" s="116"/>
      <c r="D64" s="116"/>
    </row>
    <row r="65" spans="2:4" ht="33.6" customHeight="1">
      <c r="B65" s="186" t="s">
        <v>2261</v>
      </c>
      <c r="C65" s="186"/>
      <c r="D65" s="186"/>
    </row>
    <row r="66" spans="2:4">
      <c r="B66" s="52" t="s">
        <v>720</v>
      </c>
    </row>
    <row r="68" spans="2:4">
      <c r="C68" s="25"/>
    </row>
    <row r="69" spans="2:4">
      <c r="C69" s="25"/>
    </row>
    <row r="70" spans="2:4">
      <c r="C70" s="25"/>
    </row>
  </sheetData>
  <mergeCells count="12">
    <mergeCell ref="B65:D65"/>
    <mergeCell ref="B63:D63"/>
    <mergeCell ref="A1:E1"/>
    <mergeCell ref="A2:E2"/>
    <mergeCell ref="A3:E3"/>
    <mergeCell ref="A5:E5"/>
    <mergeCell ref="A6:E6"/>
    <mergeCell ref="A7:E7"/>
    <mergeCell ref="A8:E8"/>
    <mergeCell ref="A9:E9"/>
    <mergeCell ref="B12:B13"/>
    <mergeCell ref="D12:D13"/>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sheetPr codeName="Sheet3"/>
  <dimension ref="A1:E159"/>
  <sheetViews>
    <sheetView showGridLines="0" workbookViewId="0">
      <selection activeCell="B34" sqref="B34"/>
    </sheetView>
  </sheetViews>
  <sheetFormatPr baseColWidth="10" defaultColWidth="11.5703125" defaultRowHeight="15"/>
  <cols>
    <col min="1" max="1" width="11.5703125" style="11"/>
    <col min="2" max="2" width="101.7109375" style="11" bestFit="1" customWidth="1"/>
    <col min="3" max="3" width="16.7109375" style="11" customWidth="1"/>
    <col min="4" max="4" width="13.140625" style="11" bestFit="1" customWidth="1"/>
    <col min="5" max="16384" width="11.5703125" style="11"/>
  </cols>
  <sheetData>
    <row r="1" spans="1:5" ht="28.15" customHeight="1">
      <c r="A1" s="181" t="s">
        <v>608</v>
      </c>
      <c r="B1" s="181"/>
      <c r="C1" s="181"/>
      <c r="D1" s="181"/>
      <c r="E1" s="181"/>
    </row>
    <row r="2" spans="1:5" ht="21" customHeight="1">
      <c r="A2" s="182" t="s">
        <v>0</v>
      </c>
      <c r="B2" s="182"/>
      <c r="C2" s="182"/>
      <c r="D2" s="182"/>
      <c r="E2" s="182"/>
    </row>
    <row r="3" spans="1:5" ht="14.45" customHeight="1">
      <c r="A3" s="183" t="s">
        <v>1</v>
      </c>
      <c r="B3" s="183"/>
      <c r="C3" s="183"/>
      <c r="D3" s="183"/>
      <c r="E3" s="183"/>
    </row>
    <row r="5" spans="1:5" ht="18" customHeight="1">
      <c r="A5" s="184" t="s">
        <v>22</v>
      </c>
      <c r="B5" s="184"/>
      <c r="C5" s="184"/>
      <c r="D5" s="184"/>
      <c r="E5" s="184"/>
    </row>
    <row r="6" spans="1:5" ht="18" customHeight="1">
      <c r="A6" s="184" t="s">
        <v>80</v>
      </c>
      <c r="B6" s="184"/>
      <c r="C6" s="184"/>
      <c r="D6" s="184"/>
      <c r="E6" s="184"/>
    </row>
    <row r="7" spans="1:5" ht="18.75">
      <c r="A7" s="207" t="s">
        <v>2259</v>
      </c>
      <c r="B7" s="207"/>
      <c r="C7" s="207"/>
      <c r="D7" s="207"/>
      <c r="E7" s="207"/>
    </row>
    <row r="8" spans="1:5" ht="18.75">
      <c r="A8" s="187" t="s">
        <v>607</v>
      </c>
      <c r="B8" s="187"/>
      <c r="C8" s="187"/>
      <c r="D8" s="187"/>
      <c r="E8" s="187"/>
    </row>
    <row r="9" spans="1:5" ht="15.75">
      <c r="A9" s="188" t="s">
        <v>4</v>
      </c>
      <c r="B9" s="188"/>
      <c r="C9" s="188"/>
      <c r="D9" s="188"/>
      <c r="E9" s="188"/>
    </row>
    <row r="13" spans="1:5">
      <c r="B13" s="205" t="s">
        <v>5</v>
      </c>
      <c r="C13" s="42" t="s">
        <v>780</v>
      </c>
      <c r="D13" s="205" t="s">
        <v>697</v>
      </c>
    </row>
    <row r="14" spans="1:5">
      <c r="B14" s="205"/>
      <c r="C14" s="15" t="s">
        <v>607</v>
      </c>
      <c r="D14" s="205"/>
    </row>
    <row r="15" spans="1:5">
      <c r="B15" s="50" t="s">
        <v>238</v>
      </c>
      <c r="C15" s="139">
        <f>C16+C39+C74+C103+C148</f>
        <v>1622833406287</v>
      </c>
      <c r="D15" s="139">
        <f>D16+D39+D74+D103+D148</f>
        <v>902825344050.17017</v>
      </c>
    </row>
    <row r="16" spans="1:5">
      <c r="B16" s="94" t="s">
        <v>611</v>
      </c>
      <c r="C16" s="140">
        <f>C17+C23+C26+C31</f>
        <v>256969074361</v>
      </c>
      <c r="D16" s="140">
        <f>D17+D23+D26+D31</f>
        <v>140654063235.31</v>
      </c>
    </row>
    <row r="17" spans="2:4">
      <c r="B17" s="95" t="s">
        <v>81</v>
      </c>
      <c r="C17" s="140">
        <f>SUM(C18:C22)</f>
        <v>102151484178</v>
      </c>
      <c r="D17" s="140">
        <f>SUM(D18:D22)</f>
        <v>54939407158.649994</v>
      </c>
    </row>
    <row r="18" spans="2:4">
      <c r="B18" s="48" t="s">
        <v>82</v>
      </c>
      <c r="C18" s="141">
        <v>8027164129</v>
      </c>
      <c r="D18" s="137">
        <v>4806319804.579999</v>
      </c>
    </row>
    <row r="19" spans="2:4">
      <c r="B19" s="48" t="s">
        <v>83</v>
      </c>
      <c r="C19" s="141">
        <v>52957815438</v>
      </c>
      <c r="D19" s="141">
        <v>24344579919.909996</v>
      </c>
    </row>
    <row r="20" spans="2:4">
      <c r="B20" s="48" t="s">
        <v>84</v>
      </c>
      <c r="C20" s="141">
        <v>29452658980</v>
      </c>
      <c r="D20" s="141">
        <v>18526880616.399998</v>
      </c>
    </row>
    <row r="21" spans="2:4">
      <c r="B21" s="48" t="s">
        <v>85</v>
      </c>
      <c r="C21" s="141">
        <v>10858756737</v>
      </c>
      <c r="D21" s="141">
        <v>6834274674</v>
      </c>
    </row>
    <row r="22" spans="2:4">
      <c r="B22" s="48" t="s">
        <v>86</v>
      </c>
      <c r="C22" s="141">
        <v>855088894</v>
      </c>
      <c r="D22" s="141">
        <v>427352143.76000011</v>
      </c>
    </row>
    <row r="23" spans="2:4">
      <c r="B23" s="95" t="s">
        <v>87</v>
      </c>
      <c r="C23" s="140">
        <f>SUM(C24:C25)</f>
        <v>15009549215</v>
      </c>
      <c r="D23" s="140">
        <f>SUM(D24:D25)</f>
        <v>6786079313.7300005</v>
      </c>
    </row>
    <row r="24" spans="2:4">
      <c r="B24" s="48" t="s">
        <v>88</v>
      </c>
      <c r="C24" s="141">
        <v>5102968644</v>
      </c>
      <c r="D24" s="141">
        <v>1768119863.9100001</v>
      </c>
    </row>
    <row r="25" spans="2:4">
      <c r="B25" s="48" t="s">
        <v>89</v>
      </c>
      <c r="C25" s="141">
        <v>9906580571</v>
      </c>
      <c r="D25" s="141">
        <v>5017959449.8200006</v>
      </c>
    </row>
    <row r="26" spans="2:4">
      <c r="B26" s="95" t="s">
        <v>90</v>
      </c>
      <c r="C26" s="140">
        <f>SUM(C27:C30)</f>
        <v>55750231755</v>
      </c>
      <c r="D26" s="140">
        <f>SUM(D27:D30)</f>
        <v>31227974387.990002</v>
      </c>
    </row>
    <row r="27" spans="2:4">
      <c r="B27" s="48" t="s">
        <v>91</v>
      </c>
      <c r="C27" s="141">
        <v>51534148443</v>
      </c>
      <c r="D27" s="141">
        <v>28504341655.5</v>
      </c>
    </row>
    <row r="28" spans="2:4">
      <c r="B28" s="48" t="s">
        <v>92</v>
      </c>
      <c r="C28" s="141">
        <v>3838533234</v>
      </c>
      <c r="D28" s="141">
        <v>2528728576.4099998</v>
      </c>
    </row>
    <row r="29" spans="2:4">
      <c r="B29" s="48" t="s">
        <v>461</v>
      </c>
      <c r="C29" s="141">
        <v>296441158</v>
      </c>
      <c r="D29" s="141">
        <v>150430254.24999997</v>
      </c>
    </row>
    <row r="30" spans="2:4">
      <c r="B30" s="48" t="s">
        <v>93</v>
      </c>
      <c r="C30" s="141">
        <v>81108920</v>
      </c>
      <c r="D30" s="141">
        <v>44473901.829999998</v>
      </c>
    </row>
    <row r="31" spans="2:4">
      <c r="B31" s="95" t="s">
        <v>94</v>
      </c>
      <c r="C31" s="140">
        <f>SUM(C32:C38)</f>
        <v>84057809213</v>
      </c>
      <c r="D31" s="140">
        <f>SUM(D32:D38)</f>
        <v>47700602374.940002</v>
      </c>
    </row>
    <row r="32" spans="2:4">
      <c r="B32" s="48" t="s">
        <v>95</v>
      </c>
      <c r="C32" s="141">
        <v>39543819862</v>
      </c>
      <c r="D32" s="141">
        <v>20370360261.57</v>
      </c>
    </row>
    <row r="33" spans="2:4">
      <c r="B33" s="48" t="s">
        <v>96</v>
      </c>
      <c r="C33" s="141">
        <v>1394684725</v>
      </c>
      <c r="D33" s="141">
        <v>573179368.00999999</v>
      </c>
    </row>
    <row r="34" spans="2:4">
      <c r="B34" s="48" t="s">
        <v>97</v>
      </c>
      <c r="C34" s="141">
        <v>29123951403</v>
      </c>
      <c r="D34" s="141">
        <v>16773782074.510006</v>
      </c>
    </row>
    <row r="35" spans="2:4">
      <c r="B35" s="48" t="s">
        <v>98</v>
      </c>
      <c r="C35" s="141">
        <v>3220295124</v>
      </c>
      <c r="D35" s="141">
        <v>4276162321.1599998</v>
      </c>
    </row>
    <row r="36" spans="2:4">
      <c r="B36" s="48" t="s">
        <v>99</v>
      </c>
      <c r="C36" s="141">
        <v>5672580954</v>
      </c>
      <c r="D36" s="141">
        <v>2975125927.54</v>
      </c>
    </row>
    <row r="37" spans="2:4">
      <c r="B37" s="48" t="s">
        <v>100</v>
      </c>
      <c r="C37" s="141">
        <v>68949757</v>
      </c>
      <c r="D37" s="141">
        <v>40220691</v>
      </c>
    </row>
    <row r="38" spans="2:4">
      <c r="B38" s="48" t="s">
        <v>101</v>
      </c>
      <c r="C38" s="141">
        <v>5033527388</v>
      </c>
      <c r="D38" s="141">
        <v>2691771731.1500001</v>
      </c>
    </row>
    <row r="39" spans="2:4">
      <c r="B39" s="94" t="s">
        <v>495</v>
      </c>
      <c r="C39" s="140">
        <f>C40+C44+C50+C52+C58+C61+C67+C69+C71</f>
        <v>249200443837</v>
      </c>
      <c r="D39" s="140">
        <f>D40+D44+D50+D52+D58+D61+D67+D69+D71</f>
        <v>164628535510.63004</v>
      </c>
    </row>
    <row r="40" spans="2:4">
      <c r="B40" s="95" t="s">
        <v>102</v>
      </c>
      <c r="C40" s="140">
        <f>SUM(C41:C43)</f>
        <v>22840302147</v>
      </c>
      <c r="D40" s="140">
        <f>SUM(D41:D43)</f>
        <v>26705352059.970005</v>
      </c>
    </row>
    <row r="41" spans="2:4">
      <c r="B41" s="48" t="s">
        <v>103</v>
      </c>
      <c r="C41" s="141">
        <v>20922831438</v>
      </c>
      <c r="D41" s="141">
        <v>25784405834.010002</v>
      </c>
    </row>
    <row r="42" spans="2:4">
      <c r="B42" s="48" t="s">
        <v>104</v>
      </c>
      <c r="C42" s="141">
        <v>1670312352</v>
      </c>
      <c r="D42" s="141">
        <v>801580016.99000001</v>
      </c>
    </row>
    <row r="43" spans="2:4">
      <c r="B43" s="48" t="s">
        <v>105</v>
      </c>
      <c r="C43" s="141">
        <v>247158357</v>
      </c>
      <c r="D43" s="141">
        <v>119366208.97</v>
      </c>
    </row>
    <row r="44" spans="2:4">
      <c r="B44" s="95" t="s">
        <v>106</v>
      </c>
      <c r="C44" s="140">
        <f>SUM(C45:C49)</f>
        <v>19229327493</v>
      </c>
      <c r="D44" s="140">
        <f>SUM(D45:D49)</f>
        <v>10019041188.099998</v>
      </c>
    </row>
    <row r="45" spans="2:4">
      <c r="B45" s="48" t="s">
        <v>107</v>
      </c>
      <c r="C45" s="141">
        <v>10225165399</v>
      </c>
      <c r="D45" s="141">
        <v>4616295985.4099989</v>
      </c>
    </row>
    <row r="46" spans="2:4">
      <c r="B46" s="48" t="s">
        <v>108</v>
      </c>
      <c r="C46" s="141">
        <v>144925000</v>
      </c>
      <c r="D46" s="141">
        <v>109289719.41</v>
      </c>
    </row>
    <row r="47" spans="2:4">
      <c r="B47" s="48" t="s">
        <v>462</v>
      </c>
      <c r="C47" s="141">
        <v>100000000</v>
      </c>
      <c r="D47" s="141">
        <v>0</v>
      </c>
    </row>
    <row r="48" spans="2:4">
      <c r="B48" s="48" t="s">
        <v>109</v>
      </c>
      <c r="C48" s="141">
        <v>977523771</v>
      </c>
      <c r="D48" s="141">
        <v>332418640.87999988</v>
      </c>
    </row>
    <row r="49" spans="2:4">
      <c r="B49" s="48" t="s">
        <v>110</v>
      </c>
      <c r="C49" s="141">
        <v>7781713323</v>
      </c>
      <c r="D49" s="141">
        <v>4961036842.3999987</v>
      </c>
    </row>
    <row r="50" spans="2:4">
      <c r="B50" s="95" t="s">
        <v>111</v>
      </c>
      <c r="C50" s="140">
        <f>SUM(C51)</f>
        <v>6975321990</v>
      </c>
      <c r="D50" s="140">
        <f>SUM(D51)</f>
        <v>3263936748.8800006</v>
      </c>
    </row>
    <row r="51" spans="2:4">
      <c r="B51" s="48" t="s">
        <v>112</v>
      </c>
      <c r="C51" s="141">
        <v>6975321990</v>
      </c>
      <c r="D51" s="141">
        <v>3263936748.8800006</v>
      </c>
    </row>
    <row r="52" spans="2:4">
      <c r="B52" s="95" t="s">
        <v>113</v>
      </c>
      <c r="C52" s="140">
        <f>SUM(C53:C57)</f>
        <v>95599385504</v>
      </c>
      <c r="D52" s="140">
        <f>SUM(D53:D57)</f>
        <v>70118897629.540009</v>
      </c>
    </row>
    <row r="53" spans="2:4">
      <c r="B53" s="48" t="s">
        <v>114</v>
      </c>
      <c r="C53" s="141">
        <v>581376265</v>
      </c>
      <c r="D53" s="141">
        <v>268589307.67000002</v>
      </c>
    </row>
    <row r="54" spans="2:4">
      <c r="B54" s="48" t="s">
        <v>115</v>
      </c>
      <c r="C54" s="141">
        <v>92475769241</v>
      </c>
      <c r="D54" s="141">
        <v>68751707176.040009</v>
      </c>
    </row>
    <row r="55" spans="2:4">
      <c r="B55" s="48" t="s">
        <v>614</v>
      </c>
      <c r="C55" s="141">
        <v>288905038</v>
      </c>
      <c r="D55" s="141">
        <v>0</v>
      </c>
    </row>
    <row r="56" spans="2:4">
      <c r="B56" s="48" t="s">
        <v>116</v>
      </c>
      <c r="C56" s="141">
        <v>19334653</v>
      </c>
      <c r="D56" s="141">
        <v>16432453.059999999</v>
      </c>
    </row>
    <row r="57" spans="2:4">
      <c r="B57" s="48" t="s">
        <v>117</v>
      </c>
      <c r="C57" s="141">
        <v>2234000307</v>
      </c>
      <c r="D57" s="141">
        <v>1082168692.7699997</v>
      </c>
    </row>
    <row r="58" spans="2:4">
      <c r="B58" s="95" t="s">
        <v>118</v>
      </c>
      <c r="C58" s="140">
        <f>SUM(C59:C60)</f>
        <v>984650259</v>
      </c>
      <c r="D58" s="140">
        <f>SUM(D59:D60)</f>
        <v>568029267.5</v>
      </c>
    </row>
    <row r="59" spans="2:4">
      <c r="B59" s="48" t="s">
        <v>119</v>
      </c>
      <c r="C59" s="141">
        <v>983650259</v>
      </c>
      <c r="D59" s="141">
        <v>568029267.5</v>
      </c>
    </row>
    <row r="60" spans="2:4">
      <c r="B60" s="48" t="s">
        <v>376</v>
      </c>
      <c r="C60" s="141">
        <v>1000000</v>
      </c>
      <c r="D60" s="141">
        <v>0</v>
      </c>
    </row>
    <row r="61" spans="2:4">
      <c r="B61" s="95" t="s">
        <v>120</v>
      </c>
      <c r="C61" s="140">
        <f>SUM(C62:C66)</f>
        <v>89860675127</v>
      </c>
      <c r="D61" s="140">
        <f>SUM(D62:D66)</f>
        <v>49335093018.230011</v>
      </c>
    </row>
    <row r="62" spans="2:4">
      <c r="B62" s="48" t="s">
        <v>121</v>
      </c>
      <c r="C62" s="141">
        <v>48883353511</v>
      </c>
      <c r="D62" s="141">
        <v>30797784575.970013</v>
      </c>
    </row>
    <row r="63" spans="2:4">
      <c r="B63" s="48" t="s">
        <v>122</v>
      </c>
      <c r="C63" s="141">
        <v>7846034</v>
      </c>
      <c r="D63" s="141">
        <v>114922695.58</v>
      </c>
    </row>
    <row r="64" spans="2:4">
      <c r="B64" s="48" t="s">
        <v>123</v>
      </c>
      <c r="C64" s="141">
        <v>35043058783</v>
      </c>
      <c r="D64" s="141">
        <v>14928834871.65</v>
      </c>
    </row>
    <row r="65" spans="2:4">
      <c r="B65" s="48" t="s">
        <v>124</v>
      </c>
      <c r="C65" s="141">
        <v>1250000000</v>
      </c>
      <c r="D65" s="141">
        <v>1772203980.0100005</v>
      </c>
    </row>
    <row r="66" spans="2:4">
      <c r="B66" s="48" t="s">
        <v>125</v>
      </c>
      <c r="C66" s="141">
        <v>4676416799</v>
      </c>
      <c r="D66" s="141">
        <v>1721346895.0199997</v>
      </c>
    </row>
    <row r="67" spans="2:4">
      <c r="B67" s="95" t="s">
        <v>126</v>
      </c>
      <c r="C67" s="140">
        <f>C68</f>
        <v>4386380395</v>
      </c>
      <c r="D67" s="140">
        <f>D68</f>
        <v>1480769623.76</v>
      </c>
    </row>
    <row r="68" spans="2:4">
      <c r="B68" s="48" t="s">
        <v>127</v>
      </c>
      <c r="C68" s="141">
        <v>4386380395</v>
      </c>
      <c r="D68" s="141">
        <v>1480769623.76</v>
      </c>
    </row>
    <row r="69" spans="2:4">
      <c r="B69" s="95" t="s">
        <v>128</v>
      </c>
      <c r="C69" s="140">
        <f>C70</f>
        <v>149703020</v>
      </c>
      <c r="D69" s="140">
        <f>D70</f>
        <v>0</v>
      </c>
    </row>
    <row r="70" spans="2:4">
      <c r="B70" s="48" t="s">
        <v>129</v>
      </c>
      <c r="C70" s="141">
        <v>149703020</v>
      </c>
      <c r="D70" s="141">
        <v>0</v>
      </c>
    </row>
    <row r="71" spans="2:4">
      <c r="B71" s="95" t="s">
        <v>130</v>
      </c>
      <c r="C71" s="140">
        <f>SUM(C72:C73)</f>
        <v>9174697902</v>
      </c>
      <c r="D71" s="140">
        <f>SUM(D72:D73)</f>
        <v>3137415974.6500006</v>
      </c>
    </row>
    <row r="72" spans="2:4">
      <c r="B72" s="48" t="s">
        <v>340</v>
      </c>
      <c r="C72" s="141">
        <v>28275430</v>
      </c>
      <c r="D72" s="141">
        <v>27275091.829999998</v>
      </c>
    </row>
    <row r="73" spans="2:4">
      <c r="B73" s="48" t="s">
        <v>131</v>
      </c>
      <c r="C73" s="141">
        <v>9146422472</v>
      </c>
      <c r="D73" s="141">
        <v>3110140882.8200006</v>
      </c>
    </row>
    <row r="74" spans="2:4">
      <c r="B74" s="94" t="s">
        <v>502</v>
      </c>
      <c r="C74" s="140">
        <f>C75+C80+C94</f>
        <v>15653220062</v>
      </c>
      <c r="D74" s="140">
        <f>D75+D80+D94</f>
        <v>5194206526.5300007</v>
      </c>
    </row>
    <row r="75" spans="2:4">
      <c r="B75" s="95" t="s">
        <v>132</v>
      </c>
      <c r="C75" s="140">
        <f>SUM(C76:C79)</f>
        <v>1159849100</v>
      </c>
      <c r="D75" s="140">
        <f>SUM(D76:D79)</f>
        <v>494050520.69000006</v>
      </c>
    </row>
    <row r="76" spans="2:4">
      <c r="B76" s="48" t="s">
        <v>133</v>
      </c>
      <c r="C76" s="141">
        <v>228885000</v>
      </c>
      <c r="D76" s="141">
        <v>125516200.60000001</v>
      </c>
    </row>
    <row r="77" spans="2:4">
      <c r="B77" s="48" t="s">
        <v>134</v>
      </c>
      <c r="C77" s="141">
        <v>583707266</v>
      </c>
      <c r="D77" s="141">
        <v>216179935.23000002</v>
      </c>
    </row>
    <row r="78" spans="2:4">
      <c r="B78" s="48" t="s">
        <v>432</v>
      </c>
      <c r="C78" s="141">
        <v>14083521</v>
      </c>
      <c r="D78" s="141">
        <v>6660764.1399999997</v>
      </c>
    </row>
    <row r="79" spans="2:4">
      <c r="B79" s="48" t="s">
        <v>135</v>
      </c>
      <c r="C79" s="141">
        <v>333173313</v>
      </c>
      <c r="D79" s="141">
        <v>145693620.72</v>
      </c>
    </row>
    <row r="80" spans="2:4">
      <c r="B80" s="95" t="s">
        <v>136</v>
      </c>
      <c r="C80" s="140">
        <f>SUM(C81:C93)</f>
        <v>8167588808</v>
      </c>
      <c r="D80" s="140">
        <f>SUM(D81:D93)</f>
        <v>3142795297.9200001</v>
      </c>
    </row>
    <row r="81" spans="2:4">
      <c r="B81" s="48" t="s">
        <v>137</v>
      </c>
      <c r="C81" s="141">
        <v>1430788520</v>
      </c>
      <c r="D81" s="141">
        <v>24386227.770000003</v>
      </c>
    </row>
    <row r="82" spans="2:4">
      <c r="B82" s="48" t="s">
        <v>138</v>
      </c>
      <c r="C82" s="141">
        <v>402894786</v>
      </c>
      <c r="D82" s="141">
        <v>178127533.22999999</v>
      </c>
    </row>
    <row r="83" spans="2:4">
      <c r="B83" s="48" t="s">
        <v>139</v>
      </c>
      <c r="C83" s="141">
        <v>10000000</v>
      </c>
      <c r="D83" s="141">
        <v>7172425.46</v>
      </c>
    </row>
    <row r="84" spans="2:4">
      <c r="B84" s="48" t="s">
        <v>140</v>
      </c>
      <c r="C84" s="141">
        <v>5800000</v>
      </c>
      <c r="D84" s="141">
        <v>3126347.26</v>
      </c>
    </row>
    <row r="85" spans="2:4">
      <c r="B85" s="48" t="s">
        <v>141</v>
      </c>
      <c r="C85" s="141">
        <v>166300000</v>
      </c>
      <c r="D85" s="141">
        <v>90550833.310000002</v>
      </c>
    </row>
    <row r="86" spans="2:4">
      <c r="B86" s="48" t="s">
        <v>463</v>
      </c>
      <c r="C86" s="141">
        <v>99295178</v>
      </c>
      <c r="D86" s="141">
        <v>50360402.729999997</v>
      </c>
    </row>
    <row r="87" spans="2:4">
      <c r="B87" s="48" t="s">
        <v>142</v>
      </c>
      <c r="C87" s="141">
        <v>1341832252</v>
      </c>
      <c r="D87" s="141">
        <v>621003860.25999999</v>
      </c>
    </row>
    <row r="88" spans="2:4">
      <c r="B88" s="48" t="s">
        <v>143</v>
      </c>
      <c r="C88" s="141">
        <v>1205895920</v>
      </c>
      <c r="D88" s="141">
        <v>433220499.90999985</v>
      </c>
    </row>
    <row r="89" spans="2:4">
      <c r="B89" s="48" t="s">
        <v>144</v>
      </c>
      <c r="C89" s="141">
        <v>96423204</v>
      </c>
      <c r="D89" s="141">
        <v>43256637.79999999</v>
      </c>
    </row>
    <row r="90" spans="2:4">
      <c r="B90" s="48" t="s">
        <v>145</v>
      </c>
      <c r="C90" s="141">
        <v>1300000</v>
      </c>
      <c r="D90" s="141">
        <v>341691.76</v>
      </c>
    </row>
    <row r="91" spans="2:4">
      <c r="B91" s="48" t="s">
        <v>464</v>
      </c>
      <c r="C91" s="141">
        <v>48847564</v>
      </c>
      <c r="D91" s="141">
        <v>15116382.989999998</v>
      </c>
    </row>
    <row r="92" spans="2:4">
      <c r="B92" s="48" t="s">
        <v>612</v>
      </c>
      <c r="C92" s="141">
        <v>21670500</v>
      </c>
      <c r="D92" s="141">
        <v>15227184.529999999</v>
      </c>
    </row>
    <row r="93" spans="2:4">
      <c r="B93" s="48" t="s">
        <v>146</v>
      </c>
      <c r="C93" s="141">
        <v>3336540884</v>
      </c>
      <c r="D93" s="141">
        <v>1660905270.9100006</v>
      </c>
    </row>
    <row r="94" spans="2:4">
      <c r="B94" s="95" t="s">
        <v>147</v>
      </c>
      <c r="C94" s="140">
        <f>SUM(C95:C102)</f>
        <v>6325782154</v>
      </c>
      <c r="D94" s="140">
        <f>SUM(D95:D102)</f>
        <v>1557360707.9200003</v>
      </c>
    </row>
    <row r="95" spans="2:4">
      <c r="B95" s="48" t="s">
        <v>148</v>
      </c>
      <c r="C95" s="141">
        <v>353570167</v>
      </c>
      <c r="D95" s="141">
        <v>194600120.88</v>
      </c>
    </row>
    <row r="96" spans="2:4">
      <c r="B96" s="48" t="s">
        <v>149</v>
      </c>
      <c r="C96" s="141">
        <v>5549769</v>
      </c>
      <c r="D96" s="141">
        <v>2561506.9500000002</v>
      </c>
    </row>
    <row r="97" spans="2:4">
      <c r="B97" s="48" t="s">
        <v>150</v>
      </c>
      <c r="C97" s="141">
        <v>147468421</v>
      </c>
      <c r="D97" s="141">
        <v>71985072.459999993</v>
      </c>
    </row>
    <row r="98" spans="2:4">
      <c r="B98" s="48" t="s">
        <v>151</v>
      </c>
      <c r="C98" s="141">
        <v>31680000</v>
      </c>
      <c r="D98" s="141">
        <v>10057417.229999999</v>
      </c>
    </row>
    <row r="99" spans="2:4">
      <c r="B99" s="48" t="s">
        <v>465</v>
      </c>
      <c r="C99" s="141">
        <v>5262147142</v>
      </c>
      <c r="D99" s="141">
        <v>1026297724.0400003</v>
      </c>
    </row>
    <row r="100" spans="2:4">
      <c r="B100" s="48" t="s">
        <v>466</v>
      </c>
      <c r="C100" s="141">
        <v>330078958</v>
      </c>
      <c r="D100" s="141">
        <v>158301089.20999998</v>
      </c>
    </row>
    <row r="101" spans="2:4">
      <c r="B101" s="48" t="s">
        <v>152</v>
      </c>
      <c r="C101" s="141">
        <v>4539681</v>
      </c>
      <c r="D101" s="141">
        <v>2480642.5499999998</v>
      </c>
    </row>
    <row r="102" spans="2:4">
      <c r="B102" s="48" t="s">
        <v>153</v>
      </c>
      <c r="C102" s="141">
        <v>190748016</v>
      </c>
      <c r="D102" s="141">
        <v>91077134.599999994</v>
      </c>
    </row>
    <row r="103" spans="2:4">
      <c r="B103" s="94" t="s">
        <v>496</v>
      </c>
      <c r="C103" s="140">
        <f>C104+C108+C115+C122+C134+C143</f>
        <v>738460649593</v>
      </c>
      <c r="D103" s="140">
        <f>D104+D108+D115+D122+D134+D143</f>
        <v>379926522234.12</v>
      </c>
    </row>
    <row r="104" spans="2:4">
      <c r="B104" s="95" t="s">
        <v>154</v>
      </c>
      <c r="C104" s="140">
        <f>SUM(C105:C107)</f>
        <v>31370841423</v>
      </c>
      <c r="D104" s="140">
        <f>SUM(D105:D107)</f>
        <v>15887778598.32</v>
      </c>
    </row>
    <row r="105" spans="2:4">
      <c r="B105" s="48" t="s">
        <v>155</v>
      </c>
      <c r="C105" s="141">
        <v>4317176505</v>
      </c>
      <c r="D105" s="141">
        <v>2087595181.3599999</v>
      </c>
    </row>
    <row r="106" spans="2:4">
      <c r="B106" s="48" t="s">
        <v>156</v>
      </c>
      <c r="C106" s="141">
        <v>817412450</v>
      </c>
      <c r="D106" s="141">
        <v>295170422.77999997</v>
      </c>
    </row>
    <row r="107" spans="2:4">
      <c r="B107" s="48" t="s">
        <v>157</v>
      </c>
      <c r="C107" s="141">
        <v>26236252468</v>
      </c>
      <c r="D107" s="141">
        <v>13505012994.18</v>
      </c>
    </row>
    <row r="108" spans="2:4">
      <c r="B108" s="95" t="s">
        <v>158</v>
      </c>
      <c r="C108" s="140">
        <f>SUM(C109:C114)</f>
        <v>168782842806</v>
      </c>
      <c r="D108" s="140">
        <f>SUM(D109:D114)</f>
        <v>86647583411.389999</v>
      </c>
    </row>
    <row r="109" spans="2:4">
      <c r="B109" s="48" t="s">
        <v>467</v>
      </c>
      <c r="C109" s="141">
        <v>284169222</v>
      </c>
      <c r="D109" s="141">
        <v>154043456.41999999</v>
      </c>
    </row>
    <row r="110" spans="2:4">
      <c r="B110" s="48" t="s">
        <v>159</v>
      </c>
      <c r="C110" s="141">
        <v>18541245058</v>
      </c>
      <c r="D110" s="141">
        <v>8681015005.9300022</v>
      </c>
    </row>
    <row r="111" spans="2:4">
      <c r="B111" s="48" t="s">
        <v>160</v>
      </c>
      <c r="C111" s="141">
        <v>16622756919</v>
      </c>
      <c r="D111" s="141">
        <v>6750970484.8400011</v>
      </c>
    </row>
    <row r="112" spans="2:4">
      <c r="B112" s="48" t="s">
        <v>161</v>
      </c>
      <c r="C112" s="141">
        <v>26513048</v>
      </c>
      <c r="D112" s="141">
        <v>6004313.0700000003</v>
      </c>
    </row>
    <row r="113" spans="2:4">
      <c r="B113" s="48" t="s">
        <v>162</v>
      </c>
      <c r="C113" s="141">
        <v>104221716</v>
      </c>
      <c r="D113" s="141">
        <v>55823983.20000001</v>
      </c>
    </row>
    <row r="114" spans="2:4">
      <c r="B114" s="48" t="s">
        <v>163</v>
      </c>
      <c r="C114" s="141">
        <v>133203936843</v>
      </c>
      <c r="D114" s="141">
        <v>70999726167.929993</v>
      </c>
    </row>
    <row r="115" spans="2:4">
      <c r="B115" s="95" t="s">
        <v>164</v>
      </c>
      <c r="C115" s="140">
        <f>SUM(C116:C121)</f>
        <v>16923613014</v>
      </c>
      <c r="D115" s="140">
        <f>SUM(D116:D121)</f>
        <v>11171261922.869999</v>
      </c>
    </row>
    <row r="116" spans="2:4">
      <c r="B116" s="48" t="s">
        <v>165</v>
      </c>
      <c r="C116" s="141">
        <v>5590763341</v>
      </c>
      <c r="D116" s="141">
        <v>3599782138.0499997</v>
      </c>
    </row>
    <row r="117" spans="2:4">
      <c r="B117" s="48" t="s">
        <v>166</v>
      </c>
      <c r="C117" s="141">
        <v>3732043759</v>
      </c>
      <c r="D117" s="141">
        <v>3396480063.6200004</v>
      </c>
    </row>
    <row r="118" spans="2:4">
      <c r="B118" s="48" t="s">
        <v>167</v>
      </c>
      <c r="C118" s="141">
        <v>4583392499</v>
      </c>
      <c r="D118" s="141">
        <v>2440361353.4299984</v>
      </c>
    </row>
    <row r="119" spans="2:4">
      <c r="B119" s="48" t="s">
        <v>339</v>
      </c>
      <c r="C119" s="141">
        <v>2338581</v>
      </c>
      <c r="D119" s="141">
        <v>0</v>
      </c>
    </row>
    <row r="120" spans="2:4">
      <c r="B120" s="48" t="s">
        <v>168</v>
      </c>
      <c r="C120" s="141">
        <v>320504954</v>
      </c>
      <c r="D120" s="141">
        <v>655159827.60000002</v>
      </c>
    </row>
    <row r="121" spans="2:4">
      <c r="B121" s="48" t="s">
        <v>169</v>
      </c>
      <c r="C121" s="141">
        <v>2694569880</v>
      </c>
      <c r="D121" s="141">
        <v>1079478540.1699996</v>
      </c>
    </row>
    <row r="122" spans="2:4">
      <c r="B122" s="95" t="s">
        <v>568</v>
      </c>
      <c r="C122" s="140">
        <f>SUM(C123:C133)</f>
        <v>328145067506</v>
      </c>
      <c r="D122" s="140">
        <f>SUM(D123:D133)</f>
        <v>173942783042.46008</v>
      </c>
    </row>
    <row r="123" spans="2:4">
      <c r="B123" s="48" t="s">
        <v>170</v>
      </c>
      <c r="C123" s="141">
        <v>18249523531</v>
      </c>
      <c r="D123" s="141">
        <v>9625121983.2400131</v>
      </c>
    </row>
    <row r="124" spans="2:4">
      <c r="B124" s="48" t="s">
        <v>377</v>
      </c>
      <c r="C124" s="141">
        <v>114193390419</v>
      </c>
      <c r="D124" s="141">
        <v>68541520816.850037</v>
      </c>
    </row>
    <row r="125" spans="2:4">
      <c r="B125" s="48" t="s">
        <v>378</v>
      </c>
      <c r="C125" s="141">
        <v>32063116830</v>
      </c>
      <c r="D125" s="141">
        <v>18363250514.950001</v>
      </c>
    </row>
    <row r="126" spans="2:4">
      <c r="B126" s="48" t="s">
        <v>171</v>
      </c>
      <c r="C126" s="141">
        <v>28055242863</v>
      </c>
      <c r="D126" s="141">
        <v>13292530556.270002</v>
      </c>
    </row>
    <row r="127" spans="2:4">
      <c r="B127" s="48" t="s">
        <v>172</v>
      </c>
      <c r="C127" s="141">
        <v>3512042323</v>
      </c>
      <c r="D127" s="141">
        <v>2063482793.3</v>
      </c>
    </row>
    <row r="128" spans="2:4">
      <c r="B128" s="48" t="s">
        <v>173</v>
      </c>
      <c r="C128" s="141">
        <v>13019392840</v>
      </c>
      <c r="D128" s="141">
        <v>8029479467.1400003</v>
      </c>
    </row>
    <row r="129" spans="2:4">
      <c r="B129" s="48" t="s">
        <v>174</v>
      </c>
      <c r="C129" s="141">
        <v>1695003508</v>
      </c>
      <c r="D129" s="141">
        <v>813857029.49000025</v>
      </c>
    </row>
    <row r="130" spans="2:4">
      <c r="B130" s="48" t="s">
        <v>175</v>
      </c>
      <c r="C130" s="141">
        <v>646540838</v>
      </c>
      <c r="D130" s="141">
        <v>380844051.39999992</v>
      </c>
    </row>
    <row r="131" spans="2:4">
      <c r="B131" s="48" t="s">
        <v>176</v>
      </c>
      <c r="C131" s="141">
        <v>563130187</v>
      </c>
      <c r="D131" s="141">
        <v>209915868.01000002</v>
      </c>
    </row>
    <row r="132" spans="2:4">
      <c r="B132" s="48" t="s">
        <v>177</v>
      </c>
      <c r="C132" s="141">
        <v>1179299646</v>
      </c>
      <c r="D132" s="141">
        <v>752464216.04999983</v>
      </c>
    </row>
    <row r="133" spans="2:4">
      <c r="B133" s="48" t="s">
        <v>178</v>
      </c>
      <c r="C133" s="141">
        <v>114968384521</v>
      </c>
      <c r="D133" s="141">
        <v>51870315745.760025</v>
      </c>
    </row>
    <row r="134" spans="2:4">
      <c r="B134" s="95" t="s">
        <v>497</v>
      </c>
      <c r="C134" s="140">
        <f>SUM(C135:C142)</f>
        <v>191985997254</v>
      </c>
      <c r="D134" s="140">
        <f>SUM(D135:D142)</f>
        <v>91783500047.099976</v>
      </c>
    </row>
    <row r="135" spans="2:4">
      <c r="B135" s="48" t="s">
        <v>179</v>
      </c>
      <c r="C135" s="141">
        <v>103220714561</v>
      </c>
      <c r="D135" s="141">
        <v>51325921521.720001</v>
      </c>
    </row>
    <row r="136" spans="2:4">
      <c r="B136" s="48" t="s">
        <v>429</v>
      </c>
      <c r="C136" s="141">
        <v>6033490</v>
      </c>
      <c r="D136" s="141">
        <v>0</v>
      </c>
    </row>
    <row r="137" spans="2:4">
      <c r="B137" s="48" t="s">
        <v>180</v>
      </c>
      <c r="C137" s="141">
        <v>200000000</v>
      </c>
      <c r="D137" s="141">
        <v>0</v>
      </c>
    </row>
    <row r="138" spans="2:4">
      <c r="B138" s="48" t="s">
        <v>181</v>
      </c>
      <c r="C138" s="141">
        <v>8781348035</v>
      </c>
      <c r="D138" s="141">
        <v>1527364676.4600003</v>
      </c>
    </row>
    <row r="139" spans="2:4">
      <c r="B139" s="48" t="s">
        <v>182</v>
      </c>
      <c r="C139" s="141">
        <v>1576472756</v>
      </c>
      <c r="D139" s="141">
        <v>698806873.56000006</v>
      </c>
    </row>
    <row r="140" spans="2:4">
      <c r="B140" s="48" t="s">
        <v>183</v>
      </c>
      <c r="C140" s="141">
        <v>74140062258</v>
      </c>
      <c r="D140" s="141">
        <v>35963771650.479965</v>
      </c>
    </row>
    <row r="141" spans="2:4">
      <c r="B141" s="48" t="s">
        <v>468</v>
      </c>
      <c r="C141" s="141">
        <v>1600000</v>
      </c>
      <c r="D141" s="141">
        <v>0</v>
      </c>
    </row>
    <row r="142" spans="2:4">
      <c r="B142" s="48" t="s">
        <v>184</v>
      </c>
      <c r="C142" s="141">
        <v>4059766154</v>
      </c>
      <c r="D142" s="141">
        <v>2267635324.8800001</v>
      </c>
    </row>
    <row r="143" spans="2:4">
      <c r="B143" s="95" t="s">
        <v>185</v>
      </c>
      <c r="C143" s="140">
        <f>SUM(C144:C147)</f>
        <v>1252287590</v>
      </c>
      <c r="D143" s="140">
        <f>SUM(D144:D147)</f>
        <v>493615211.97999996</v>
      </c>
    </row>
    <row r="144" spans="2:4">
      <c r="B144" s="48" t="s">
        <v>186</v>
      </c>
      <c r="C144" s="141">
        <v>298552955</v>
      </c>
      <c r="D144" s="141">
        <v>113875497.67999998</v>
      </c>
    </row>
    <row r="145" spans="2:4">
      <c r="B145" s="48" t="s">
        <v>469</v>
      </c>
      <c r="C145" s="141">
        <v>112471764</v>
      </c>
      <c r="D145" s="141">
        <v>12007158.65</v>
      </c>
    </row>
    <row r="146" spans="2:4">
      <c r="B146" s="48" t="s">
        <v>187</v>
      </c>
      <c r="C146" s="141">
        <v>314754182</v>
      </c>
      <c r="D146" s="141">
        <v>70706516.63000001</v>
      </c>
    </row>
    <row r="147" spans="2:4">
      <c r="B147" s="48" t="s">
        <v>188</v>
      </c>
      <c r="C147" s="141">
        <v>526508689</v>
      </c>
      <c r="D147" s="141">
        <v>297026039.01999998</v>
      </c>
    </row>
    <row r="148" spans="2:4">
      <c r="B148" s="94" t="s">
        <v>569</v>
      </c>
      <c r="C148" s="140">
        <f>C149</f>
        <v>362550018434</v>
      </c>
      <c r="D148" s="140">
        <f>D149</f>
        <v>212422016543.58002</v>
      </c>
    </row>
    <row r="149" spans="2:4">
      <c r="B149" s="95" t="s">
        <v>570</v>
      </c>
      <c r="C149" s="140">
        <f>C150</f>
        <v>362550018434</v>
      </c>
      <c r="D149" s="140">
        <f>D150</f>
        <v>212422016543.58002</v>
      </c>
    </row>
    <row r="150" spans="2:4">
      <c r="B150" s="48" t="s">
        <v>571</v>
      </c>
      <c r="C150" s="141">
        <v>362550018434</v>
      </c>
      <c r="D150" s="141">
        <v>212422016543.58002</v>
      </c>
    </row>
    <row r="151" spans="2:4">
      <c r="B151" s="50" t="s">
        <v>338</v>
      </c>
      <c r="C151" s="139">
        <f t="shared" ref="C151:D153" si="0">C152</f>
        <v>121192561989</v>
      </c>
      <c r="D151" s="139">
        <f t="shared" si="0"/>
        <v>62397755330.770004</v>
      </c>
    </row>
    <row r="152" spans="2:4">
      <c r="B152" s="94" t="s">
        <v>572</v>
      </c>
      <c r="C152" s="140">
        <f t="shared" si="0"/>
        <v>121192561989</v>
      </c>
      <c r="D152" s="140">
        <f t="shared" si="0"/>
        <v>62397755330.770004</v>
      </c>
    </row>
    <row r="153" spans="2:4">
      <c r="B153" s="95" t="s">
        <v>573</v>
      </c>
      <c r="C153" s="140">
        <f t="shared" si="0"/>
        <v>121192561989</v>
      </c>
      <c r="D153" s="140">
        <f t="shared" si="0"/>
        <v>62397755330.770004</v>
      </c>
    </row>
    <row r="154" spans="2:4">
      <c r="B154" s="48" t="s">
        <v>574</v>
      </c>
      <c r="C154" s="141">
        <v>121192561989</v>
      </c>
      <c r="D154" s="141">
        <v>62397755330.770004</v>
      </c>
    </row>
    <row r="155" spans="2:4">
      <c r="B155" s="44" t="s">
        <v>337</v>
      </c>
      <c r="C155" s="51">
        <f>C151+C15</f>
        <v>1744025968276</v>
      </c>
      <c r="D155" s="51">
        <f>D151+D15</f>
        <v>965223099380.94019</v>
      </c>
    </row>
    <row r="156" spans="2:4">
      <c r="B156" s="130" t="s">
        <v>719</v>
      </c>
      <c r="C156" s="49"/>
    </row>
    <row r="157" spans="2:4">
      <c r="B157" s="116" t="s">
        <v>695</v>
      </c>
      <c r="C157" s="116"/>
      <c r="D157" s="116"/>
    </row>
    <row r="158" spans="2:4" ht="25.9" customHeight="1">
      <c r="B158" s="186" t="s">
        <v>2261</v>
      </c>
      <c r="C158" s="186"/>
      <c r="D158" s="186"/>
    </row>
    <row r="159" spans="2:4">
      <c r="B159" s="52" t="s">
        <v>721</v>
      </c>
    </row>
  </sheetData>
  <mergeCells count="11">
    <mergeCell ref="A9:E9"/>
    <mergeCell ref="B158:D158"/>
    <mergeCell ref="D13:D14"/>
    <mergeCell ref="B13:B14"/>
    <mergeCell ref="A1:E1"/>
    <mergeCell ref="A2:E2"/>
    <mergeCell ref="A3:E3"/>
    <mergeCell ref="A5:E5"/>
    <mergeCell ref="A6:E6"/>
    <mergeCell ref="A7:E7"/>
    <mergeCell ref="A8:E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sheetPr codeName="Sheet4"/>
  <dimension ref="A1:F85"/>
  <sheetViews>
    <sheetView showGridLines="0" zoomScaleNormal="100" workbookViewId="0">
      <selection activeCell="E11" sqref="E11:E12"/>
    </sheetView>
  </sheetViews>
  <sheetFormatPr baseColWidth="10" defaultColWidth="11.5703125" defaultRowHeight="15"/>
  <cols>
    <col min="1" max="2" width="11.5703125" style="11"/>
    <col min="3" max="3" width="88.85546875" style="11" bestFit="1" customWidth="1"/>
    <col min="4" max="4" width="21.42578125" style="11" customWidth="1"/>
    <col min="5" max="5" width="15.5703125" style="11" customWidth="1"/>
    <col min="6" max="16384" width="11.5703125" style="11"/>
  </cols>
  <sheetData>
    <row r="1" spans="1:6" ht="28.15" customHeight="1">
      <c r="A1" s="181" t="s">
        <v>608</v>
      </c>
      <c r="B1" s="181"/>
      <c r="C1" s="181"/>
      <c r="D1" s="181"/>
      <c r="E1" s="181"/>
      <c r="F1" s="181"/>
    </row>
    <row r="2" spans="1:6" ht="21" customHeight="1">
      <c r="A2" s="182" t="s">
        <v>0</v>
      </c>
      <c r="B2" s="182"/>
      <c r="C2" s="182"/>
      <c r="D2" s="182"/>
      <c r="E2" s="182"/>
      <c r="F2" s="182"/>
    </row>
    <row r="3" spans="1:6" ht="14.45" customHeight="1">
      <c r="A3" s="183" t="s">
        <v>1</v>
      </c>
      <c r="B3" s="183"/>
      <c r="C3" s="183"/>
      <c r="D3" s="183"/>
      <c r="E3" s="183"/>
      <c r="F3" s="183"/>
    </row>
    <row r="5" spans="1:6" ht="18" customHeight="1">
      <c r="A5" s="184" t="s">
        <v>22</v>
      </c>
      <c r="B5" s="184"/>
      <c r="C5" s="184"/>
      <c r="D5" s="184"/>
      <c r="E5" s="184"/>
      <c r="F5" s="184"/>
    </row>
    <row r="6" spans="1:6" ht="18.75">
      <c r="A6" s="185" t="s">
        <v>189</v>
      </c>
      <c r="B6" s="185"/>
      <c r="C6" s="185"/>
      <c r="D6" s="185"/>
      <c r="E6" s="185"/>
      <c r="F6" s="185"/>
    </row>
    <row r="7" spans="1:6" ht="18.75">
      <c r="A7" s="180" t="s">
        <v>2259</v>
      </c>
      <c r="B7" s="180"/>
      <c r="C7" s="180"/>
      <c r="D7" s="180"/>
      <c r="E7" s="180"/>
      <c r="F7" s="180"/>
    </row>
    <row r="8" spans="1:6" ht="18.75">
      <c r="A8" s="187" t="s">
        <v>607</v>
      </c>
      <c r="B8" s="187"/>
      <c r="C8" s="187"/>
      <c r="D8" s="187"/>
      <c r="E8" s="187"/>
      <c r="F8" s="187"/>
    </row>
    <row r="9" spans="1:6" ht="15.75">
      <c r="A9" s="188" t="s">
        <v>4</v>
      </c>
      <c r="B9" s="188"/>
      <c r="C9" s="188"/>
      <c r="D9" s="188"/>
      <c r="E9" s="188"/>
      <c r="F9" s="188"/>
    </row>
    <row r="11" spans="1:6">
      <c r="C11" s="209" t="s">
        <v>5</v>
      </c>
      <c r="D11" s="53" t="s">
        <v>780</v>
      </c>
      <c r="E11" s="209" t="s">
        <v>697</v>
      </c>
    </row>
    <row r="12" spans="1:6">
      <c r="C12" s="209"/>
      <c r="D12" s="54" t="s">
        <v>607</v>
      </c>
      <c r="E12" s="209"/>
    </row>
    <row r="13" spans="1:6">
      <c r="C13" s="96" t="s">
        <v>238</v>
      </c>
      <c r="D13" s="97">
        <f>SUM(D14,D20,D30,D40,D49,D56,D66,D71)</f>
        <v>1622833406287</v>
      </c>
      <c r="E13" s="97">
        <f>SUM(E14,E20,E30,E40,E49,E56,E66,E71)</f>
        <v>902825344050.17004</v>
      </c>
    </row>
    <row r="14" spans="1:6">
      <c r="C14" s="98" t="s">
        <v>575</v>
      </c>
      <c r="D14" s="99">
        <f>SUM(D15:D19)</f>
        <v>377772703498</v>
      </c>
      <c r="E14" s="99">
        <f>SUM(E15:E19)</f>
        <v>202528814448.91998</v>
      </c>
    </row>
    <row r="15" spans="1:6">
      <c r="C15" s="100" t="s">
        <v>190</v>
      </c>
      <c r="D15" s="101">
        <v>309943604911</v>
      </c>
      <c r="E15" s="101">
        <v>165398801681.24997</v>
      </c>
    </row>
    <row r="16" spans="1:6">
      <c r="C16" s="100" t="s">
        <v>191</v>
      </c>
      <c r="D16" s="101">
        <v>26271320885</v>
      </c>
      <c r="E16" s="101">
        <v>12701966177.940002</v>
      </c>
    </row>
    <row r="17" spans="3:5">
      <c r="C17" s="100" t="s">
        <v>192</v>
      </c>
      <c r="D17" s="101">
        <v>668027539</v>
      </c>
      <c r="E17" s="101">
        <v>378778930.88999999</v>
      </c>
    </row>
    <row r="18" spans="3:5">
      <c r="C18" s="100" t="s">
        <v>486</v>
      </c>
      <c r="D18" s="101">
        <v>2706133367</v>
      </c>
      <c r="E18" s="101">
        <v>1157049513.49</v>
      </c>
    </row>
    <row r="19" spans="3:5">
      <c r="C19" s="100" t="s">
        <v>193</v>
      </c>
      <c r="D19" s="101">
        <v>38183616796</v>
      </c>
      <c r="E19" s="101">
        <v>22892218145.349995</v>
      </c>
    </row>
    <row r="20" spans="3:5">
      <c r="C20" s="98" t="s">
        <v>576</v>
      </c>
      <c r="D20" s="99">
        <f>SUM(D21:D29)</f>
        <v>110169756792</v>
      </c>
      <c r="E20" s="99">
        <f>SUM(E21:E29)</f>
        <v>57611120390.560005</v>
      </c>
    </row>
    <row r="21" spans="3:5">
      <c r="C21" s="100" t="s">
        <v>194</v>
      </c>
      <c r="D21" s="101">
        <v>11443137328</v>
      </c>
      <c r="E21" s="101">
        <v>8012649061.6900034</v>
      </c>
    </row>
    <row r="22" spans="3:5">
      <c r="C22" s="100" t="s">
        <v>195</v>
      </c>
      <c r="D22" s="101">
        <v>11025261284</v>
      </c>
      <c r="E22" s="101">
        <v>4644959588.8900003</v>
      </c>
    </row>
    <row r="23" spans="3:5">
      <c r="C23" s="100" t="s">
        <v>196</v>
      </c>
      <c r="D23" s="101">
        <v>5430213176</v>
      </c>
      <c r="E23" s="101">
        <v>2358310925.1600008</v>
      </c>
    </row>
    <row r="24" spans="3:5">
      <c r="C24" s="100" t="s">
        <v>197</v>
      </c>
      <c r="D24" s="101">
        <v>3335613293</v>
      </c>
      <c r="E24" s="101">
        <v>1265193721.8</v>
      </c>
    </row>
    <row r="25" spans="3:5">
      <c r="C25" s="100" t="s">
        <v>198</v>
      </c>
      <c r="D25" s="101">
        <v>10669404203</v>
      </c>
      <c r="E25" s="101">
        <v>6714193500.2099972</v>
      </c>
    </row>
    <row r="26" spans="3:5">
      <c r="C26" s="100" t="s">
        <v>199</v>
      </c>
      <c r="D26" s="101">
        <v>9660946458</v>
      </c>
      <c r="E26" s="101">
        <v>5801390544.0199966</v>
      </c>
    </row>
    <row r="27" spans="3:5">
      <c r="C27" s="100" t="s">
        <v>200</v>
      </c>
      <c r="D27" s="101">
        <v>6526168737</v>
      </c>
      <c r="E27" s="101">
        <v>2632867930.7599998</v>
      </c>
    </row>
    <row r="28" spans="3:5">
      <c r="C28" s="100" t="s">
        <v>201</v>
      </c>
      <c r="D28" s="101">
        <v>22811971167</v>
      </c>
      <c r="E28" s="101">
        <v>6856809321.7500019</v>
      </c>
    </row>
    <row r="29" spans="3:5">
      <c r="C29" s="100" t="s">
        <v>202</v>
      </c>
      <c r="D29" s="101">
        <v>29267041146</v>
      </c>
      <c r="E29" s="101">
        <v>19324745796.280006</v>
      </c>
    </row>
    <row r="30" spans="3:5">
      <c r="C30" s="98" t="s">
        <v>577</v>
      </c>
      <c r="D30" s="99">
        <f>SUM(D31:D39)</f>
        <v>65411381413</v>
      </c>
      <c r="E30" s="99">
        <f>SUM(E31:E39)</f>
        <v>23907274367.840004</v>
      </c>
    </row>
    <row r="31" spans="3:5">
      <c r="C31" s="100" t="s">
        <v>203</v>
      </c>
      <c r="D31" s="101">
        <v>11702447899</v>
      </c>
      <c r="E31" s="101">
        <v>3770925265.3000021</v>
      </c>
    </row>
    <row r="32" spans="3:5">
      <c r="C32" s="100" t="s">
        <v>204</v>
      </c>
      <c r="D32" s="101">
        <v>5611935809</v>
      </c>
      <c r="E32" s="101">
        <v>2726611912.1300001</v>
      </c>
    </row>
    <row r="33" spans="3:5">
      <c r="C33" s="100" t="s">
        <v>205</v>
      </c>
      <c r="D33" s="101">
        <v>4059350557</v>
      </c>
      <c r="E33" s="101">
        <v>1102014639.79</v>
      </c>
    </row>
    <row r="34" spans="3:5">
      <c r="C34" s="100" t="s">
        <v>206</v>
      </c>
      <c r="D34" s="101">
        <v>15158879690</v>
      </c>
      <c r="E34" s="101">
        <v>5589615536.0399981</v>
      </c>
    </row>
    <row r="35" spans="3:5">
      <c r="C35" s="100" t="s">
        <v>207</v>
      </c>
      <c r="D35" s="101">
        <v>591440202</v>
      </c>
      <c r="E35" s="101">
        <v>167537934.91000009</v>
      </c>
    </row>
    <row r="36" spans="3:5">
      <c r="C36" s="100" t="s">
        <v>208</v>
      </c>
      <c r="D36" s="101">
        <v>3092772923</v>
      </c>
      <c r="E36" s="101">
        <v>1852079449.8299999</v>
      </c>
    </row>
    <row r="37" spans="3:5">
      <c r="C37" s="100" t="s">
        <v>209</v>
      </c>
      <c r="D37" s="101">
        <v>10275200554</v>
      </c>
      <c r="E37" s="101">
        <v>4140419600.1999993</v>
      </c>
    </row>
    <row r="38" spans="3:5">
      <c r="C38" s="100" t="s">
        <v>210</v>
      </c>
      <c r="D38" s="101">
        <v>3801497018</v>
      </c>
      <c r="E38" s="101">
        <v>0</v>
      </c>
    </row>
    <row r="39" spans="3:5">
      <c r="C39" s="100" t="s">
        <v>211</v>
      </c>
      <c r="D39" s="101">
        <v>11117856761</v>
      </c>
      <c r="E39" s="101">
        <v>4558070029.6400013</v>
      </c>
    </row>
    <row r="40" spans="3:5">
      <c r="C40" s="98" t="s">
        <v>578</v>
      </c>
      <c r="D40" s="99">
        <f>SUM(D41:D48)</f>
        <v>540356079892</v>
      </c>
      <c r="E40" s="99">
        <f>SUM(E41:E48)</f>
        <v>339301304672.67993</v>
      </c>
    </row>
    <row r="41" spans="3:5">
      <c r="C41" s="100" t="s">
        <v>212</v>
      </c>
      <c r="D41" s="101">
        <v>167780996005</v>
      </c>
      <c r="E41" s="101">
        <v>87427062922.029999</v>
      </c>
    </row>
    <row r="42" spans="3:5">
      <c r="C42" s="100" t="s">
        <v>613</v>
      </c>
      <c r="D42" s="101">
        <v>181942892117</v>
      </c>
      <c r="E42" s="101">
        <v>102965590319.98997</v>
      </c>
    </row>
    <row r="43" spans="3:5">
      <c r="C43" s="100" t="s">
        <v>213</v>
      </c>
      <c r="D43" s="101">
        <v>19945483206</v>
      </c>
      <c r="E43" s="101">
        <v>11719528347.729994</v>
      </c>
    </row>
    <row r="44" spans="3:5">
      <c r="C44" s="100" t="s">
        <v>214</v>
      </c>
      <c r="D44" s="101">
        <v>101150073871</v>
      </c>
      <c r="E44" s="101">
        <v>78487012537.430008</v>
      </c>
    </row>
    <row r="45" spans="3:5">
      <c r="C45" s="100" t="s">
        <v>215</v>
      </c>
      <c r="D45" s="101">
        <v>39130651083</v>
      </c>
      <c r="E45" s="101">
        <v>25944389730.07</v>
      </c>
    </row>
    <row r="46" spans="3:5">
      <c r="C46" s="100" t="s">
        <v>216</v>
      </c>
      <c r="D46" s="101">
        <v>13786016885</v>
      </c>
      <c r="E46" s="101">
        <v>24256778277.920002</v>
      </c>
    </row>
    <row r="47" spans="3:5">
      <c r="C47" s="100" t="s">
        <v>217</v>
      </c>
      <c r="D47" s="101">
        <v>955120864</v>
      </c>
      <c r="E47" s="101">
        <v>440187968.50999993</v>
      </c>
    </row>
    <row r="48" spans="3:5">
      <c r="C48" s="100" t="s">
        <v>218</v>
      </c>
      <c r="D48" s="101">
        <v>15664845861</v>
      </c>
      <c r="E48" s="101">
        <v>8060754568.9999981</v>
      </c>
    </row>
    <row r="49" spans="3:5">
      <c r="C49" s="98" t="s">
        <v>579</v>
      </c>
      <c r="D49" s="99">
        <f>SUM(D50:D55)</f>
        <v>72988962348</v>
      </c>
      <c r="E49" s="99">
        <f>SUM(E50:E55)</f>
        <v>31915836085.780006</v>
      </c>
    </row>
    <row r="50" spans="3:5">
      <c r="C50" s="100" t="s">
        <v>219</v>
      </c>
      <c r="D50" s="101">
        <v>174800000</v>
      </c>
      <c r="E50" s="101">
        <v>1304841953.74</v>
      </c>
    </row>
    <row r="51" spans="3:5">
      <c r="C51" s="100" t="s">
        <v>782</v>
      </c>
      <c r="D51" s="101">
        <v>9545030188</v>
      </c>
      <c r="E51" s="101">
        <v>4369010291.5100002</v>
      </c>
    </row>
    <row r="52" spans="3:5">
      <c r="C52" s="100" t="s">
        <v>220</v>
      </c>
      <c r="D52" s="101">
        <v>8923828232</v>
      </c>
      <c r="E52" s="101">
        <v>6466979624.7200041</v>
      </c>
    </row>
    <row r="53" spans="3:5">
      <c r="C53" s="100" t="s">
        <v>783</v>
      </c>
      <c r="D53" s="101">
        <v>49901315868</v>
      </c>
      <c r="E53" s="101">
        <v>19234618533.320004</v>
      </c>
    </row>
    <row r="54" spans="3:5">
      <c r="C54" s="100" t="s">
        <v>221</v>
      </c>
      <c r="D54" s="101">
        <v>4443988060</v>
      </c>
      <c r="E54" s="101">
        <v>539416547.81999993</v>
      </c>
    </row>
    <row r="55" spans="3:5">
      <c r="C55" s="156" t="s">
        <v>2086</v>
      </c>
      <c r="D55" s="101">
        <v>0</v>
      </c>
      <c r="E55" s="101">
        <v>969134.67</v>
      </c>
    </row>
    <row r="56" spans="3:5">
      <c r="C56" s="98" t="s">
        <v>580</v>
      </c>
      <c r="D56" s="99">
        <f>SUM(D57:D65)</f>
        <v>33654087324</v>
      </c>
      <c r="E56" s="99">
        <f>SUM(E57:E65)</f>
        <v>14611417948.940001</v>
      </c>
    </row>
    <row r="57" spans="3:5">
      <c r="C57" s="100" t="s">
        <v>222</v>
      </c>
      <c r="D57" s="101">
        <v>6643236801</v>
      </c>
      <c r="E57" s="101">
        <v>4071316892.2199998</v>
      </c>
    </row>
    <row r="58" spans="3:5">
      <c r="C58" s="100" t="s">
        <v>223</v>
      </c>
      <c r="D58" s="101">
        <v>1353386376</v>
      </c>
      <c r="E58" s="101">
        <v>848770278.61999965</v>
      </c>
    </row>
    <row r="59" spans="3:5">
      <c r="C59" s="100" t="s">
        <v>224</v>
      </c>
      <c r="D59" s="101">
        <v>3447411652</v>
      </c>
      <c r="E59" s="101">
        <v>325609420.17000002</v>
      </c>
    </row>
    <row r="60" spans="3:5">
      <c r="C60" s="100" t="s">
        <v>225</v>
      </c>
      <c r="D60" s="101">
        <v>3370833704</v>
      </c>
      <c r="E60" s="101">
        <v>2960721536.02</v>
      </c>
    </row>
    <row r="61" spans="3:5">
      <c r="C61" s="100" t="s">
        <v>226</v>
      </c>
      <c r="D61" s="101">
        <v>11238571175</v>
      </c>
      <c r="E61" s="101">
        <v>1261177603.7200005</v>
      </c>
    </row>
    <row r="62" spans="3:5">
      <c r="C62" s="100" t="s">
        <v>227</v>
      </c>
      <c r="D62" s="101">
        <v>2479828116</v>
      </c>
      <c r="E62" s="101">
        <v>1318791835.97</v>
      </c>
    </row>
    <row r="63" spans="3:5">
      <c r="C63" s="100" t="s">
        <v>228</v>
      </c>
      <c r="D63" s="101">
        <v>696384278</v>
      </c>
      <c r="E63" s="101">
        <v>163269546.81999999</v>
      </c>
    </row>
    <row r="64" spans="3:5">
      <c r="C64" s="100" t="s">
        <v>229</v>
      </c>
      <c r="D64" s="101">
        <v>1450384039</v>
      </c>
      <c r="E64" s="101">
        <v>137861614.10000002</v>
      </c>
    </row>
    <row r="65" spans="3:5">
      <c r="C65" s="100" t="s">
        <v>230</v>
      </c>
      <c r="D65" s="101">
        <v>2974051183</v>
      </c>
      <c r="E65" s="101">
        <v>3523899221.3000011</v>
      </c>
    </row>
    <row r="66" spans="3:5">
      <c r="C66" s="98" t="s">
        <v>581</v>
      </c>
      <c r="D66" s="99">
        <f>SUM(D67:D70)</f>
        <v>98223319456</v>
      </c>
      <c r="E66" s="99">
        <f>SUM(E67:E70)</f>
        <v>46127079376.170006</v>
      </c>
    </row>
    <row r="67" spans="3:5">
      <c r="C67" s="100" t="s">
        <v>231</v>
      </c>
      <c r="D67" s="101">
        <v>40520299875</v>
      </c>
      <c r="E67" s="101">
        <v>15777370347.17</v>
      </c>
    </row>
    <row r="68" spans="3:5">
      <c r="C68" s="100" t="s">
        <v>232</v>
      </c>
      <c r="D68" s="101">
        <v>55104645921</v>
      </c>
      <c r="E68" s="101">
        <v>30349709029.000008</v>
      </c>
    </row>
    <row r="69" spans="3:5">
      <c r="C69" s="100" t="s">
        <v>617</v>
      </c>
      <c r="D69" s="101">
        <v>152089385</v>
      </c>
      <c r="E69" s="101">
        <v>0</v>
      </c>
    </row>
    <row r="70" spans="3:5">
      <c r="C70" s="100" t="s">
        <v>233</v>
      </c>
      <c r="D70" s="101">
        <v>2446284275</v>
      </c>
      <c r="E70" s="101">
        <v>0</v>
      </c>
    </row>
    <row r="71" spans="3:5">
      <c r="C71" s="98" t="s">
        <v>582</v>
      </c>
      <c r="D71" s="99">
        <f>SUM(D72:D75)</f>
        <v>324257115564</v>
      </c>
      <c r="E71" s="99">
        <f>SUM(E72:E75)</f>
        <v>186822496759.28003</v>
      </c>
    </row>
    <row r="72" spans="3:5">
      <c r="C72" s="100" t="s">
        <v>234</v>
      </c>
      <c r="D72" s="101">
        <v>115480602004</v>
      </c>
      <c r="E72" s="101">
        <v>66887499112.949997</v>
      </c>
    </row>
    <row r="73" spans="3:5">
      <c r="C73" s="100" t="s">
        <v>235</v>
      </c>
      <c r="D73" s="101">
        <v>207303121140</v>
      </c>
      <c r="E73" s="101">
        <v>118921502091.48999</v>
      </c>
    </row>
    <row r="74" spans="3:5">
      <c r="C74" s="100" t="s">
        <v>236</v>
      </c>
      <c r="D74" s="101">
        <v>1473392420</v>
      </c>
      <c r="E74" s="101">
        <v>1013015339.14</v>
      </c>
    </row>
    <row r="75" spans="3:5">
      <c r="C75" s="100" t="s">
        <v>722</v>
      </c>
      <c r="D75" s="101">
        <v>0</v>
      </c>
      <c r="E75" s="101">
        <v>480215.7</v>
      </c>
    </row>
    <row r="76" spans="3:5">
      <c r="C76" s="96" t="s">
        <v>338</v>
      </c>
      <c r="D76" s="102">
        <f>D77+D79</f>
        <v>121192561989</v>
      </c>
      <c r="E76" s="102">
        <f>E77+E79</f>
        <v>62397755330.769997</v>
      </c>
    </row>
    <row r="77" spans="3:5">
      <c r="C77" s="98" t="s">
        <v>583</v>
      </c>
      <c r="D77" s="99">
        <f>D78</f>
        <v>5117721882</v>
      </c>
      <c r="E77" s="99">
        <f>E78</f>
        <v>372310342.19999999</v>
      </c>
    </row>
    <row r="78" spans="3:5">
      <c r="C78" s="100" t="s">
        <v>584</v>
      </c>
      <c r="D78" s="101">
        <v>5117721882</v>
      </c>
      <c r="E78" s="101">
        <v>372310342.19999999</v>
      </c>
    </row>
    <row r="79" spans="3:5">
      <c r="C79" s="98" t="s">
        <v>585</v>
      </c>
      <c r="D79" s="99">
        <f>D80</f>
        <v>116074840107</v>
      </c>
      <c r="E79" s="99">
        <f>E80</f>
        <v>62025444988.57</v>
      </c>
    </row>
    <row r="80" spans="3:5">
      <c r="C80" s="100" t="s">
        <v>586</v>
      </c>
      <c r="D80" s="101">
        <v>116074840107</v>
      </c>
      <c r="E80" s="101">
        <v>62025444988.57</v>
      </c>
    </row>
    <row r="81" spans="3:6">
      <c r="C81" s="61" t="s">
        <v>337</v>
      </c>
      <c r="D81" s="103">
        <f>D76+D13</f>
        <v>1744025968276</v>
      </c>
      <c r="E81" s="103">
        <f>E76+E13</f>
        <v>965223099380.94006</v>
      </c>
    </row>
    <row r="82" spans="3:6">
      <c r="C82" s="129" t="s">
        <v>719</v>
      </c>
      <c r="D82" s="62"/>
      <c r="E82" s="63"/>
      <c r="F82" s="62"/>
    </row>
    <row r="83" spans="3:6">
      <c r="C83" s="116" t="s">
        <v>695</v>
      </c>
      <c r="D83" s="116"/>
      <c r="E83" s="116"/>
    </row>
    <row r="84" spans="3:6" ht="26.45" customHeight="1">
      <c r="C84" s="186" t="s">
        <v>2261</v>
      </c>
      <c r="D84" s="186"/>
      <c r="E84" s="186"/>
    </row>
    <row r="85" spans="3:6">
      <c r="C85" s="52" t="s">
        <v>720</v>
      </c>
    </row>
  </sheetData>
  <mergeCells count="11">
    <mergeCell ref="C84:E84"/>
    <mergeCell ref="A1:F1"/>
    <mergeCell ref="A2:F2"/>
    <mergeCell ref="A3:F3"/>
    <mergeCell ref="A5:F5"/>
    <mergeCell ref="A6:F6"/>
    <mergeCell ref="A7:F7"/>
    <mergeCell ref="A8:F8"/>
    <mergeCell ref="A9:F9"/>
    <mergeCell ref="E11:E12"/>
    <mergeCell ref="C11:C12"/>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sheetPr codeName="Sheet5"/>
  <dimension ref="A1:E2083"/>
  <sheetViews>
    <sheetView showGridLines="0" zoomScale="90" zoomScaleNormal="90" workbookViewId="0">
      <selection activeCell="A8" sqref="A8:E8"/>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5" ht="27.75">
      <c r="A1" s="213" t="s">
        <v>608</v>
      </c>
      <c r="B1" s="213"/>
      <c r="C1" s="213"/>
      <c r="D1" s="213"/>
      <c r="E1" s="213"/>
    </row>
    <row r="2" spans="1:5" ht="20.25">
      <c r="A2" s="214" t="s">
        <v>0</v>
      </c>
      <c r="B2" s="214"/>
      <c r="C2" s="214"/>
      <c r="D2" s="214"/>
      <c r="E2" s="214"/>
    </row>
    <row r="3" spans="1:5">
      <c r="A3" s="215" t="s">
        <v>1</v>
      </c>
      <c r="B3" s="215"/>
      <c r="C3" s="215"/>
      <c r="D3" s="215"/>
      <c r="E3" s="215"/>
    </row>
    <row r="4" spans="1:5">
      <c r="A4" s="64"/>
      <c r="B4" s="64"/>
      <c r="C4" s="64"/>
      <c r="D4" s="64"/>
      <c r="E4" s="64"/>
    </row>
    <row r="5" spans="1:5" ht="18.75">
      <c r="A5" s="216" t="s">
        <v>22</v>
      </c>
      <c r="B5" s="216"/>
      <c r="C5" s="216"/>
      <c r="D5" s="216"/>
      <c r="E5" s="216"/>
    </row>
    <row r="6" spans="1:5" ht="18.75">
      <c r="A6" s="217" t="s">
        <v>237</v>
      </c>
      <c r="B6" s="217"/>
      <c r="C6" s="217"/>
      <c r="D6" s="217"/>
      <c r="E6" s="217"/>
    </row>
    <row r="7" spans="1:5" ht="18.75">
      <c r="A7" s="219" t="s">
        <v>2259</v>
      </c>
      <c r="B7" s="219"/>
      <c r="C7" s="219"/>
      <c r="D7" s="219"/>
      <c r="E7" s="219"/>
    </row>
    <row r="8" spans="1:5" ht="18.75">
      <c r="A8" s="187" t="s">
        <v>607</v>
      </c>
      <c r="B8" s="187"/>
      <c r="C8" s="187"/>
      <c r="D8" s="187"/>
      <c r="E8" s="187"/>
    </row>
    <row r="9" spans="1:5" ht="15.75">
      <c r="A9" s="218" t="s">
        <v>4</v>
      </c>
      <c r="B9" s="218"/>
      <c r="C9" s="218"/>
      <c r="D9" s="218"/>
      <c r="E9" s="218"/>
    </row>
    <row r="10" spans="1:5">
      <c r="A10" s="64"/>
      <c r="B10" s="64"/>
      <c r="C10" s="64"/>
      <c r="D10" s="64"/>
      <c r="E10" s="64"/>
    </row>
    <row r="13" spans="1:5">
      <c r="C13" s="210" t="s">
        <v>5</v>
      </c>
      <c r="D13" s="65" t="s">
        <v>780</v>
      </c>
      <c r="E13" s="211" t="s">
        <v>697</v>
      </c>
    </row>
    <row r="14" spans="1:5">
      <c r="C14" s="210"/>
      <c r="D14" s="120" t="s">
        <v>607</v>
      </c>
      <c r="E14" s="211"/>
    </row>
    <row r="15" spans="1:5">
      <c r="C15" s="179" t="s">
        <v>238</v>
      </c>
      <c r="D15" s="178">
        <v>96543478243</v>
      </c>
      <c r="E15" s="178">
        <v>49534933907.939949</v>
      </c>
    </row>
    <row r="16" spans="1:5">
      <c r="C16" s="157" t="s">
        <v>239</v>
      </c>
      <c r="D16" s="158">
        <v>11233558074</v>
      </c>
      <c r="E16" s="158">
        <v>7692554300.289999</v>
      </c>
    </row>
    <row r="17" spans="3:5">
      <c r="C17" s="159" t="s">
        <v>240</v>
      </c>
      <c r="D17" s="160">
        <v>7222922235</v>
      </c>
      <c r="E17" s="160">
        <v>5762982066.5599985</v>
      </c>
    </row>
    <row r="18" spans="3:5">
      <c r="C18" s="161" t="s">
        <v>587</v>
      </c>
      <c r="D18" s="160">
        <v>40000000</v>
      </c>
      <c r="E18" s="160">
        <v>48739107.68</v>
      </c>
    </row>
    <row r="19" spans="3:5">
      <c r="C19" s="161" t="s">
        <v>618</v>
      </c>
      <c r="D19" s="160">
        <v>11961356</v>
      </c>
      <c r="E19" s="160">
        <v>44241920.920000002</v>
      </c>
    </row>
    <row r="20" spans="3:5">
      <c r="C20" s="161" t="s">
        <v>619</v>
      </c>
      <c r="D20" s="160">
        <v>404611876</v>
      </c>
      <c r="E20" s="160">
        <v>126808882.53</v>
      </c>
    </row>
    <row r="21" spans="3:5">
      <c r="C21" s="161" t="s">
        <v>566</v>
      </c>
      <c r="D21" s="160">
        <v>250000000</v>
      </c>
      <c r="E21" s="160">
        <v>93742590.480000004</v>
      </c>
    </row>
    <row r="22" spans="3:5">
      <c r="C22" s="161" t="s">
        <v>849</v>
      </c>
      <c r="D22" s="160">
        <v>74617343</v>
      </c>
      <c r="E22" s="160">
        <v>40056556.789999999</v>
      </c>
    </row>
    <row r="23" spans="3:5">
      <c r="C23" s="161" t="s">
        <v>588</v>
      </c>
      <c r="D23" s="160">
        <v>20321906</v>
      </c>
      <c r="E23" s="160">
        <v>5210174.4000000004</v>
      </c>
    </row>
    <row r="24" spans="3:5">
      <c r="C24" s="161" t="s">
        <v>620</v>
      </c>
      <c r="D24" s="160">
        <v>50000000</v>
      </c>
      <c r="E24" s="160">
        <v>45438052.840000004</v>
      </c>
    </row>
    <row r="25" spans="3:5">
      <c r="C25" s="161" t="s">
        <v>850</v>
      </c>
      <c r="D25" s="160">
        <v>30904487</v>
      </c>
      <c r="E25" s="160">
        <v>0</v>
      </c>
    </row>
    <row r="26" spans="3:5">
      <c r="C26" s="161" t="s">
        <v>784</v>
      </c>
      <c r="D26" s="160">
        <v>150000001</v>
      </c>
      <c r="E26" s="160">
        <v>101499436.56999999</v>
      </c>
    </row>
    <row r="27" spans="3:5">
      <c r="C27" s="161" t="s">
        <v>785</v>
      </c>
      <c r="D27" s="160">
        <v>11090100</v>
      </c>
      <c r="E27" s="160">
        <v>1811015.74</v>
      </c>
    </row>
    <row r="28" spans="3:5">
      <c r="C28" s="161" t="s">
        <v>786</v>
      </c>
      <c r="D28" s="160">
        <v>7515600</v>
      </c>
      <c r="E28" s="160">
        <v>6501970.6399999997</v>
      </c>
    </row>
    <row r="29" spans="3:5">
      <c r="C29" s="161" t="s">
        <v>589</v>
      </c>
      <c r="D29" s="160">
        <v>22368258</v>
      </c>
      <c r="E29" s="160">
        <v>25820811.98</v>
      </c>
    </row>
    <row r="30" spans="3:5">
      <c r="C30" s="161" t="s">
        <v>788</v>
      </c>
      <c r="D30" s="160">
        <v>10380060</v>
      </c>
      <c r="E30" s="160">
        <v>2619173.54</v>
      </c>
    </row>
    <row r="31" spans="3:5">
      <c r="C31" s="161" t="s">
        <v>851</v>
      </c>
      <c r="D31" s="160">
        <v>800000000</v>
      </c>
      <c r="E31" s="160">
        <v>434850836.00999999</v>
      </c>
    </row>
    <row r="32" spans="3:5">
      <c r="C32" s="161" t="s">
        <v>2244</v>
      </c>
      <c r="D32" s="160">
        <v>0</v>
      </c>
      <c r="E32" s="160">
        <v>3218835.38</v>
      </c>
    </row>
    <row r="33" spans="3:5">
      <c r="C33" s="161" t="s">
        <v>621</v>
      </c>
      <c r="D33" s="160">
        <v>10432313</v>
      </c>
      <c r="E33" s="160">
        <v>6904670.3300000001</v>
      </c>
    </row>
    <row r="34" spans="3:5">
      <c r="C34" s="161" t="s">
        <v>852</v>
      </c>
      <c r="D34" s="160">
        <v>1895778</v>
      </c>
      <c r="E34" s="160">
        <v>1742046.11</v>
      </c>
    </row>
    <row r="35" spans="3:5">
      <c r="C35" s="161" t="s">
        <v>853</v>
      </c>
      <c r="D35" s="160">
        <v>1000000</v>
      </c>
      <c r="E35" s="160">
        <v>0</v>
      </c>
    </row>
    <row r="36" spans="3:5">
      <c r="C36" s="161" t="s">
        <v>789</v>
      </c>
      <c r="D36" s="160">
        <v>9536540</v>
      </c>
      <c r="E36" s="160">
        <v>0</v>
      </c>
    </row>
    <row r="37" spans="3:5">
      <c r="C37" s="161" t="s">
        <v>565</v>
      </c>
      <c r="D37" s="160">
        <v>1751736</v>
      </c>
      <c r="E37" s="160">
        <v>0</v>
      </c>
    </row>
    <row r="38" spans="3:5">
      <c r="C38" s="161" t="s">
        <v>790</v>
      </c>
      <c r="D38" s="160">
        <v>9507126</v>
      </c>
      <c r="E38" s="160">
        <v>2484944.6800000002</v>
      </c>
    </row>
    <row r="39" spans="3:5">
      <c r="C39" s="161" t="s">
        <v>777</v>
      </c>
      <c r="D39" s="160">
        <v>0</v>
      </c>
      <c r="E39" s="160">
        <v>0</v>
      </c>
    </row>
    <row r="40" spans="3:5">
      <c r="C40" s="161" t="s">
        <v>2154</v>
      </c>
      <c r="D40" s="160">
        <v>0</v>
      </c>
      <c r="E40" s="160">
        <v>0</v>
      </c>
    </row>
    <row r="41" spans="3:5">
      <c r="C41" s="161" t="s">
        <v>854</v>
      </c>
      <c r="D41" s="160">
        <v>125650113</v>
      </c>
      <c r="E41" s="160">
        <v>11153169.07</v>
      </c>
    </row>
    <row r="42" spans="3:5">
      <c r="C42" s="161" t="s">
        <v>855</v>
      </c>
      <c r="D42" s="160">
        <v>3526957</v>
      </c>
      <c r="E42" s="160">
        <v>0</v>
      </c>
    </row>
    <row r="43" spans="3:5">
      <c r="C43" s="161" t="s">
        <v>856</v>
      </c>
      <c r="D43" s="160">
        <v>73808208</v>
      </c>
      <c r="E43" s="160">
        <v>0</v>
      </c>
    </row>
    <row r="44" spans="3:5">
      <c r="C44" s="161" t="s">
        <v>622</v>
      </c>
      <c r="D44" s="160">
        <v>8480045</v>
      </c>
      <c r="E44" s="160">
        <v>10871229.800000001</v>
      </c>
    </row>
    <row r="45" spans="3:5">
      <c r="C45" s="161" t="s">
        <v>2155</v>
      </c>
      <c r="D45" s="160">
        <v>0</v>
      </c>
      <c r="E45" s="160">
        <v>0</v>
      </c>
    </row>
    <row r="46" spans="3:5">
      <c r="C46" s="161" t="s">
        <v>857</v>
      </c>
      <c r="D46" s="160">
        <v>247267400</v>
      </c>
      <c r="E46" s="160">
        <v>45583135.100000001</v>
      </c>
    </row>
    <row r="47" spans="3:5">
      <c r="C47" s="161" t="s">
        <v>858</v>
      </c>
      <c r="D47" s="160">
        <v>65275889</v>
      </c>
      <c r="E47" s="160">
        <v>88793062.989999995</v>
      </c>
    </row>
    <row r="48" spans="3:5">
      <c r="C48" s="161" t="s">
        <v>564</v>
      </c>
      <c r="D48" s="160">
        <v>12862214</v>
      </c>
      <c r="E48" s="160">
        <v>507682214</v>
      </c>
    </row>
    <row r="49" spans="3:5">
      <c r="C49" s="161" t="s">
        <v>859</v>
      </c>
      <c r="D49" s="160">
        <v>50413002</v>
      </c>
      <c r="E49" s="160">
        <v>0</v>
      </c>
    </row>
    <row r="50" spans="3:5">
      <c r="C50" s="161" t="s">
        <v>509</v>
      </c>
      <c r="D50" s="160">
        <v>262219700</v>
      </c>
      <c r="E50" s="160">
        <v>121765205.42</v>
      </c>
    </row>
    <row r="51" spans="3:5">
      <c r="C51" s="161" t="s">
        <v>792</v>
      </c>
      <c r="D51" s="160">
        <v>7527313</v>
      </c>
      <c r="E51" s="160">
        <v>0</v>
      </c>
    </row>
    <row r="52" spans="3:5">
      <c r="C52" s="161" t="s">
        <v>860</v>
      </c>
      <c r="D52" s="160">
        <v>80000000</v>
      </c>
      <c r="E52" s="160">
        <v>0</v>
      </c>
    </row>
    <row r="53" spans="3:5">
      <c r="C53" s="161" t="s">
        <v>567</v>
      </c>
      <c r="D53" s="160">
        <v>692180519</v>
      </c>
      <c r="E53" s="160">
        <v>745381214.73000002</v>
      </c>
    </row>
    <row r="54" spans="3:5">
      <c r="C54" s="161" t="s">
        <v>861</v>
      </c>
      <c r="D54" s="160">
        <v>54038051</v>
      </c>
      <c r="E54" s="160">
        <v>44308027</v>
      </c>
    </row>
    <row r="55" spans="3:5">
      <c r="C55" s="161" t="s">
        <v>590</v>
      </c>
      <c r="D55" s="160">
        <v>296302682</v>
      </c>
      <c r="E55" s="160">
        <v>168818417.63999999</v>
      </c>
    </row>
    <row r="56" spans="3:5">
      <c r="C56" s="161" t="s">
        <v>2097</v>
      </c>
      <c r="D56" s="160">
        <v>0</v>
      </c>
      <c r="E56" s="160">
        <v>2798966.4</v>
      </c>
    </row>
    <row r="57" spans="3:5">
      <c r="C57" s="161" t="s">
        <v>862</v>
      </c>
      <c r="D57" s="160">
        <v>1000000</v>
      </c>
      <c r="E57" s="160">
        <v>0</v>
      </c>
    </row>
    <row r="58" spans="3:5">
      <c r="C58" s="161" t="s">
        <v>863</v>
      </c>
      <c r="D58" s="160">
        <v>0</v>
      </c>
      <c r="E58" s="160">
        <v>278836372.24000001</v>
      </c>
    </row>
    <row r="59" spans="3:5">
      <c r="C59" s="161" t="s">
        <v>2098</v>
      </c>
      <c r="D59" s="160">
        <v>0</v>
      </c>
      <c r="E59" s="160">
        <v>7185114.96</v>
      </c>
    </row>
    <row r="60" spans="3:5">
      <c r="C60" s="161" t="s">
        <v>864</v>
      </c>
      <c r="D60" s="160">
        <v>0</v>
      </c>
      <c r="E60" s="160">
        <v>428287113.93000001</v>
      </c>
    </row>
    <row r="61" spans="3:5">
      <c r="C61" s="161" t="s">
        <v>865</v>
      </c>
      <c r="D61" s="160">
        <v>12842317</v>
      </c>
      <c r="E61" s="160">
        <v>0</v>
      </c>
    </row>
    <row r="62" spans="3:5">
      <c r="C62" s="161" t="s">
        <v>866</v>
      </c>
      <c r="D62" s="160">
        <v>0</v>
      </c>
      <c r="E62" s="160">
        <v>2912280</v>
      </c>
    </row>
    <row r="63" spans="3:5">
      <c r="C63" s="161" t="s">
        <v>623</v>
      </c>
      <c r="D63" s="160">
        <v>9334540</v>
      </c>
      <c r="E63" s="160">
        <v>0</v>
      </c>
    </row>
    <row r="64" spans="3:5">
      <c r="C64" s="161" t="s">
        <v>624</v>
      </c>
      <c r="D64" s="160">
        <v>15197105</v>
      </c>
      <c r="E64" s="160">
        <v>4093851.96</v>
      </c>
    </row>
    <row r="65" spans="3:5">
      <c r="C65" s="161" t="s">
        <v>443</v>
      </c>
      <c r="D65" s="160">
        <v>4298065</v>
      </c>
      <c r="E65" s="160">
        <v>11935200.060000001</v>
      </c>
    </row>
    <row r="66" spans="3:5">
      <c r="C66" s="161" t="s">
        <v>625</v>
      </c>
      <c r="D66" s="160">
        <v>9125326</v>
      </c>
      <c r="E66" s="160">
        <v>0</v>
      </c>
    </row>
    <row r="67" spans="3:5">
      <c r="C67" s="161" t="s">
        <v>626</v>
      </c>
      <c r="D67" s="160">
        <v>8116071</v>
      </c>
      <c r="E67" s="160">
        <v>0</v>
      </c>
    </row>
    <row r="68" spans="3:5">
      <c r="C68" s="161" t="s">
        <v>627</v>
      </c>
      <c r="D68" s="160">
        <v>365000353</v>
      </c>
      <c r="E68" s="160">
        <v>368828596.48999995</v>
      </c>
    </row>
    <row r="69" spans="3:5">
      <c r="C69" s="161" t="s">
        <v>628</v>
      </c>
      <c r="D69" s="160">
        <v>6000000</v>
      </c>
      <c r="E69" s="160">
        <v>103101068.43000001</v>
      </c>
    </row>
    <row r="70" spans="3:5">
      <c r="C70" s="161" t="s">
        <v>867</v>
      </c>
      <c r="D70" s="160">
        <v>73761343</v>
      </c>
      <c r="E70" s="160">
        <v>29092171.530000001</v>
      </c>
    </row>
    <row r="71" spans="3:5">
      <c r="C71" s="161" t="s">
        <v>559</v>
      </c>
      <c r="D71" s="160">
        <v>550727334</v>
      </c>
      <c r="E71" s="160">
        <v>505463022.42000002</v>
      </c>
    </row>
    <row r="72" spans="3:5">
      <c r="C72" s="161" t="s">
        <v>563</v>
      </c>
      <c r="D72" s="160">
        <v>12252984</v>
      </c>
      <c r="E72" s="160">
        <v>10166643.33</v>
      </c>
    </row>
    <row r="73" spans="3:5">
      <c r="C73" s="161" t="s">
        <v>868</v>
      </c>
      <c r="D73" s="160">
        <v>19017301</v>
      </c>
      <c r="E73" s="160">
        <v>0</v>
      </c>
    </row>
    <row r="74" spans="3:5">
      <c r="C74" s="161" t="s">
        <v>869</v>
      </c>
      <c r="D74" s="160">
        <v>4629558</v>
      </c>
      <c r="E74" s="160">
        <v>28156643.5</v>
      </c>
    </row>
    <row r="75" spans="3:5">
      <c r="C75" s="161" t="s">
        <v>870</v>
      </c>
      <c r="D75" s="160">
        <v>4358515</v>
      </c>
      <c r="E75" s="160">
        <v>4358515</v>
      </c>
    </row>
    <row r="76" spans="3:5">
      <c r="C76" s="161" t="s">
        <v>793</v>
      </c>
      <c r="D76" s="160">
        <v>113318935</v>
      </c>
      <c r="E76" s="160">
        <v>0</v>
      </c>
    </row>
    <row r="77" spans="3:5">
      <c r="C77" s="161" t="s">
        <v>871</v>
      </c>
      <c r="D77" s="160">
        <v>100000</v>
      </c>
      <c r="E77" s="160">
        <v>104987023.8</v>
      </c>
    </row>
    <row r="78" spans="3:5">
      <c r="C78" s="161" t="s">
        <v>794</v>
      </c>
      <c r="D78" s="160">
        <v>83908702</v>
      </c>
      <c r="E78" s="160">
        <v>68148970.670000002</v>
      </c>
    </row>
    <row r="79" spans="3:5">
      <c r="C79" s="161" t="s">
        <v>872</v>
      </c>
      <c r="D79" s="160">
        <v>165478160</v>
      </c>
      <c r="E79" s="160">
        <v>17732060.030000001</v>
      </c>
    </row>
    <row r="80" spans="3:5">
      <c r="C80" s="161" t="s">
        <v>873</v>
      </c>
      <c r="D80" s="160">
        <v>45109788</v>
      </c>
      <c r="E80" s="160">
        <v>0</v>
      </c>
    </row>
    <row r="81" spans="3:5">
      <c r="C81" s="161" t="s">
        <v>2134</v>
      </c>
      <c r="D81" s="160">
        <v>0</v>
      </c>
      <c r="E81" s="160">
        <v>125873817.29000001</v>
      </c>
    </row>
    <row r="82" spans="3:5">
      <c r="C82" s="161" t="s">
        <v>874</v>
      </c>
      <c r="D82" s="160">
        <v>0</v>
      </c>
      <c r="E82" s="160">
        <v>0</v>
      </c>
    </row>
    <row r="83" spans="3:5">
      <c r="C83" s="161" t="s">
        <v>875</v>
      </c>
      <c r="D83" s="160">
        <v>2945047</v>
      </c>
      <c r="E83" s="160">
        <v>0</v>
      </c>
    </row>
    <row r="84" spans="3:5">
      <c r="C84" s="161" t="s">
        <v>876</v>
      </c>
      <c r="D84" s="160">
        <v>5585530</v>
      </c>
      <c r="E84" s="160">
        <v>636950.11</v>
      </c>
    </row>
    <row r="85" spans="3:5">
      <c r="C85" s="161" t="s">
        <v>877</v>
      </c>
      <c r="D85" s="160">
        <v>181782167</v>
      </c>
      <c r="E85" s="160">
        <v>74088367.75</v>
      </c>
    </row>
    <row r="86" spans="3:5">
      <c r="C86" s="161" t="s">
        <v>258</v>
      </c>
      <c r="D86" s="160">
        <v>149999990</v>
      </c>
      <c r="E86" s="160">
        <v>114498925.64</v>
      </c>
    </row>
    <row r="87" spans="3:5">
      <c r="C87" s="161" t="s">
        <v>2137</v>
      </c>
      <c r="D87" s="160">
        <v>0</v>
      </c>
      <c r="E87" s="160">
        <v>0</v>
      </c>
    </row>
    <row r="88" spans="3:5">
      <c r="C88" s="161" t="s">
        <v>795</v>
      </c>
      <c r="D88" s="160">
        <v>587130926</v>
      </c>
      <c r="E88" s="160">
        <v>27159639.390000001</v>
      </c>
    </row>
    <row r="89" spans="3:5">
      <c r="C89" s="161" t="s">
        <v>878</v>
      </c>
      <c r="D89" s="160">
        <v>1510244</v>
      </c>
      <c r="E89" s="160">
        <v>0</v>
      </c>
    </row>
    <row r="90" spans="3:5">
      <c r="C90" s="161" t="s">
        <v>879</v>
      </c>
      <c r="D90" s="160">
        <v>8913591</v>
      </c>
      <c r="E90" s="160">
        <v>2919523.15</v>
      </c>
    </row>
    <row r="91" spans="3:5">
      <c r="C91" s="161" t="s">
        <v>562</v>
      </c>
      <c r="D91" s="160">
        <v>225001054</v>
      </c>
      <c r="E91" s="160">
        <v>224401414.19999999</v>
      </c>
    </row>
    <row r="92" spans="3:5">
      <c r="C92" s="161" t="s">
        <v>350</v>
      </c>
      <c r="D92" s="160">
        <v>1751736</v>
      </c>
      <c r="E92" s="160">
        <v>4895610.6100000003</v>
      </c>
    </row>
    <row r="93" spans="3:5">
      <c r="C93" s="161" t="s">
        <v>880</v>
      </c>
      <c r="D93" s="160">
        <v>9721548</v>
      </c>
      <c r="E93" s="160">
        <v>5782712.4900000002</v>
      </c>
    </row>
    <row r="94" spans="3:5">
      <c r="C94" s="161" t="s">
        <v>561</v>
      </c>
      <c r="D94" s="160">
        <v>1751736</v>
      </c>
      <c r="E94" s="160">
        <v>0</v>
      </c>
    </row>
    <row r="95" spans="3:5">
      <c r="C95" s="161" t="s">
        <v>881</v>
      </c>
      <c r="D95" s="160">
        <v>7166189</v>
      </c>
      <c r="E95" s="160">
        <v>1243101.23</v>
      </c>
    </row>
    <row r="96" spans="3:5">
      <c r="C96" s="161" t="s">
        <v>882</v>
      </c>
      <c r="D96" s="160">
        <v>1823763</v>
      </c>
      <c r="E96" s="160">
        <v>0</v>
      </c>
    </row>
    <row r="97" spans="3:5">
      <c r="C97" s="161" t="s">
        <v>430</v>
      </c>
      <c r="D97" s="160">
        <v>636815744</v>
      </c>
      <c r="E97" s="160">
        <v>469351687.58000004</v>
      </c>
    </row>
    <row r="98" spans="3:5">
      <c r="C98" s="161" t="s">
        <v>2156</v>
      </c>
      <c r="D98" s="160">
        <v>0</v>
      </c>
      <c r="E98" s="160">
        <v>0</v>
      </c>
    </row>
    <row r="99" spans="3:5">
      <c r="C99" s="161" t="s">
        <v>2157</v>
      </c>
      <c r="D99" s="160">
        <v>0</v>
      </c>
      <c r="E99" s="160">
        <v>0</v>
      </c>
    </row>
    <row r="100" spans="3:5">
      <c r="C100" s="161" t="s">
        <v>2158</v>
      </c>
      <c r="D100" s="160">
        <v>0</v>
      </c>
      <c r="E100" s="160">
        <v>0</v>
      </c>
    </row>
    <row r="101" spans="3:5">
      <c r="C101" s="159" t="s">
        <v>242</v>
      </c>
      <c r="D101" s="160">
        <v>388060363</v>
      </c>
      <c r="E101" s="160">
        <v>14036374.030000001</v>
      </c>
    </row>
    <row r="102" spans="3:5">
      <c r="C102" s="161" t="s">
        <v>629</v>
      </c>
      <c r="D102" s="160">
        <v>4617718</v>
      </c>
      <c r="E102" s="160">
        <v>8869686.1400000006</v>
      </c>
    </row>
    <row r="103" spans="3:5">
      <c r="C103" s="161" t="s">
        <v>560</v>
      </c>
      <c r="D103" s="160">
        <v>364907209</v>
      </c>
      <c r="E103" s="160">
        <v>0</v>
      </c>
    </row>
    <row r="104" spans="3:5">
      <c r="C104" s="161" t="s">
        <v>630</v>
      </c>
      <c r="D104" s="160">
        <v>18535436</v>
      </c>
      <c r="E104" s="160">
        <v>5166687.8900000006</v>
      </c>
    </row>
    <row r="105" spans="3:5">
      <c r="C105" s="161" t="s">
        <v>778</v>
      </c>
      <c r="D105" s="160">
        <v>0</v>
      </c>
      <c r="E105" s="160">
        <v>0</v>
      </c>
    </row>
    <row r="106" spans="3:5">
      <c r="C106" s="161" t="s">
        <v>2202</v>
      </c>
      <c r="D106" s="160">
        <v>0</v>
      </c>
      <c r="E106" s="160">
        <v>0</v>
      </c>
    </row>
    <row r="107" spans="3:5">
      <c r="C107" s="159" t="s">
        <v>243</v>
      </c>
      <c r="D107" s="160">
        <v>3622575476</v>
      </c>
      <c r="E107" s="160">
        <v>1915535859.7000003</v>
      </c>
    </row>
    <row r="108" spans="3:5">
      <c r="C108" s="161" t="s">
        <v>259</v>
      </c>
      <c r="D108" s="160">
        <v>875699815</v>
      </c>
      <c r="E108" s="160">
        <v>164901646.86000001</v>
      </c>
    </row>
    <row r="109" spans="3:5">
      <c r="C109" s="161" t="s">
        <v>564</v>
      </c>
      <c r="D109" s="160">
        <v>0</v>
      </c>
      <c r="E109" s="160">
        <v>0</v>
      </c>
    </row>
    <row r="110" spans="3:5">
      <c r="C110" s="161" t="s">
        <v>567</v>
      </c>
      <c r="D110" s="160">
        <v>0</v>
      </c>
      <c r="E110" s="160">
        <v>0</v>
      </c>
    </row>
    <row r="111" spans="3:5">
      <c r="C111" s="161" t="s">
        <v>863</v>
      </c>
      <c r="D111" s="160">
        <v>2746875661</v>
      </c>
      <c r="E111" s="160">
        <v>1750634212.8400002</v>
      </c>
    </row>
    <row r="112" spans="3:5">
      <c r="C112" s="157" t="s">
        <v>260</v>
      </c>
      <c r="D112" s="158">
        <v>2556203508</v>
      </c>
      <c r="E112" s="158">
        <v>1850404506.6399996</v>
      </c>
    </row>
    <row r="113" spans="3:5">
      <c r="C113" s="159" t="s">
        <v>240</v>
      </c>
      <c r="D113" s="160">
        <v>1091905086</v>
      </c>
      <c r="E113" s="160">
        <v>789448053.65999985</v>
      </c>
    </row>
    <row r="114" spans="3:5">
      <c r="C114" s="161" t="s">
        <v>883</v>
      </c>
      <c r="D114" s="160">
        <v>20000000</v>
      </c>
      <c r="E114" s="160">
        <v>0</v>
      </c>
    </row>
    <row r="115" spans="3:5">
      <c r="C115" s="161" t="s">
        <v>884</v>
      </c>
      <c r="D115" s="160">
        <v>27300136</v>
      </c>
      <c r="E115" s="160">
        <v>34243025.670000002</v>
      </c>
    </row>
    <row r="116" spans="3:5">
      <c r="C116" s="161" t="s">
        <v>787</v>
      </c>
      <c r="D116" s="160">
        <v>10029688</v>
      </c>
      <c r="E116" s="160">
        <v>0</v>
      </c>
    </row>
    <row r="117" spans="3:5">
      <c r="C117" s="161" t="s">
        <v>885</v>
      </c>
      <c r="D117" s="160">
        <v>3977039</v>
      </c>
      <c r="E117" s="160">
        <v>0</v>
      </c>
    </row>
    <row r="118" spans="3:5">
      <c r="C118" s="161" t="s">
        <v>558</v>
      </c>
      <c r="D118" s="160">
        <v>15662710</v>
      </c>
      <c r="E118" s="160">
        <v>0</v>
      </c>
    </row>
    <row r="119" spans="3:5">
      <c r="C119" s="161" t="s">
        <v>886</v>
      </c>
      <c r="D119" s="160">
        <v>17228026</v>
      </c>
      <c r="E119" s="160">
        <v>0</v>
      </c>
    </row>
    <row r="120" spans="3:5">
      <c r="C120" s="161" t="s">
        <v>887</v>
      </c>
      <c r="D120" s="160">
        <v>6758426</v>
      </c>
      <c r="E120" s="160">
        <v>0</v>
      </c>
    </row>
    <row r="121" spans="3:5">
      <c r="C121" s="161" t="s">
        <v>379</v>
      </c>
      <c r="D121" s="160">
        <v>13758588</v>
      </c>
      <c r="E121" s="160">
        <v>0</v>
      </c>
    </row>
    <row r="122" spans="3:5">
      <c r="C122" s="161" t="s">
        <v>888</v>
      </c>
      <c r="D122" s="160">
        <v>12609788</v>
      </c>
      <c r="E122" s="160">
        <v>0</v>
      </c>
    </row>
    <row r="123" spans="3:5">
      <c r="C123" s="161" t="s">
        <v>889</v>
      </c>
      <c r="D123" s="160">
        <v>7572995</v>
      </c>
      <c r="E123" s="160">
        <v>5561699.3399999999</v>
      </c>
    </row>
    <row r="124" spans="3:5">
      <c r="C124" s="161" t="s">
        <v>890</v>
      </c>
      <c r="D124" s="160">
        <v>1514599</v>
      </c>
      <c r="E124" s="160">
        <v>50896</v>
      </c>
    </row>
    <row r="125" spans="3:5">
      <c r="C125" s="161" t="s">
        <v>2238</v>
      </c>
      <c r="D125" s="160">
        <v>0</v>
      </c>
      <c r="E125" s="160">
        <v>8870462.4299999997</v>
      </c>
    </row>
    <row r="126" spans="3:5">
      <c r="C126" s="161" t="s">
        <v>891</v>
      </c>
      <c r="D126" s="160">
        <v>1128036</v>
      </c>
      <c r="E126" s="160">
        <v>0</v>
      </c>
    </row>
    <row r="127" spans="3:5">
      <c r="C127" s="161" t="s">
        <v>892</v>
      </c>
      <c r="D127" s="160">
        <v>12501268</v>
      </c>
      <c r="E127" s="160">
        <v>9296465.1799999997</v>
      </c>
    </row>
    <row r="128" spans="3:5">
      <c r="C128" s="161" t="s">
        <v>2099</v>
      </c>
      <c r="D128" s="160">
        <v>0</v>
      </c>
      <c r="E128" s="160">
        <v>0</v>
      </c>
    </row>
    <row r="129" spans="3:5">
      <c r="C129" s="161" t="s">
        <v>893</v>
      </c>
      <c r="D129" s="160">
        <v>2552835</v>
      </c>
      <c r="E129" s="160">
        <v>0</v>
      </c>
    </row>
    <row r="130" spans="3:5">
      <c r="C130" s="161" t="s">
        <v>894</v>
      </c>
      <c r="D130" s="160">
        <v>13752270</v>
      </c>
      <c r="E130" s="160">
        <v>0</v>
      </c>
    </row>
    <row r="131" spans="3:5">
      <c r="C131" s="161" t="s">
        <v>895</v>
      </c>
      <c r="D131" s="160">
        <v>2552835</v>
      </c>
      <c r="E131" s="160">
        <v>0</v>
      </c>
    </row>
    <row r="132" spans="3:5">
      <c r="C132" s="161" t="s">
        <v>896</v>
      </c>
      <c r="D132" s="160">
        <v>1511940</v>
      </c>
      <c r="E132" s="160">
        <v>0</v>
      </c>
    </row>
    <row r="133" spans="3:5">
      <c r="C133" s="161" t="s">
        <v>897</v>
      </c>
      <c r="D133" s="160">
        <v>7572993</v>
      </c>
      <c r="E133" s="160">
        <v>0</v>
      </c>
    </row>
    <row r="134" spans="3:5">
      <c r="C134" s="161" t="s">
        <v>898</v>
      </c>
      <c r="D134" s="160">
        <v>2521958</v>
      </c>
      <c r="E134" s="160">
        <v>3072138.07</v>
      </c>
    </row>
    <row r="135" spans="3:5">
      <c r="C135" s="161" t="s">
        <v>899</v>
      </c>
      <c r="D135" s="160">
        <v>7572992</v>
      </c>
      <c r="E135" s="160">
        <v>1256459.98</v>
      </c>
    </row>
    <row r="136" spans="3:5">
      <c r="C136" s="161" t="s">
        <v>900</v>
      </c>
      <c r="D136" s="160">
        <v>12609788</v>
      </c>
      <c r="E136" s="160">
        <v>1893255.62</v>
      </c>
    </row>
    <row r="137" spans="3:5">
      <c r="C137" s="161" t="s">
        <v>901</v>
      </c>
      <c r="D137" s="160">
        <v>2207595</v>
      </c>
      <c r="E137" s="160">
        <v>0</v>
      </c>
    </row>
    <row r="138" spans="3:5">
      <c r="C138" s="161" t="s">
        <v>902</v>
      </c>
      <c r="D138" s="160">
        <v>3539457</v>
      </c>
      <c r="E138" s="160">
        <v>0</v>
      </c>
    </row>
    <row r="139" spans="3:5">
      <c r="C139" s="161" t="s">
        <v>903</v>
      </c>
      <c r="D139" s="160">
        <v>310431326</v>
      </c>
      <c r="E139" s="160">
        <v>0</v>
      </c>
    </row>
    <row r="140" spans="3:5">
      <c r="C140" s="161" t="s">
        <v>904</v>
      </c>
      <c r="D140" s="160">
        <v>2438632</v>
      </c>
      <c r="E140" s="160">
        <v>0</v>
      </c>
    </row>
    <row r="141" spans="3:5">
      <c r="C141" s="161" t="s">
        <v>905</v>
      </c>
      <c r="D141" s="160">
        <v>1513028</v>
      </c>
      <c r="E141" s="160">
        <v>0</v>
      </c>
    </row>
    <row r="142" spans="3:5">
      <c r="C142" s="161" t="s">
        <v>906</v>
      </c>
      <c r="D142" s="160">
        <v>2554706</v>
      </c>
      <c r="E142" s="160">
        <v>0</v>
      </c>
    </row>
    <row r="143" spans="3:5">
      <c r="C143" s="161" t="s">
        <v>907</v>
      </c>
      <c r="D143" s="160">
        <v>8652964</v>
      </c>
      <c r="E143" s="160">
        <v>31629545.82</v>
      </c>
    </row>
    <row r="144" spans="3:5">
      <c r="C144" s="161" t="s">
        <v>433</v>
      </c>
      <c r="D144" s="160">
        <v>75001372</v>
      </c>
      <c r="E144" s="160">
        <v>60000914.479999997</v>
      </c>
    </row>
    <row r="145" spans="3:5">
      <c r="C145" s="161" t="s">
        <v>908</v>
      </c>
      <c r="D145" s="160">
        <v>7800000</v>
      </c>
      <c r="E145" s="160">
        <v>0</v>
      </c>
    </row>
    <row r="146" spans="3:5">
      <c r="C146" s="161" t="s">
        <v>2100</v>
      </c>
      <c r="D146" s="160">
        <v>0</v>
      </c>
      <c r="E146" s="160">
        <v>4430910.76</v>
      </c>
    </row>
    <row r="147" spans="3:5">
      <c r="C147" s="161" t="s">
        <v>909</v>
      </c>
      <c r="D147" s="160">
        <v>22539134</v>
      </c>
      <c r="E147" s="160">
        <v>18000000</v>
      </c>
    </row>
    <row r="148" spans="3:5">
      <c r="C148" s="161" t="s">
        <v>591</v>
      </c>
      <c r="D148" s="160">
        <v>31000000</v>
      </c>
      <c r="E148" s="160">
        <v>30000000</v>
      </c>
    </row>
    <row r="149" spans="3:5">
      <c r="C149" s="161" t="s">
        <v>910</v>
      </c>
      <c r="D149" s="160">
        <v>7500001</v>
      </c>
      <c r="E149" s="160">
        <v>0</v>
      </c>
    </row>
    <row r="150" spans="3:5">
      <c r="C150" s="161" t="s">
        <v>911</v>
      </c>
      <c r="D150" s="160">
        <v>3955517</v>
      </c>
      <c r="E150" s="160">
        <v>0</v>
      </c>
    </row>
    <row r="151" spans="3:5">
      <c r="C151" s="161" t="s">
        <v>912</v>
      </c>
      <c r="D151" s="160">
        <v>0</v>
      </c>
      <c r="E151" s="160">
        <v>228432117.88</v>
      </c>
    </row>
    <row r="152" spans="3:5">
      <c r="C152" s="161" t="s">
        <v>913</v>
      </c>
      <c r="D152" s="160">
        <v>15112947</v>
      </c>
      <c r="E152" s="160">
        <v>12000000</v>
      </c>
    </row>
    <row r="153" spans="3:5">
      <c r="C153" s="161" t="s">
        <v>914</v>
      </c>
      <c r="D153" s="160">
        <v>30000000</v>
      </c>
      <c r="E153" s="160">
        <v>24000000</v>
      </c>
    </row>
    <row r="154" spans="3:5">
      <c r="C154" s="161" t="s">
        <v>915</v>
      </c>
      <c r="D154" s="160">
        <v>37500001</v>
      </c>
      <c r="E154" s="160">
        <v>29246799.850000001</v>
      </c>
    </row>
    <row r="155" spans="3:5">
      <c r="C155" s="161" t="s">
        <v>557</v>
      </c>
      <c r="D155" s="160">
        <v>18939334</v>
      </c>
      <c r="E155" s="160">
        <v>0</v>
      </c>
    </row>
    <row r="156" spans="3:5">
      <c r="C156" s="161" t="s">
        <v>916</v>
      </c>
      <c r="D156" s="160">
        <v>1824625</v>
      </c>
      <c r="E156" s="160">
        <v>0</v>
      </c>
    </row>
    <row r="157" spans="3:5">
      <c r="C157" s="161" t="s">
        <v>734</v>
      </c>
      <c r="D157" s="160">
        <v>0</v>
      </c>
      <c r="E157" s="160">
        <v>6335625.3899999997</v>
      </c>
    </row>
    <row r="158" spans="3:5">
      <c r="C158" s="161" t="s">
        <v>735</v>
      </c>
      <c r="D158" s="160">
        <v>0</v>
      </c>
      <c r="E158" s="160">
        <v>6222045.3200000003</v>
      </c>
    </row>
    <row r="159" spans="3:5">
      <c r="C159" s="161" t="s">
        <v>736</v>
      </c>
      <c r="D159" s="160">
        <v>0</v>
      </c>
      <c r="E159" s="160">
        <v>6069111.3899999997</v>
      </c>
    </row>
    <row r="160" spans="3:5">
      <c r="C160" s="161" t="s">
        <v>917</v>
      </c>
      <c r="D160" s="160">
        <v>0</v>
      </c>
      <c r="E160" s="160">
        <v>0</v>
      </c>
    </row>
    <row r="161" spans="3:5">
      <c r="C161" s="161" t="s">
        <v>737</v>
      </c>
      <c r="D161" s="160">
        <v>0</v>
      </c>
      <c r="E161" s="160">
        <v>6067937.1500000004</v>
      </c>
    </row>
    <row r="162" spans="3:5">
      <c r="C162" s="161" t="s">
        <v>261</v>
      </c>
      <c r="D162" s="160">
        <v>112500117</v>
      </c>
      <c r="E162" s="160">
        <v>103553629.45999999</v>
      </c>
    </row>
    <row r="163" spans="3:5">
      <c r="C163" s="161" t="s">
        <v>738</v>
      </c>
      <c r="D163" s="160">
        <v>0</v>
      </c>
      <c r="E163" s="160">
        <v>6295740.1699999999</v>
      </c>
    </row>
    <row r="164" spans="3:5">
      <c r="C164" s="161" t="s">
        <v>262</v>
      </c>
      <c r="D164" s="160">
        <v>112500000</v>
      </c>
      <c r="E164" s="160">
        <v>88515633.670000002</v>
      </c>
    </row>
    <row r="165" spans="3:5">
      <c r="C165" s="161" t="s">
        <v>918</v>
      </c>
      <c r="D165" s="160">
        <v>1204728</v>
      </c>
      <c r="E165" s="160">
        <v>4403640.03</v>
      </c>
    </row>
    <row r="166" spans="3:5">
      <c r="C166" s="161" t="s">
        <v>919</v>
      </c>
      <c r="D166" s="160">
        <v>7500002</v>
      </c>
      <c r="E166" s="160">
        <v>0</v>
      </c>
    </row>
    <row r="167" spans="3:5">
      <c r="C167" s="161" t="s">
        <v>352</v>
      </c>
      <c r="D167" s="160">
        <v>75000690</v>
      </c>
      <c r="E167" s="160">
        <v>60000000</v>
      </c>
    </row>
    <row r="168" spans="3:5">
      <c r="C168" s="159" t="s">
        <v>242</v>
      </c>
      <c r="D168" s="160">
        <v>0</v>
      </c>
      <c r="E168" s="160">
        <v>306227351.57999998</v>
      </c>
    </row>
    <row r="169" spans="3:5">
      <c r="C169" s="161" t="s">
        <v>2245</v>
      </c>
      <c r="D169" s="160">
        <v>0</v>
      </c>
      <c r="E169" s="160">
        <v>0</v>
      </c>
    </row>
    <row r="170" spans="3:5">
      <c r="C170" s="161" t="s">
        <v>739</v>
      </c>
      <c r="D170" s="160">
        <v>0</v>
      </c>
      <c r="E170" s="160">
        <v>12858985.140000001</v>
      </c>
    </row>
    <row r="171" spans="3:5">
      <c r="C171" s="161" t="s">
        <v>779</v>
      </c>
      <c r="D171" s="160">
        <v>0</v>
      </c>
      <c r="E171" s="160">
        <v>53016985.280000001</v>
      </c>
    </row>
    <row r="172" spans="3:5">
      <c r="C172" s="161" t="s">
        <v>2246</v>
      </c>
      <c r="D172" s="160">
        <v>0</v>
      </c>
      <c r="E172" s="160">
        <v>0</v>
      </c>
    </row>
    <row r="173" spans="3:5">
      <c r="C173" s="161" t="s">
        <v>352</v>
      </c>
      <c r="D173" s="160">
        <v>0</v>
      </c>
      <c r="E173" s="160">
        <v>240351381.16</v>
      </c>
    </row>
    <row r="174" spans="3:5">
      <c r="C174" s="161" t="s">
        <v>2247</v>
      </c>
      <c r="D174" s="160">
        <v>0</v>
      </c>
      <c r="E174" s="160">
        <v>0</v>
      </c>
    </row>
    <row r="175" spans="3:5">
      <c r="C175" s="159" t="s">
        <v>243</v>
      </c>
      <c r="D175" s="160">
        <v>1464298422</v>
      </c>
      <c r="E175" s="160">
        <v>754729101.4000001</v>
      </c>
    </row>
    <row r="176" spans="3:5">
      <c r="C176" s="161" t="s">
        <v>263</v>
      </c>
      <c r="D176" s="160">
        <v>958524574</v>
      </c>
      <c r="E176" s="160">
        <v>322355119.35000002</v>
      </c>
    </row>
    <row r="177" spans="3:5">
      <c r="C177" s="161" t="s">
        <v>920</v>
      </c>
      <c r="D177" s="160">
        <v>505773848</v>
      </c>
      <c r="E177" s="160">
        <v>432373982.05000001</v>
      </c>
    </row>
    <row r="178" spans="3:5">
      <c r="C178" s="157" t="s">
        <v>264</v>
      </c>
      <c r="D178" s="158">
        <v>629260886</v>
      </c>
      <c r="E178" s="158">
        <v>263059267.63000003</v>
      </c>
    </row>
    <row r="179" spans="3:5">
      <c r="C179" s="159" t="s">
        <v>240</v>
      </c>
      <c r="D179" s="160">
        <v>613907623</v>
      </c>
      <c r="E179" s="160">
        <v>248681594.69000003</v>
      </c>
    </row>
    <row r="180" spans="3:5">
      <c r="C180" s="161" t="s">
        <v>921</v>
      </c>
      <c r="D180" s="160">
        <v>1157222</v>
      </c>
      <c r="E180" s="160">
        <v>0</v>
      </c>
    </row>
    <row r="181" spans="3:5">
      <c r="C181" s="161" t="s">
        <v>922</v>
      </c>
      <c r="D181" s="160">
        <v>29890837</v>
      </c>
      <c r="E181" s="160">
        <v>6193832.7300000004</v>
      </c>
    </row>
    <row r="182" spans="3:5">
      <c r="C182" s="161" t="s">
        <v>923</v>
      </c>
      <c r="D182" s="160">
        <v>1157222</v>
      </c>
      <c r="E182" s="160">
        <v>967193.24</v>
      </c>
    </row>
    <row r="183" spans="3:5">
      <c r="C183" s="161" t="s">
        <v>924</v>
      </c>
      <c r="D183" s="160">
        <v>1226851</v>
      </c>
      <c r="E183" s="160">
        <v>0</v>
      </c>
    </row>
    <row r="184" spans="3:5">
      <c r="C184" s="161" t="s">
        <v>925</v>
      </c>
      <c r="D184" s="160">
        <v>3507580</v>
      </c>
      <c r="E184" s="160">
        <v>0</v>
      </c>
    </row>
    <row r="185" spans="3:5">
      <c r="C185" s="161" t="s">
        <v>556</v>
      </c>
      <c r="D185" s="160">
        <v>30000017</v>
      </c>
      <c r="E185" s="160">
        <v>23431542.899999999</v>
      </c>
    </row>
    <row r="186" spans="3:5">
      <c r="C186" s="161" t="s">
        <v>926</v>
      </c>
      <c r="D186" s="160">
        <v>8222423</v>
      </c>
      <c r="E186" s="160">
        <v>2150270.0299999998</v>
      </c>
    </row>
    <row r="187" spans="3:5">
      <c r="C187" s="161" t="s">
        <v>927</v>
      </c>
      <c r="D187" s="160">
        <v>30000000</v>
      </c>
      <c r="E187" s="160">
        <v>24000000</v>
      </c>
    </row>
    <row r="188" spans="3:5">
      <c r="C188" s="161" t="s">
        <v>928</v>
      </c>
      <c r="D188" s="160">
        <v>21004245</v>
      </c>
      <c r="E188" s="160">
        <v>16424424.73</v>
      </c>
    </row>
    <row r="189" spans="3:5">
      <c r="C189" s="161" t="s">
        <v>2101</v>
      </c>
      <c r="D189" s="160">
        <v>0</v>
      </c>
      <c r="E189" s="160">
        <v>4775239.79</v>
      </c>
    </row>
    <row r="190" spans="3:5">
      <c r="C190" s="161" t="s">
        <v>929</v>
      </c>
      <c r="D190" s="160">
        <v>1136823</v>
      </c>
      <c r="E190" s="160">
        <v>5684116.5199999996</v>
      </c>
    </row>
    <row r="191" spans="3:5">
      <c r="C191" s="161" t="s">
        <v>2102</v>
      </c>
      <c r="D191" s="160">
        <v>0</v>
      </c>
      <c r="E191" s="160">
        <v>4775239.79</v>
      </c>
    </row>
    <row r="192" spans="3:5">
      <c r="C192" s="161" t="s">
        <v>930</v>
      </c>
      <c r="D192" s="160">
        <v>2822494</v>
      </c>
      <c r="E192" s="160">
        <v>2822494</v>
      </c>
    </row>
    <row r="193" spans="3:5">
      <c r="C193" s="161" t="s">
        <v>931</v>
      </c>
      <c r="D193" s="160">
        <v>1066744</v>
      </c>
      <c r="E193" s="160">
        <v>1066744</v>
      </c>
    </row>
    <row r="194" spans="3:5">
      <c r="C194" s="161" t="s">
        <v>932</v>
      </c>
      <c r="D194" s="160">
        <v>4964252</v>
      </c>
      <c r="E194" s="160">
        <v>4964252</v>
      </c>
    </row>
    <row r="195" spans="3:5">
      <c r="C195" s="161" t="s">
        <v>2103</v>
      </c>
      <c r="D195" s="160">
        <v>0</v>
      </c>
      <c r="E195" s="160">
        <v>3157465.78</v>
      </c>
    </row>
    <row r="196" spans="3:5">
      <c r="C196" s="161" t="s">
        <v>933</v>
      </c>
      <c r="D196" s="160">
        <v>4881403</v>
      </c>
      <c r="E196" s="160">
        <v>0</v>
      </c>
    </row>
    <row r="197" spans="3:5">
      <c r="C197" s="161" t="s">
        <v>934</v>
      </c>
      <c r="D197" s="160">
        <v>1147210</v>
      </c>
      <c r="E197" s="160">
        <v>0</v>
      </c>
    </row>
    <row r="198" spans="3:5">
      <c r="C198" s="161" t="s">
        <v>935</v>
      </c>
      <c r="D198" s="160">
        <v>2520504</v>
      </c>
      <c r="E198" s="160">
        <v>0</v>
      </c>
    </row>
    <row r="199" spans="3:5">
      <c r="C199" s="161" t="s">
        <v>936</v>
      </c>
      <c r="D199" s="160">
        <v>24466094</v>
      </c>
      <c r="E199" s="160">
        <v>1658519.17</v>
      </c>
    </row>
    <row r="200" spans="3:5">
      <c r="C200" s="161" t="s">
        <v>937</v>
      </c>
      <c r="D200" s="160">
        <v>9005866</v>
      </c>
      <c r="E200" s="160">
        <v>0</v>
      </c>
    </row>
    <row r="201" spans="3:5">
      <c r="C201" s="161" t="s">
        <v>938</v>
      </c>
      <c r="D201" s="160">
        <v>0</v>
      </c>
      <c r="E201" s="160">
        <v>67105896.770000003</v>
      </c>
    </row>
    <row r="202" spans="3:5">
      <c r="C202" s="161" t="s">
        <v>265</v>
      </c>
      <c r="D202" s="160">
        <v>97357823</v>
      </c>
      <c r="E202" s="160">
        <v>0</v>
      </c>
    </row>
    <row r="203" spans="3:5">
      <c r="C203" s="161" t="s">
        <v>939</v>
      </c>
      <c r="D203" s="160">
        <v>3140743</v>
      </c>
      <c r="E203" s="160">
        <v>317890.46000000002</v>
      </c>
    </row>
    <row r="204" spans="3:5">
      <c r="C204" s="161" t="s">
        <v>940</v>
      </c>
      <c r="D204" s="160">
        <v>2779218</v>
      </c>
      <c r="E204" s="160">
        <v>0</v>
      </c>
    </row>
    <row r="205" spans="3:5">
      <c r="C205" s="161" t="s">
        <v>740</v>
      </c>
      <c r="D205" s="160">
        <v>0</v>
      </c>
      <c r="E205" s="160">
        <v>0</v>
      </c>
    </row>
    <row r="206" spans="3:5">
      <c r="C206" s="161" t="s">
        <v>941</v>
      </c>
      <c r="D206" s="160">
        <v>7245649</v>
      </c>
      <c r="E206" s="160">
        <v>0</v>
      </c>
    </row>
    <row r="207" spans="3:5">
      <c r="C207" s="161" t="s">
        <v>942</v>
      </c>
      <c r="D207" s="160">
        <v>34836443</v>
      </c>
      <c r="E207" s="160">
        <v>0</v>
      </c>
    </row>
    <row r="208" spans="3:5">
      <c r="C208" s="161" t="s">
        <v>943</v>
      </c>
      <c r="D208" s="160">
        <v>10338573</v>
      </c>
      <c r="E208" s="160">
        <v>0</v>
      </c>
    </row>
    <row r="209" spans="3:5">
      <c r="C209" s="161" t="s">
        <v>944</v>
      </c>
      <c r="D209" s="160">
        <v>0</v>
      </c>
      <c r="E209" s="160">
        <v>4721992.09</v>
      </c>
    </row>
    <row r="210" spans="3:5">
      <c r="C210" s="161" t="s">
        <v>945</v>
      </c>
      <c r="D210" s="160">
        <v>56757953</v>
      </c>
      <c r="E210" s="160">
        <v>0</v>
      </c>
    </row>
    <row r="211" spans="3:5">
      <c r="C211" s="161" t="s">
        <v>946</v>
      </c>
      <c r="D211" s="160">
        <v>5882044</v>
      </c>
      <c r="E211" s="160">
        <v>3247235.33</v>
      </c>
    </row>
    <row r="212" spans="3:5">
      <c r="C212" s="161" t="s">
        <v>631</v>
      </c>
      <c r="D212" s="160">
        <v>42518868</v>
      </c>
      <c r="E212" s="160">
        <v>2034358.88</v>
      </c>
    </row>
    <row r="213" spans="3:5">
      <c r="C213" s="161" t="s">
        <v>947</v>
      </c>
      <c r="D213" s="160">
        <v>37532576</v>
      </c>
      <c r="E213" s="160">
        <v>19663078.760000002</v>
      </c>
    </row>
    <row r="214" spans="3:5">
      <c r="C214" s="161" t="s">
        <v>948</v>
      </c>
      <c r="D214" s="160">
        <v>22500001</v>
      </c>
      <c r="E214" s="160">
        <v>17000000</v>
      </c>
    </row>
    <row r="215" spans="3:5">
      <c r="C215" s="161" t="s">
        <v>2159</v>
      </c>
      <c r="D215" s="160">
        <v>0</v>
      </c>
      <c r="E215" s="160">
        <v>0</v>
      </c>
    </row>
    <row r="216" spans="3:5">
      <c r="C216" s="161" t="s">
        <v>353</v>
      </c>
      <c r="D216" s="160">
        <v>30001015</v>
      </c>
      <c r="E216" s="160">
        <v>24000000</v>
      </c>
    </row>
    <row r="217" spans="3:5">
      <c r="C217" s="161" t="s">
        <v>949</v>
      </c>
      <c r="D217" s="160">
        <v>77963381</v>
      </c>
      <c r="E217" s="160">
        <v>0</v>
      </c>
    </row>
    <row r="218" spans="3:5">
      <c r="C218" s="161" t="s">
        <v>592</v>
      </c>
      <c r="D218" s="160">
        <v>6875549</v>
      </c>
      <c r="E218" s="160">
        <v>8519807.7199999988</v>
      </c>
    </row>
    <row r="219" spans="3:5">
      <c r="C219" s="159" t="s">
        <v>242</v>
      </c>
      <c r="D219" s="160">
        <v>15353263</v>
      </c>
      <c r="E219" s="160">
        <v>14377672.939999999</v>
      </c>
    </row>
    <row r="220" spans="3:5">
      <c r="C220" s="161" t="s">
        <v>741</v>
      </c>
      <c r="D220" s="160">
        <v>0</v>
      </c>
      <c r="E220" s="160">
        <v>14377672.939999999</v>
      </c>
    </row>
    <row r="221" spans="3:5">
      <c r="C221" s="161" t="s">
        <v>949</v>
      </c>
      <c r="D221" s="160">
        <v>15353263</v>
      </c>
      <c r="E221" s="160">
        <v>0</v>
      </c>
    </row>
    <row r="222" spans="3:5">
      <c r="C222" s="161" t="s">
        <v>2248</v>
      </c>
      <c r="D222" s="160">
        <v>0</v>
      </c>
      <c r="E222" s="160">
        <v>0</v>
      </c>
    </row>
    <row r="223" spans="3:5">
      <c r="C223" s="159" t="s">
        <v>243</v>
      </c>
      <c r="D223" s="160">
        <v>0</v>
      </c>
      <c r="E223" s="160">
        <v>0</v>
      </c>
    </row>
    <row r="224" spans="3:5">
      <c r="C224" s="161" t="s">
        <v>938</v>
      </c>
      <c r="D224" s="160">
        <v>0</v>
      </c>
      <c r="E224" s="160">
        <v>0</v>
      </c>
    </row>
    <row r="225" spans="3:5">
      <c r="C225" s="157" t="s">
        <v>245</v>
      </c>
      <c r="D225" s="158">
        <v>2154789967</v>
      </c>
      <c r="E225" s="158">
        <v>650798469.43000007</v>
      </c>
    </row>
    <row r="226" spans="3:5">
      <c r="C226" s="159" t="s">
        <v>240</v>
      </c>
      <c r="D226" s="160">
        <v>1812383704</v>
      </c>
      <c r="E226" s="160">
        <v>631961385.06000006</v>
      </c>
    </row>
    <row r="227" spans="3:5">
      <c r="C227" s="161" t="s">
        <v>950</v>
      </c>
      <c r="D227" s="160">
        <v>70729961</v>
      </c>
      <c r="E227" s="160">
        <v>19561727.859999999</v>
      </c>
    </row>
    <row r="228" spans="3:5">
      <c r="C228" s="161" t="s">
        <v>951</v>
      </c>
      <c r="D228" s="160">
        <v>80027982</v>
      </c>
      <c r="E228" s="160">
        <v>24585196.870000001</v>
      </c>
    </row>
    <row r="229" spans="3:5">
      <c r="C229" s="161" t="s">
        <v>952</v>
      </c>
      <c r="D229" s="160">
        <v>7500000</v>
      </c>
      <c r="E229" s="160">
        <v>6000000</v>
      </c>
    </row>
    <row r="230" spans="3:5">
      <c r="C230" s="161" t="s">
        <v>953</v>
      </c>
      <c r="D230" s="160">
        <v>5990582</v>
      </c>
      <c r="E230" s="160">
        <v>1817715.79</v>
      </c>
    </row>
    <row r="231" spans="3:5">
      <c r="C231" s="161" t="s">
        <v>555</v>
      </c>
      <c r="D231" s="160">
        <v>106500000</v>
      </c>
      <c r="E231" s="160">
        <v>106393363.5</v>
      </c>
    </row>
    <row r="232" spans="3:5">
      <c r="C232" s="161" t="s">
        <v>954</v>
      </c>
      <c r="D232" s="160">
        <v>82480910</v>
      </c>
      <c r="E232" s="160">
        <v>37889357.399999999</v>
      </c>
    </row>
    <row r="233" spans="3:5">
      <c r="C233" s="161" t="s">
        <v>444</v>
      </c>
      <c r="D233" s="160">
        <v>25009724</v>
      </c>
      <c r="E233" s="160">
        <v>9934116.0199999996</v>
      </c>
    </row>
    <row r="234" spans="3:5">
      <c r="C234" s="161" t="s">
        <v>955</v>
      </c>
      <c r="D234" s="160">
        <v>36826601</v>
      </c>
      <c r="E234" s="160">
        <v>0</v>
      </c>
    </row>
    <row r="235" spans="3:5">
      <c r="C235" s="161" t="s">
        <v>956</v>
      </c>
      <c r="D235" s="160">
        <v>15604233</v>
      </c>
      <c r="E235" s="160">
        <v>0</v>
      </c>
    </row>
    <row r="236" spans="3:5">
      <c r="C236" s="161" t="s">
        <v>957</v>
      </c>
      <c r="D236" s="160">
        <v>6846774</v>
      </c>
      <c r="E236" s="160">
        <v>1128785.95</v>
      </c>
    </row>
    <row r="237" spans="3:5">
      <c r="C237" s="161" t="s">
        <v>958</v>
      </c>
      <c r="D237" s="160">
        <v>2779045</v>
      </c>
      <c r="E237" s="160">
        <v>0</v>
      </c>
    </row>
    <row r="238" spans="3:5">
      <c r="C238" s="161" t="s">
        <v>959</v>
      </c>
      <c r="D238" s="160">
        <v>2779045</v>
      </c>
      <c r="E238" s="160">
        <v>0</v>
      </c>
    </row>
    <row r="239" spans="3:5">
      <c r="C239" s="161" t="s">
        <v>960</v>
      </c>
      <c r="D239" s="160">
        <v>2779043</v>
      </c>
      <c r="E239" s="160">
        <v>0</v>
      </c>
    </row>
    <row r="240" spans="3:5">
      <c r="C240" s="161" t="s">
        <v>961</v>
      </c>
      <c r="D240" s="160">
        <v>6487327</v>
      </c>
      <c r="E240" s="160">
        <v>3390770.5</v>
      </c>
    </row>
    <row r="241" spans="3:5">
      <c r="C241" s="161" t="s">
        <v>962</v>
      </c>
      <c r="D241" s="160">
        <v>1390220</v>
      </c>
      <c r="E241" s="160">
        <v>0</v>
      </c>
    </row>
    <row r="242" spans="3:5">
      <c r="C242" s="161" t="s">
        <v>963</v>
      </c>
      <c r="D242" s="160">
        <v>3475551</v>
      </c>
      <c r="E242" s="160">
        <v>1825748.23</v>
      </c>
    </row>
    <row r="243" spans="3:5">
      <c r="C243" s="161" t="s">
        <v>964</v>
      </c>
      <c r="D243" s="160">
        <v>1266283</v>
      </c>
      <c r="E243" s="160">
        <v>0</v>
      </c>
    </row>
    <row r="244" spans="3:5">
      <c r="C244" s="161" t="s">
        <v>965</v>
      </c>
      <c r="D244" s="160">
        <v>5490542</v>
      </c>
      <c r="E244" s="160">
        <v>0</v>
      </c>
    </row>
    <row r="245" spans="3:5">
      <c r="C245" s="161" t="s">
        <v>966</v>
      </c>
      <c r="D245" s="160">
        <v>1539962</v>
      </c>
      <c r="E245" s="160">
        <v>0</v>
      </c>
    </row>
    <row r="246" spans="3:5">
      <c r="C246" s="161" t="s">
        <v>967</v>
      </c>
      <c r="D246" s="160">
        <v>12410285</v>
      </c>
      <c r="E246" s="160">
        <v>0</v>
      </c>
    </row>
    <row r="247" spans="3:5">
      <c r="C247" s="161" t="s">
        <v>266</v>
      </c>
      <c r="D247" s="160">
        <v>3001000</v>
      </c>
      <c r="E247" s="160">
        <v>2400000</v>
      </c>
    </row>
    <row r="248" spans="3:5">
      <c r="C248" s="161" t="s">
        <v>968</v>
      </c>
      <c r="D248" s="160">
        <v>1778073</v>
      </c>
      <c r="E248" s="160">
        <v>0</v>
      </c>
    </row>
    <row r="249" spans="3:5">
      <c r="C249" s="161" t="s">
        <v>969</v>
      </c>
      <c r="D249" s="160">
        <v>2540104</v>
      </c>
      <c r="E249" s="160">
        <v>0</v>
      </c>
    </row>
    <row r="250" spans="3:5">
      <c r="C250" s="161" t="s">
        <v>267</v>
      </c>
      <c r="D250" s="160">
        <v>4500000</v>
      </c>
      <c r="E250" s="160">
        <v>1544076.82</v>
      </c>
    </row>
    <row r="251" spans="3:5">
      <c r="C251" s="161" t="s">
        <v>387</v>
      </c>
      <c r="D251" s="160">
        <v>2540104</v>
      </c>
      <c r="E251" s="160">
        <v>0</v>
      </c>
    </row>
    <row r="252" spans="3:5">
      <c r="C252" s="161" t="s">
        <v>388</v>
      </c>
      <c r="D252" s="160">
        <v>2540104</v>
      </c>
      <c r="E252" s="160">
        <v>0</v>
      </c>
    </row>
    <row r="253" spans="3:5">
      <c r="C253" s="161" t="s">
        <v>970</v>
      </c>
      <c r="D253" s="160">
        <v>1087290</v>
      </c>
      <c r="E253" s="160">
        <v>0</v>
      </c>
    </row>
    <row r="254" spans="3:5">
      <c r="C254" s="161" t="s">
        <v>268</v>
      </c>
      <c r="D254" s="160">
        <v>9096288</v>
      </c>
      <c r="E254" s="160">
        <v>0</v>
      </c>
    </row>
    <row r="255" spans="3:5">
      <c r="C255" s="161" t="s">
        <v>971</v>
      </c>
      <c r="D255" s="160">
        <v>6219972</v>
      </c>
      <c r="E255" s="160">
        <v>2870232.94</v>
      </c>
    </row>
    <row r="256" spans="3:5">
      <c r="C256" s="161" t="s">
        <v>554</v>
      </c>
      <c r="D256" s="160">
        <v>1294237</v>
      </c>
      <c r="E256" s="160">
        <v>1050510.01</v>
      </c>
    </row>
    <row r="257" spans="3:5">
      <c r="C257" s="161" t="s">
        <v>972</v>
      </c>
      <c r="D257" s="160">
        <v>1697132</v>
      </c>
      <c r="E257" s="160">
        <v>0</v>
      </c>
    </row>
    <row r="258" spans="3:5">
      <c r="C258" s="161" t="s">
        <v>553</v>
      </c>
      <c r="D258" s="160">
        <v>4348252</v>
      </c>
      <c r="E258" s="160">
        <v>2100554.5099999998</v>
      </c>
    </row>
    <row r="259" spans="3:5">
      <c r="C259" s="161" t="s">
        <v>973</v>
      </c>
      <c r="D259" s="160">
        <v>1000000</v>
      </c>
      <c r="E259" s="160">
        <v>21958848.300000001</v>
      </c>
    </row>
    <row r="260" spans="3:5">
      <c r="C260" s="161" t="s">
        <v>389</v>
      </c>
      <c r="D260" s="160">
        <v>2209319</v>
      </c>
      <c r="E260" s="160">
        <v>0</v>
      </c>
    </row>
    <row r="261" spans="3:5">
      <c r="C261" s="161" t="s">
        <v>974</v>
      </c>
      <c r="D261" s="160">
        <v>0</v>
      </c>
      <c r="E261" s="160">
        <v>185037170.34999999</v>
      </c>
    </row>
    <row r="262" spans="3:5">
      <c r="C262" s="161" t="s">
        <v>2203</v>
      </c>
      <c r="D262" s="160">
        <v>0</v>
      </c>
      <c r="E262" s="160">
        <v>899817.12</v>
      </c>
    </row>
    <row r="263" spans="3:5">
      <c r="C263" s="161" t="s">
        <v>2204</v>
      </c>
      <c r="D263" s="160">
        <v>0</v>
      </c>
      <c r="E263" s="160">
        <v>1109812.19</v>
      </c>
    </row>
    <row r="264" spans="3:5">
      <c r="C264" s="161" t="s">
        <v>975</v>
      </c>
      <c r="D264" s="160">
        <v>150000000</v>
      </c>
      <c r="E264" s="160">
        <v>149054485.79000002</v>
      </c>
    </row>
    <row r="265" spans="3:5">
      <c r="C265" s="161" t="s">
        <v>976</v>
      </c>
      <c r="D265" s="160">
        <v>56087877</v>
      </c>
      <c r="E265" s="160">
        <v>0</v>
      </c>
    </row>
    <row r="266" spans="3:5">
      <c r="C266" s="161" t="s">
        <v>977</v>
      </c>
      <c r="D266" s="160">
        <v>450068</v>
      </c>
      <c r="E266" s="160">
        <v>0</v>
      </c>
    </row>
    <row r="267" spans="3:5">
      <c r="C267" s="161" t="s">
        <v>742</v>
      </c>
      <c r="D267" s="160">
        <v>0</v>
      </c>
      <c r="E267" s="160">
        <v>5960277.5199999996</v>
      </c>
    </row>
    <row r="268" spans="3:5">
      <c r="C268" s="161" t="s">
        <v>269</v>
      </c>
      <c r="D268" s="160">
        <v>987400000</v>
      </c>
      <c r="E268" s="160">
        <v>2400000</v>
      </c>
    </row>
    <row r="269" spans="3:5">
      <c r="C269" s="161" t="s">
        <v>978</v>
      </c>
      <c r="D269" s="160">
        <v>600000</v>
      </c>
      <c r="E269" s="160">
        <v>0</v>
      </c>
    </row>
    <row r="270" spans="3:5">
      <c r="C270" s="161" t="s">
        <v>797</v>
      </c>
      <c r="D270" s="160">
        <v>18131803</v>
      </c>
      <c r="E270" s="160">
        <v>0</v>
      </c>
    </row>
    <row r="271" spans="3:5">
      <c r="C271" s="161" t="s">
        <v>979</v>
      </c>
      <c r="D271" s="160">
        <v>4114300</v>
      </c>
      <c r="E271" s="160">
        <v>2932950.96</v>
      </c>
    </row>
    <row r="272" spans="3:5">
      <c r="C272" s="161" t="s">
        <v>743</v>
      </c>
      <c r="D272" s="160">
        <v>0</v>
      </c>
      <c r="E272" s="160">
        <v>5971667.3300000001</v>
      </c>
    </row>
    <row r="273" spans="3:5">
      <c r="C273" s="161" t="s">
        <v>980</v>
      </c>
      <c r="D273" s="160">
        <v>4500000</v>
      </c>
      <c r="E273" s="160">
        <v>2572902.69</v>
      </c>
    </row>
    <row r="274" spans="3:5">
      <c r="C274" s="161" t="s">
        <v>981</v>
      </c>
      <c r="D274" s="160">
        <v>5000000</v>
      </c>
      <c r="E274" s="160">
        <v>0</v>
      </c>
    </row>
    <row r="275" spans="3:5">
      <c r="C275" s="161" t="s">
        <v>982</v>
      </c>
      <c r="D275" s="160">
        <v>16842797</v>
      </c>
      <c r="E275" s="160">
        <v>0</v>
      </c>
    </row>
    <row r="276" spans="3:5">
      <c r="C276" s="161" t="s">
        <v>983</v>
      </c>
      <c r="D276" s="160">
        <v>20594048</v>
      </c>
      <c r="E276" s="160">
        <v>8892662.0199999996</v>
      </c>
    </row>
    <row r="277" spans="3:5">
      <c r="C277" s="161" t="s">
        <v>270</v>
      </c>
      <c r="D277" s="160">
        <v>7500000</v>
      </c>
      <c r="E277" s="160">
        <v>6000000</v>
      </c>
    </row>
    <row r="278" spans="3:5">
      <c r="C278" s="161" t="s">
        <v>744</v>
      </c>
      <c r="D278" s="160">
        <v>0</v>
      </c>
      <c r="E278" s="160">
        <v>6169634.3899999997</v>
      </c>
    </row>
    <row r="279" spans="3:5">
      <c r="C279" s="161" t="s">
        <v>271</v>
      </c>
      <c r="D279" s="160">
        <v>3000000</v>
      </c>
      <c r="E279" s="160">
        <v>0</v>
      </c>
    </row>
    <row r="280" spans="3:5">
      <c r="C280" s="161" t="s">
        <v>354</v>
      </c>
      <c r="D280" s="160">
        <v>7500000</v>
      </c>
      <c r="E280" s="160">
        <v>6000000</v>
      </c>
    </row>
    <row r="281" spans="3:5">
      <c r="C281" s="161" t="s">
        <v>984</v>
      </c>
      <c r="D281" s="160">
        <v>5109366</v>
      </c>
      <c r="E281" s="160">
        <v>4509000</v>
      </c>
    </row>
    <row r="282" spans="3:5">
      <c r="C282" s="161" t="s">
        <v>2160</v>
      </c>
      <c r="D282" s="160">
        <v>0</v>
      </c>
      <c r="E282" s="160">
        <v>0</v>
      </c>
    </row>
    <row r="283" spans="3:5">
      <c r="C283" s="161" t="s">
        <v>918</v>
      </c>
      <c r="D283" s="160">
        <v>3787500</v>
      </c>
      <c r="E283" s="160">
        <v>0</v>
      </c>
    </row>
    <row r="284" spans="3:5">
      <c r="C284" s="161" t="s">
        <v>2161</v>
      </c>
      <c r="D284" s="160">
        <v>0</v>
      </c>
      <c r="E284" s="160">
        <v>0</v>
      </c>
    </row>
    <row r="285" spans="3:5">
      <c r="C285" s="159" t="s">
        <v>242</v>
      </c>
      <c r="D285" s="160">
        <v>342406263</v>
      </c>
      <c r="E285" s="160">
        <v>18837084.370000001</v>
      </c>
    </row>
    <row r="286" spans="3:5">
      <c r="C286" s="161" t="s">
        <v>269</v>
      </c>
      <c r="D286" s="160">
        <v>15000000</v>
      </c>
      <c r="E286" s="160">
        <v>0</v>
      </c>
    </row>
    <row r="287" spans="3:5">
      <c r="C287" s="161" t="s">
        <v>487</v>
      </c>
      <c r="D287" s="160">
        <v>327406263</v>
      </c>
      <c r="E287" s="160">
        <v>13743481.550000001</v>
      </c>
    </row>
    <row r="288" spans="3:5">
      <c r="C288" s="161" t="s">
        <v>745</v>
      </c>
      <c r="D288" s="160">
        <v>0</v>
      </c>
      <c r="E288" s="160">
        <v>5093602.82</v>
      </c>
    </row>
    <row r="289" spans="3:5">
      <c r="C289" s="159" t="s">
        <v>243</v>
      </c>
      <c r="D289" s="160">
        <v>0</v>
      </c>
      <c r="E289" s="160">
        <v>0</v>
      </c>
    </row>
    <row r="290" spans="3:5">
      <c r="C290" s="161" t="s">
        <v>974</v>
      </c>
      <c r="D290" s="160">
        <v>0</v>
      </c>
      <c r="E290" s="160">
        <v>0</v>
      </c>
    </row>
    <row r="291" spans="3:5">
      <c r="C291" s="161" t="s">
        <v>2239</v>
      </c>
      <c r="D291" s="160">
        <v>0</v>
      </c>
      <c r="E291" s="160">
        <v>0</v>
      </c>
    </row>
    <row r="292" spans="3:5">
      <c r="C292" s="157" t="s">
        <v>272</v>
      </c>
      <c r="D292" s="158">
        <v>3238249486</v>
      </c>
      <c r="E292" s="158">
        <v>993316332.36000025</v>
      </c>
    </row>
    <row r="293" spans="3:5">
      <c r="C293" s="159" t="s">
        <v>240</v>
      </c>
      <c r="D293" s="160">
        <v>2962249486</v>
      </c>
      <c r="E293" s="160">
        <v>903351916.47000027</v>
      </c>
    </row>
    <row r="294" spans="3:5">
      <c r="C294" s="161" t="s">
        <v>593</v>
      </c>
      <c r="D294" s="160">
        <v>1214590</v>
      </c>
      <c r="E294" s="160">
        <v>0</v>
      </c>
    </row>
    <row r="295" spans="3:5">
      <c r="C295" s="161" t="s">
        <v>445</v>
      </c>
      <c r="D295" s="160">
        <v>1500000000</v>
      </c>
      <c r="E295" s="160">
        <v>305343261.07999998</v>
      </c>
    </row>
    <row r="296" spans="3:5">
      <c r="C296" s="161" t="s">
        <v>632</v>
      </c>
      <c r="D296" s="160">
        <v>20487441</v>
      </c>
      <c r="E296" s="160">
        <v>30579502.780000001</v>
      </c>
    </row>
    <row r="297" spans="3:5">
      <c r="C297" s="161" t="s">
        <v>341</v>
      </c>
      <c r="D297" s="160">
        <v>1100000000</v>
      </c>
      <c r="E297" s="160">
        <v>241795634.83000001</v>
      </c>
    </row>
    <row r="298" spans="3:5">
      <c r="C298" s="161" t="s">
        <v>985</v>
      </c>
      <c r="D298" s="160">
        <v>44763887</v>
      </c>
      <c r="E298" s="160">
        <v>87848339.489999995</v>
      </c>
    </row>
    <row r="299" spans="3:5">
      <c r="C299" s="161" t="s">
        <v>986</v>
      </c>
      <c r="D299" s="160">
        <v>0</v>
      </c>
      <c r="E299" s="160">
        <v>5659730.3300000001</v>
      </c>
    </row>
    <row r="300" spans="3:5">
      <c r="C300" s="161" t="s">
        <v>987</v>
      </c>
      <c r="D300" s="160">
        <v>30000000</v>
      </c>
      <c r="E300" s="160">
        <v>24000000</v>
      </c>
    </row>
    <row r="301" spans="3:5">
      <c r="C301" s="161" t="s">
        <v>988</v>
      </c>
      <c r="D301" s="160">
        <v>0</v>
      </c>
      <c r="E301" s="160">
        <v>2837659.06</v>
      </c>
    </row>
    <row r="302" spans="3:5">
      <c r="C302" s="161" t="s">
        <v>989</v>
      </c>
      <c r="D302" s="160">
        <v>3337895</v>
      </c>
      <c r="E302" s="160">
        <v>2586995.63</v>
      </c>
    </row>
    <row r="303" spans="3:5">
      <c r="C303" s="161" t="s">
        <v>552</v>
      </c>
      <c r="D303" s="160">
        <v>52500001</v>
      </c>
      <c r="E303" s="160">
        <v>42000000</v>
      </c>
    </row>
    <row r="304" spans="3:5">
      <c r="C304" s="161" t="s">
        <v>990</v>
      </c>
      <c r="D304" s="160">
        <v>1200000</v>
      </c>
      <c r="E304" s="160">
        <v>0</v>
      </c>
    </row>
    <row r="305" spans="3:5">
      <c r="C305" s="161" t="s">
        <v>991</v>
      </c>
      <c r="D305" s="160">
        <v>3779637</v>
      </c>
      <c r="E305" s="160">
        <v>5168800.97</v>
      </c>
    </row>
    <row r="306" spans="3:5">
      <c r="C306" s="161" t="s">
        <v>992</v>
      </c>
      <c r="D306" s="160">
        <v>15021140</v>
      </c>
      <c r="E306" s="160">
        <v>12000000</v>
      </c>
    </row>
    <row r="307" spans="3:5">
      <c r="C307" s="161" t="s">
        <v>993</v>
      </c>
      <c r="D307" s="160">
        <v>22515376</v>
      </c>
      <c r="E307" s="160">
        <v>17648865.73</v>
      </c>
    </row>
    <row r="308" spans="3:5">
      <c r="C308" s="161" t="s">
        <v>994</v>
      </c>
      <c r="D308" s="160">
        <v>0</v>
      </c>
      <c r="E308" s="160">
        <v>2256361.58</v>
      </c>
    </row>
    <row r="309" spans="3:5">
      <c r="C309" s="161" t="s">
        <v>703</v>
      </c>
      <c r="D309" s="160">
        <v>0</v>
      </c>
      <c r="E309" s="160">
        <v>1769379.03</v>
      </c>
    </row>
    <row r="310" spans="3:5">
      <c r="C310" s="161" t="s">
        <v>704</v>
      </c>
      <c r="D310" s="160">
        <v>0</v>
      </c>
      <c r="E310" s="160">
        <v>1847695.58</v>
      </c>
    </row>
    <row r="311" spans="3:5">
      <c r="C311" s="161" t="s">
        <v>995</v>
      </c>
      <c r="D311" s="160">
        <v>5568297</v>
      </c>
      <c r="E311" s="160">
        <v>0</v>
      </c>
    </row>
    <row r="312" spans="3:5">
      <c r="C312" s="161" t="s">
        <v>798</v>
      </c>
      <c r="D312" s="160">
        <v>0</v>
      </c>
      <c r="E312" s="160">
        <v>1740034.41</v>
      </c>
    </row>
    <row r="313" spans="3:5">
      <c r="C313" s="161" t="s">
        <v>996</v>
      </c>
      <c r="D313" s="160">
        <v>5054925</v>
      </c>
      <c r="E313" s="160">
        <v>0</v>
      </c>
    </row>
    <row r="314" spans="3:5">
      <c r="C314" s="161" t="s">
        <v>2205</v>
      </c>
      <c r="D314" s="160">
        <v>0</v>
      </c>
      <c r="E314" s="160">
        <v>421987.5</v>
      </c>
    </row>
    <row r="315" spans="3:5">
      <c r="C315" s="161" t="s">
        <v>746</v>
      </c>
      <c r="D315" s="160">
        <v>0</v>
      </c>
      <c r="E315" s="160">
        <v>5687521.8499999996</v>
      </c>
    </row>
    <row r="316" spans="3:5">
      <c r="C316" s="161" t="s">
        <v>997</v>
      </c>
      <c r="D316" s="160">
        <v>4228542</v>
      </c>
      <c r="E316" s="160">
        <v>0</v>
      </c>
    </row>
    <row r="317" spans="3:5">
      <c r="C317" s="161" t="s">
        <v>998</v>
      </c>
      <c r="D317" s="160">
        <v>10259585</v>
      </c>
      <c r="E317" s="160">
        <v>0</v>
      </c>
    </row>
    <row r="318" spans="3:5">
      <c r="C318" s="161" t="s">
        <v>999</v>
      </c>
      <c r="D318" s="160">
        <v>4017656</v>
      </c>
      <c r="E318" s="160">
        <v>0</v>
      </c>
    </row>
    <row r="319" spans="3:5">
      <c r="C319" s="161" t="s">
        <v>1000</v>
      </c>
      <c r="D319" s="160">
        <v>2844650</v>
      </c>
      <c r="E319" s="160">
        <v>0</v>
      </c>
    </row>
    <row r="320" spans="3:5">
      <c r="C320" s="161" t="s">
        <v>1001</v>
      </c>
      <c r="D320" s="160">
        <v>1095012</v>
      </c>
      <c r="E320" s="160">
        <v>0</v>
      </c>
    </row>
    <row r="321" spans="3:5">
      <c r="C321" s="161" t="s">
        <v>1002</v>
      </c>
      <c r="D321" s="160">
        <v>39493497</v>
      </c>
      <c r="E321" s="160">
        <v>0</v>
      </c>
    </row>
    <row r="322" spans="3:5">
      <c r="C322" s="161" t="s">
        <v>470</v>
      </c>
      <c r="D322" s="160">
        <v>12480334</v>
      </c>
      <c r="E322" s="160">
        <v>12469844.949999999</v>
      </c>
    </row>
    <row r="323" spans="3:5">
      <c r="C323" s="161" t="s">
        <v>355</v>
      </c>
      <c r="D323" s="160">
        <v>29773058</v>
      </c>
      <c r="E323" s="160">
        <v>22000000</v>
      </c>
    </row>
    <row r="324" spans="3:5">
      <c r="C324" s="161" t="s">
        <v>2231</v>
      </c>
      <c r="D324" s="160">
        <v>0</v>
      </c>
      <c r="E324" s="160">
        <v>16887562.600000001</v>
      </c>
    </row>
    <row r="325" spans="3:5">
      <c r="C325" s="161" t="s">
        <v>273</v>
      </c>
      <c r="D325" s="160">
        <v>52613963</v>
      </c>
      <c r="E325" s="160">
        <v>60802739.07</v>
      </c>
    </row>
    <row r="326" spans="3:5">
      <c r="C326" s="159" t="s">
        <v>243</v>
      </c>
      <c r="D326" s="160">
        <v>276000000</v>
      </c>
      <c r="E326" s="160">
        <v>89964415.890000001</v>
      </c>
    </row>
    <row r="327" spans="3:5">
      <c r="C327" s="161" t="s">
        <v>552</v>
      </c>
      <c r="D327" s="160">
        <v>276000000</v>
      </c>
      <c r="E327" s="160">
        <v>89964415.890000001</v>
      </c>
    </row>
    <row r="328" spans="3:5">
      <c r="C328" s="157" t="s">
        <v>246</v>
      </c>
      <c r="D328" s="158">
        <v>3319558086</v>
      </c>
      <c r="E328" s="158">
        <v>1509350346.4899998</v>
      </c>
    </row>
    <row r="329" spans="3:5">
      <c r="C329" s="159" t="s">
        <v>240</v>
      </c>
      <c r="D329" s="160">
        <v>2270614511</v>
      </c>
      <c r="E329" s="160">
        <v>1509350346.4899998</v>
      </c>
    </row>
    <row r="330" spans="3:5">
      <c r="C330" s="161" t="s">
        <v>1003</v>
      </c>
      <c r="D330" s="160">
        <v>5740696</v>
      </c>
      <c r="E330" s="160">
        <v>0</v>
      </c>
    </row>
    <row r="331" spans="3:5">
      <c r="C331" s="161" t="s">
        <v>633</v>
      </c>
      <c r="D331" s="160">
        <v>2725489</v>
      </c>
      <c r="E331" s="160">
        <v>0</v>
      </c>
    </row>
    <row r="332" spans="3:5">
      <c r="C332" s="161" t="s">
        <v>1004</v>
      </c>
      <c r="D332" s="160">
        <v>25006973</v>
      </c>
      <c r="E332" s="160">
        <v>25006972.219999999</v>
      </c>
    </row>
    <row r="333" spans="3:5">
      <c r="C333" s="161" t="s">
        <v>1005</v>
      </c>
      <c r="D333" s="160">
        <v>1931173</v>
      </c>
      <c r="E333" s="160">
        <v>0</v>
      </c>
    </row>
    <row r="334" spans="3:5">
      <c r="C334" s="161" t="s">
        <v>1006</v>
      </c>
      <c r="D334" s="160">
        <v>10945349</v>
      </c>
      <c r="E334" s="160">
        <v>26519880.739999998</v>
      </c>
    </row>
    <row r="335" spans="3:5">
      <c r="C335" s="161" t="s">
        <v>1007</v>
      </c>
      <c r="D335" s="160">
        <v>5744000</v>
      </c>
      <c r="E335" s="160">
        <v>0</v>
      </c>
    </row>
    <row r="336" spans="3:5">
      <c r="C336" s="161" t="s">
        <v>1008</v>
      </c>
      <c r="D336" s="160">
        <v>12640275</v>
      </c>
      <c r="E336" s="160">
        <v>0</v>
      </c>
    </row>
    <row r="337" spans="3:5">
      <c r="C337" s="161" t="s">
        <v>1074</v>
      </c>
      <c r="D337" s="160">
        <v>0</v>
      </c>
      <c r="E337" s="160">
        <v>143651500.18000001</v>
      </c>
    </row>
    <row r="338" spans="3:5">
      <c r="C338" s="161" t="s">
        <v>446</v>
      </c>
      <c r="D338" s="160">
        <v>29237609</v>
      </c>
      <c r="E338" s="160">
        <v>0</v>
      </c>
    </row>
    <row r="339" spans="3:5">
      <c r="C339" s="161" t="s">
        <v>1009</v>
      </c>
      <c r="D339" s="160">
        <v>0</v>
      </c>
      <c r="E339" s="160">
        <v>2146185.3199999998</v>
      </c>
    </row>
    <row r="340" spans="3:5">
      <c r="C340" s="161" t="s">
        <v>1010</v>
      </c>
      <c r="D340" s="160">
        <v>33077394</v>
      </c>
      <c r="E340" s="160">
        <v>0</v>
      </c>
    </row>
    <row r="341" spans="3:5">
      <c r="C341" s="161" t="s">
        <v>2104</v>
      </c>
      <c r="D341" s="160">
        <v>0</v>
      </c>
      <c r="E341" s="160">
        <v>12823471.42</v>
      </c>
    </row>
    <row r="342" spans="3:5">
      <c r="C342" s="161" t="s">
        <v>1011</v>
      </c>
      <c r="D342" s="160">
        <v>21462414</v>
      </c>
      <c r="E342" s="160">
        <v>17010974.18</v>
      </c>
    </row>
    <row r="343" spans="3:5">
      <c r="C343" s="161" t="s">
        <v>723</v>
      </c>
      <c r="D343" s="160">
        <v>0</v>
      </c>
      <c r="E343" s="160">
        <v>0</v>
      </c>
    </row>
    <row r="344" spans="3:5">
      <c r="C344" s="161" t="s">
        <v>1012</v>
      </c>
      <c r="D344" s="160">
        <v>41210000</v>
      </c>
      <c r="E344" s="160">
        <v>37343431.140000001</v>
      </c>
    </row>
    <row r="345" spans="3:5">
      <c r="C345" s="161" t="s">
        <v>1013</v>
      </c>
      <c r="D345" s="160">
        <v>37500029</v>
      </c>
      <c r="E345" s="160">
        <v>37338572.189999998</v>
      </c>
    </row>
    <row r="346" spans="3:5">
      <c r="C346" s="161" t="s">
        <v>1014</v>
      </c>
      <c r="D346" s="160">
        <v>7596315</v>
      </c>
      <c r="E346" s="160">
        <v>2584156.96</v>
      </c>
    </row>
    <row r="347" spans="3:5">
      <c r="C347" s="161" t="s">
        <v>1015</v>
      </c>
      <c r="D347" s="160">
        <v>5645883</v>
      </c>
      <c r="E347" s="160">
        <v>0</v>
      </c>
    </row>
    <row r="348" spans="3:5">
      <c r="C348" s="161" t="s">
        <v>1016</v>
      </c>
      <c r="D348" s="160">
        <v>7656660</v>
      </c>
      <c r="E348" s="160">
        <v>4984473.38</v>
      </c>
    </row>
    <row r="349" spans="3:5">
      <c r="C349" s="161" t="s">
        <v>1017</v>
      </c>
      <c r="D349" s="160">
        <v>6917773</v>
      </c>
      <c r="E349" s="160">
        <v>4400647.2</v>
      </c>
    </row>
    <row r="350" spans="3:5">
      <c r="C350" s="161" t="s">
        <v>1018</v>
      </c>
      <c r="D350" s="160">
        <v>26204967</v>
      </c>
      <c r="E350" s="160">
        <v>12405900.880000001</v>
      </c>
    </row>
    <row r="351" spans="3:5">
      <c r="C351" s="161" t="s">
        <v>1019</v>
      </c>
      <c r="D351" s="160">
        <v>8273439</v>
      </c>
      <c r="E351" s="160">
        <v>6262209.6299999999</v>
      </c>
    </row>
    <row r="352" spans="3:5">
      <c r="C352" s="161" t="s">
        <v>1020</v>
      </c>
      <c r="D352" s="160">
        <v>4516773</v>
      </c>
      <c r="E352" s="160">
        <v>1875107.58</v>
      </c>
    </row>
    <row r="353" spans="3:5">
      <c r="C353" s="161" t="s">
        <v>1021</v>
      </c>
      <c r="D353" s="160">
        <v>1088833</v>
      </c>
      <c r="E353" s="160">
        <v>0</v>
      </c>
    </row>
    <row r="354" spans="3:5">
      <c r="C354" s="161" t="s">
        <v>1022</v>
      </c>
      <c r="D354" s="160">
        <v>1088833</v>
      </c>
      <c r="E354" s="160">
        <v>0</v>
      </c>
    </row>
    <row r="355" spans="3:5">
      <c r="C355" s="161" t="s">
        <v>1023</v>
      </c>
      <c r="D355" s="160">
        <v>2506068</v>
      </c>
      <c r="E355" s="160">
        <v>0</v>
      </c>
    </row>
    <row r="356" spans="3:5">
      <c r="C356" s="161" t="s">
        <v>1024</v>
      </c>
      <c r="D356" s="160">
        <v>6902575</v>
      </c>
      <c r="E356" s="160">
        <v>6504683.3700000001</v>
      </c>
    </row>
    <row r="357" spans="3:5">
      <c r="C357" s="161" t="s">
        <v>1025</v>
      </c>
      <c r="D357" s="160">
        <v>2506068</v>
      </c>
      <c r="E357" s="160">
        <v>0</v>
      </c>
    </row>
    <row r="358" spans="3:5">
      <c r="C358" s="161" t="s">
        <v>1026</v>
      </c>
      <c r="D358" s="160">
        <v>1519414</v>
      </c>
      <c r="E358" s="160">
        <v>0</v>
      </c>
    </row>
    <row r="359" spans="3:5">
      <c r="C359" s="161" t="s">
        <v>1027</v>
      </c>
      <c r="D359" s="160">
        <v>7597070</v>
      </c>
      <c r="E359" s="160">
        <v>0</v>
      </c>
    </row>
    <row r="360" spans="3:5">
      <c r="C360" s="161" t="s">
        <v>342</v>
      </c>
      <c r="D360" s="160">
        <v>196433820</v>
      </c>
      <c r="E360" s="160">
        <v>19435201.289999999</v>
      </c>
    </row>
    <row r="361" spans="3:5">
      <c r="C361" s="161" t="s">
        <v>1028</v>
      </c>
      <c r="D361" s="160">
        <v>4194427</v>
      </c>
      <c r="E361" s="160">
        <v>0</v>
      </c>
    </row>
    <row r="362" spans="3:5">
      <c r="C362" s="161" t="s">
        <v>2105</v>
      </c>
      <c r="D362" s="160">
        <v>0</v>
      </c>
      <c r="E362" s="160">
        <v>4739776.5599999996</v>
      </c>
    </row>
    <row r="363" spans="3:5">
      <c r="C363" s="161" t="s">
        <v>1029</v>
      </c>
      <c r="D363" s="160">
        <v>2437449</v>
      </c>
      <c r="E363" s="160">
        <v>0</v>
      </c>
    </row>
    <row r="364" spans="3:5">
      <c r="C364" s="161" t="s">
        <v>2106</v>
      </c>
      <c r="D364" s="160">
        <v>0</v>
      </c>
      <c r="E364" s="160">
        <v>3665998</v>
      </c>
    </row>
    <row r="365" spans="3:5">
      <c r="C365" s="161" t="s">
        <v>1030</v>
      </c>
      <c r="D365" s="160">
        <v>1596112</v>
      </c>
      <c r="E365" s="160">
        <v>0</v>
      </c>
    </row>
    <row r="366" spans="3:5">
      <c r="C366" s="161" t="s">
        <v>1031</v>
      </c>
      <c r="D366" s="160">
        <v>3754097</v>
      </c>
      <c r="E366" s="160">
        <v>0</v>
      </c>
    </row>
    <row r="367" spans="3:5">
      <c r="C367" s="161" t="s">
        <v>1032</v>
      </c>
      <c r="D367" s="160">
        <v>1595760</v>
      </c>
      <c r="E367" s="160">
        <v>0</v>
      </c>
    </row>
    <row r="368" spans="3:5">
      <c r="C368" s="161" t="s">
        <v>1033</v>
      </c>
      <c r="D368" s="160">
        <v>1117032</v>
      </c>
      <c r="E368" s="160">
        <v>0</v>
      </c>
    </row>
    <row r="369" spans="3:5">
      <c r="C369" s="161" t="s">
        <v>343</v>
      </c>
      <c r="D369" s="160">
        <v>10850043</v>
      </c>
      <c r="E369" s="160">
        <v>0</v>
      </c>
    </row>
    <row r="370" spans="3:5">
      <c r="C370" s="161" t="s">
        <v>1034</v>
      </c>
      <c r="D370" s="160">
        <v>3401093</v>
      </c>
      <c r="E370" s="160">
        <v>0</v>
      </c>
    </row>
    <row r="371" spans="3:5">
      <c r="C371" s="161" t="s">
        <v>1035</v>
      </c>
      <c r="D371" s="160">
        <v>3059076</v>
      </c>
      <c r="E371" s="160">
        <v>0</v>
      </c>
    </row>
    <row r="372" spans="3:5">
      <c r="C372" s="161" t="s">
        <v>1036</v>
      </c>
      <c r="D372" s="160">
        <v>44901865</v>
      </c>
      <c r="E372" s="160">
        <v>0</v>
      </c>
    </row>
    <row r="373" spans="3:5">
      <c r="C373" s="161" t="s">
        <v>1037</v>
      </c>
      <c r="D373" s="160">
        <v>1559024</v>
      </c>
      <c r="E373" s="160">
        <v>0</v>
      </c>
    </row>
    <row r="374" spans="3:5">
      <c r="C374" s="161" t="s">
        <v>1038</v>
      </c>
      <c r="D374" s="160">
        <v>16509137</v>
      </c>
      <c r="E374" s="160">
        <v>0</v>
      </c>
    </row>
    <row r="375" spans="3:5">
      <c r="C375" s="161" t="s">
        <v>1039</v>
      </c>
      <c r="D375" s="160">
        <v>1559024</v>
      </c>
      <c r="E375" s="160">
        <v>0</v>
      </c>
    </row>
    <row r="376" spans="3:5">
      <c r="C376" s="161" t="s">
        <v>1040</v>
      </c>
      <c r="D376" s="160">
        <v>1989693</v>
      </c>
      <c r="E376" s="160">
        <v>0</v>
      </c>
    </row>
    <row r="377" spans="3:5">
      <c r="C377" s="161" t="s">
        <v>1041</v>
      </c>
      <c r="D377" s="160">
        <v>50121296</v>
      </c>
      <c r="E377" s="160">
        <v>49520082</v>
      </c>
    </row>
    <row r="378" spans="3:5">
      <c r="C378" s="161" t="s">
        <v>1042</v>
      </c>
      <c r="D378" s="160">
        <v>5295987</v>
      </c>
      <c r="E378" s="160">
        <v>1552525.71</v>
      </c>
    </row>
    <row r="379" spans="3:5">
      <c r="C379" s="161" t="s">
        <v>1043</v>
      </c>
      <c r="D379" s="160">
        <v>1072941</v>
      </c>
      <c r="E379" s="160">
        <v>0</v>
      </c>
    </row>
    <row r="380" spans="3:5">
      <c r="C380" s="161" t="s">
        <v>1044</v>
      </c>
      <c r="D380" s="160">
        <v>11597000</v>
      </c>
      <c r="E380" s="160">
        <v>0</v>
      </c>
    </row>
    <row r="381" spans="3:5">
      <c r="C381" s="161" t="s">
        <v>747</v>
      </c>
      <c r="D381" s="160">
        <v>0</v>
      </c>
      <c r="E381" s="160">
        <v>6136267.3399999999</v>
      </c>
    </row>
    <row r="382" spans="3:5">
      <c r="C382" s="161" t="s">
        <v>1045</v>
      </c>
      <c r="D382" s="160">
        <v>1514599</v>
      </c>
      <c r="E382" s="160">
        <v>0</v>
      </c>
    </row>
    <row r="383" spans="3:5">
      <c r="C383" s="161" t="s">
        <v>1046</v>
      </c>
      <c r="D383" s="160">
        <v>1514599</v>
      </c>
      <c r="E383" s="160">
        <v>0</v>
      </c>
    </row>
    <row r="384" spans="3:5">
      <c r="C384" s="161" t="s">
        <v>1047</v>
      </c>
      <c r="D384" s="160">
        <v>0</v>
      </c>
      <c r="E384" s="160">
        <v>0</v>
      </c>
    </row>
    <row r="385" spans="3:5">
      <c r="C385" s="161" t="s">
        <v>1048</v>
      </c>
      <c r="D385" s="160">
        <v>1516038</v>
      </c>
      <c r="E385" s="160">
        <v>0</v>
      </c>
    </row>
    <row r="386" spans="3:5">
      <c r="C386" s="161" t="s">
        <v>1049</v>
      </c>
      <c r="D386" s="160">
        <v>1516038</v>
      </c>
      <c r="E386" s="160">
        <v>0</v>
      </c>
    </row>
    <row r="387" spans="3:5">
      <c r="C387" s="161" t="s">
        <v>1050</v>
      </c>
      <c r="D387" s="160">
        <v>5222496</v>
      </c>
      <c r="E387" s="160">
        <v>0</v>
      </c>
    </row>
    <row r="388" spans="3:5">
      <c r="C388" s="161" t="s">
        <v>1051</v>
      </c>
      <c r="D388" s="160">
        <v>1516038</v>
      </c>
      <c r="E388" s="160">
        <v>0</v>
      </c>
    </row>
    <row r="389" spans="3:5">
      <c r="C389" s="161" t="s">
        <v>1052</v>
      </c>
      <c r="D389" s="160">
        <v>8388626</v>
      </c>
      <c r="E389" s="160">
        <v>0</v>
      </c>
    </row>
    <row r="390" spans="3:5">
      <c r="C390" s="161" t="s">
        <v>1053</v>
      </c>
      <c r="D390" s="160">
        <v>2489491</v>
      </c>
      <c r="E390" s="160">
        <v>0</v>
      </c>
    </row>
    <row r="391" spans="3:5">
      <c r="C391" s="161" t="s">
        <v>1054</v>
      </c>
      <c r="D391" s="160">
        <v>5000000</v>
      </c>
      <c r="E391" s="160">
        <v>0</v>
      </c>
    </row>
    <row r="392" spans="3:5">
      <c r="C392" s="161" t="s">
        <v>1055</v>
      </c>
      <c r="D392" s="160">
        <v>2489491</v>
      </c>
      <c r="E392" s="160">
        <v>0</v>
      </c>
    </row>
    <row r="393" spans="3:5">
      <c r="C393" s="161" t="s">
        <v>1056</v>
      </c>
      <c r="D393" s="160">
        <v>2489491</v>
      </c>
      <c r="E393" s="160">
        <v>0</v>
      </c>
    </row>
    <row r="394" spans="3:5">
      <c r="C394" s="161" t="s">
        <v>1057</v>
      </c>
      <c r="D394" s="160">
        <v>1077476</v>
      </c>
      <c r="E394" s="160">
        <v>24883.84</v>
      </c>
    </row>
    <row r="395" spans="3:5">
      <c r="C395" s="161" t="s">
        <v>1058</v>
      </c>
      <c r="D395" s="160">
        <v>28060354</v>
      </c>
      <c r="E395" s="160">
        <v>0</v>
      </c>
    </row>
    <row r="396" spans="3:5">
      <c r="C396" s="161" t="s">
        <v>1059</v>
      </c>
      <c r="D396" s="160">
        <v>1077476</v>
      </c>
      <c r="E396" s="160">
        <v>24883.84</v>
      </c>
    </row>
    <row r="397" spans="3:5">
      <c r="C397" s="161" t="s">
        <v>1060</v>
      </c>
      <c r="D397" s="160">
        <v>1508467</v>
      </c>
      <c r="E397" s="160">
        <v>2732720.88</v>
      </c>
    </row>
    <row r="398" spans="3:5">
      <c r="C398" s="161" t="s">
        <v>799</v>
      </c>
      <c r="D398" s="160">
        <v>755258653</v>
      </c>
      <c r="E398" s="160">
        <v>795206454.42999995</v>
      </c>
    </row>
    <row r="399" spans="3:5">
      <c r="C399" s="161" t="s">
        <v>1061</v>
      </c>
      <c r="D399" s="160">
        <v>42431165</v>
      </c>
      <c r="E399" s="160">
        <v>2978154.19</v>
      </c>
    </row>
    <row r="400" spans="3:5">
      <c r="C400" s="161" t="s">
        <v>634</v>
      </c>
      <c r="D400" s="160">
        <v>1466207</v>
      </c>
      <c r="E400" s="160">
        <v>0</v>
      </c>
    </row>
    <row r="401" spans="3:5">
      <c r="C401" s="161" t="s">
        <v>1062</v>
      </c>
      <c r="D401" s="160">
        <v>111907056</v>
      </c>
      <c r="E401" s="160">
        <v>12000031</v>
      </c>
    </row>
    <row r="402" spans="3:5">
      <c r="C402" s="161" t="s">
        <v>1063</v>
      </c>
      <c r="D402" s="160">
        <v>75000000</v>
      </c>
      <c r="E402" s="160">
        <v>66279877.890000001</v>
      </c>
    </row>
    <row r="403" spans="3:5">
      <c r="C403" s="161" t="s">
        <v>1064</v>
      </c>
      <c r="D403" s="160">
        <v>1514599</v>
      </c>
      <c r="E403" s="160">
        <v>0</v>
      </c>
    </row>
    <row r="404" spans="3:5">
      <c r="C404" s="161" t="s">
        <v>1065</v>
      </c>
      <c r="D404" s="160">
        <v>112920651</v>
      </c>
      <c r="E404" s="160">
        <v>90420651</v>
      </c>
    </row>
    <row r="405" spans="3:5">
      <c r="C405" s="161" t="s">
        <v>1066</v>
      </c>
      <c r="D405" s="160">
        <v>10356939</v>
      </c>
      <c r="E405" s="160">
        <v>0</v>
      </c>
    </row>
    <row r="406" spans="3:5">
      <c r="C406" s="161" t="s">
        <v>1067</v>
      </c>
      <c r="D406" s="160">
        <v>38372329</v>
      </c>
      <c r="E406" s="160">
        <v>28467422</v>
      </c>
    </row>
    <row r="407" spans="3:5">
      <c r="C407" s="161" t="s">
        <v>1068</v>
      </c>
      <c r="D407" s="160">
        <v>46052778</v>
      </c>
      <c r="E407" s="160">
        <v>0</v>
      </c>
    </row>
    <row r="408" spans="3:5">
      <c r="C408" s="161" t="s">
        <v>1069</v>
      </c>
      <c r="D408" s="160">
        <v>12246282</v>
      </c>
      <c r="E408" s="160">
        <v>0</v>
      </c>
    </row>
    <row r="409" spans="3:5">
      <c r="C409" s="161" t="s">
        <v>1070</v>
      </c>
      <c r="D409" s="160">
        <v>94360662</v>
      </c>
      <c r="E409" s="160">
        <v>0</v>
      </c>
    </row>
    <row r="410" spans="3:5">
      <c r="C410" s="161" t="s">
        <v>1071</v>
      </c>
      <c r="D410" s="160">
        <v>125547191</v>
      </c>
      <c r="E410" s="160">
        <v>0</v>
      </c>
    </row>
    <row r="411" spans="3:5">
      <c r="C411" s="161" t="s">
        <v>1072</v>
      </c>
      <c r="D411" s="160">
        <v>97512371</v>
      </c>
      <c r="E411" s="160">
        <v>85307250.129999995</v>
      </c>
    </row>
    <row r="412" spans="3:5">
      <c r="C412" s="159" t="s">
        <v>242</v>
      </c>
      <c r="D412" s="160">
        <v>8757016</v>
      </c>
      <c r="E412" s="160">
        <v>0</v>
      </c>
    </row>
    <row r="413" spans="3:5">
      <c r="C413" s="161" t="s">
        <v>1011</v>
      </c>
      <c r="D413" s="160">
        <v>6599199</v>
      </c>
      <c r="E413" s="160">
        <v>0</v>
      </c>
    </row>
    <row r="414" spans="3:5">
      <c r="C414" s="161" t="s">
        <v>1073</v>
      </c>
      <c r="D414" s="160">
        <v>2157817</v>
      </c>
      <c r="E414" s="160">
        <v>0</v>
      </c>
    </row>
    <row r="415" spans="3:5">
      <c r="C415" s="159" t="s">
        <v>243</v>
      </c>
      <c r="D415" s="160">
        <v>550959819</v>
      </c>
      <c r="E415" s="160">
        <v>0</v>
      </c>
    </row>
    <row r="416" spans="3:5">
      <c r="C416" s="161" t="s">
        <v>635</v>
      </c>
      <c r="D416" s="160">
        <v>127829819</v>
      </c>
      <c r="E416" s="160">
        <v>0</v>
      </c>
    </row>
    <row r="417" spans="3:5">
      <c r="C417" s="161" t="s">
        <v>1074</v>
      </c>
      <c r="D417" s="160">
        <v>423130000</v>
      </c>
      <c r="E417" s="160">
        <v>0</v>
      </c>
    </row>
    <row r="418" spans="3:5">
      <c r="C418" s="159" t="s">
        <v>244</v>
      </c>
      <c r="D418" s="160">
        <v>489226740</v>
      </c>
      <c r="E418" s="160">
        <v>0</v>
      </c>
    </row>
    <row r="419" spans="3:5">
      <c r="C419" s="161" t="s">
        <v>274</v>
      </c>
      <c r="D419" s="160">
        <v>96929844</v>
      </c>
      <c r="E419" s="160">
        <v>0</v>
      </c>
    </row>
    <row r="420" spans="3:5">
      <c r="C420" s="161" t="s">
        <v>1074</v>
      </c>
      <c r="D420" s="160">
        <v>392296896</v>
      </c>
      <c r="E420" s="160">
        <v>0</v>
      </c>
    </row>
    <row r="421" spans="3:5">
      <c r="C421" s="157" t="s">
        <v>275</v>
      </c>
      <c r="D421" s="158">
        <v>1125980738</v>
      </c>
      <c r="E421" s="158">
        <v>587610421.69000006</v>
      </c>
    </row>
    <row r="422" spans="3:5">
      <c r="C422" s="159" t="s">
        <v>240</v>
      </c>
      <c r="D422" s="160">
        <v>1109087269</v>
      </c>
      <c r="E422" s="160">
        <v>587610421.69000006</v>
      </c>
    </row>
    <row r="423" spans="3:5">
      <c r="C423" s="161" t="s">
        <v>636</v>
      </c>
      <c r="D423" s="160">
        <v>5765056</v>
      </c>
      <c r="E423" s="160">
        <v>0</v>
      </c>
    </row>
    <row r="424" spans="3:5">
      <c r="C424" s="161" t="s">
        <v>1075</v>
      </c>
      <c r="D424" s="160">
        <v>15000000</v>
      </c>
      <c r="E424" s="160">
        <v>11999028.25</v>
      </c>
    </row>
    <row r="425" spans="3:5">
      <c r="C425" s="161" t="s">
        <v>1076</v>
      </c>
      <c r="D425" s="160">
        <v>4966671</v>
      </c>
      <c r="E425" s="160">
        <v>6660678.7300000004</v>
      </c>
    </row>
    <row r="426" spans="3:5">
      <c r="C426" s="161" t="s">
        <v>1077</v>
      </c>
      <c r="D426" s="160">
        <v>0</v>
      </c>
      <c r="E426" s="160">
        <v>2324662.33</v>
      </c>
    </row>
    <row r="427" spans="3:5">
      <c r="C427" s="161" t="s">
        <v>1078</v>
      </c>
      <c r="D427" s="160">
        <v>15038680</v>
      </c>
      <c r="E427" s="160">
        <v>12038367.060000001</v>
      </c>
    </row>
    <row r="428" spans="3:5">
      <c r="C428" s="161" t="s">
        <v>1079</v>
      </c>
      <c r="D428" s="160">
        <v>0</v>
      </c>
      <c r="E428" s="160">
        <v>2701184.87</v>
      </c>
    </row>
    <row r="429" spans="3:5">
      <c r="C429" s="161" t="s">
        <v>1080</v>
      </c>
      <c r="D429" s="160">
        <v>0</v>
      </c>
      <c r="E429" s="160">
        <v>2469074.65</v>
      </c>
    </row>
    <row r="430" spans="3:5">
      <c r="C430" s="161" t="s">
        <v>1081</v>
      </c>
      <c r="D430" s="160">
        <v>1077369</v>
      </c>
      <c r="E430" s="160">
        <v>0</v>
      </c>
    </row>
    <row r="431" spans="3:5">
      <c r="C431" s="161" t="s">
        <v>1082</v>
      </c>
      <c r="D431" s="160">
        <v>1539099</v>
      </c>
      <c r="E431" s="160">
        <v>0</v>
      </c>
    </row>
    <row r="432" spans="3:5">
      <c r="C432" s="161" t="s">
        <v>1083</v>
      </c>
      <c r="D432" s="160">
        <v>5417029</v>
      </c>
      <c r="E432" s="160">
        <v>0</v>
      </c>
    </row>
    <row r="433" spans="3:5">
      <c r="C433" s="161" t="s">
        <v>1084</v>
      </c>
      <c r="D433" s="160">
        <v>1494129</v>
      </c>
      <c r="E433" s="160">
        <v>0</v>
      </c>
    </row>
    <row r="434" spans="3:5">
      <c r="C434" s="161" t="s">
        <v>705</v>
      </c>
      <c r="D434" s="160">
        <v>0</v>
      </c>
      <c r="E434" s="160">
        <v>854283.72</v>
      </c>
    </row>
    <row r="435" spans="3:5">
      <c r="C435" s="161" t="s">
        <v>1085</v>
      </c>
      <c r="D435" s="160">
        <v>1063369</v>
      </c>
      <c r="E435" s="160">
        <v>0</v>
      </c>
    </row>
    <row r="436" spans="3:5">
      <c r="C436" s="161" t="s">
        <v>1086</v>
      </c>
      <c r="D436" s="160">
        <v>1632035</v>
      </c>
      <c r="E436" s="160">
        <v>0</v>
      </c>
    </row>
    <row r="437" spans="3:5">
      <c r="C437" s="161" t="s">
        <v>1087</v>
      </c>
      <c r="D437" s="160">
        <v>1750953</v>
      </c>
      <c r="E437" s="160">
        <v>0</v>
      </c>
    </row>
    <row r="438" spans="3:5">
      <c r="C438" s="161" t="s">
        <v>706</v>
      </c>
      <c r="D438" s="160">
        <v>0</v>
      </c>
      <c r="E438" s="160">
        <v>851392.78</v>
      </c>
    </row>
    <row r="439" spans="3:5">
      <c r="C439" s="161" t="s">
        <v>1088</v>
      </c>
      <c r="D439" s="160">
        <v>1750953</v>
      </c>
      <c r="E439" s="160">
        <v>0</v>
      </c>
    </row>
    <row r="440" spans="3:5">
      <c r="C440" s="161" t="s">
        <v>1089</v>
      </c>
      <c r="D440" s="160">
        <v>1750953</v>
      </c>
      <c r="E440" s="160">
        <v>0</v>
      </c>
    </row>
    <row r="441" spans="3:5">
      <c r="C441" s="161" t="s">
        <v>707</v>
      </c>
      <c r="D441" s="160">
        <v>0</v>
      </c>
      <c r="E441" s="160">
        <v>2554698.88</v>
      </c>
    </row>
    <row r="442" spans="3:5">
      <c r="C442" s="161" t="s">
        <v>1090</v>
      </c>
      <c r="D442" s="160">
        <v>1510897</v>
      </c>
      <c r="E442" s="160">
        <v>0</v>
      </c>
    </row>
    <row r="443" spans="3:5">
      <c r="C443" s="161" t="s">
        <v>708</v>
      </c>
      <c r="D443" s="160">
        <v>0</v>
      </c>
      <c r="E443" s="160">
        <v>3895191.47</v>
      </c>
    </row>
    <row r="444" spans="3:5">
      <c r="C444" s="161" t="s">
        <v>709</v>
      </c>
      <c r="D444" s="160">
        <v>0</v>
      </c>
      <c r="E444" s="160">
        <v>2573873.0299999998</v>
      </c>
    </row>
    <row r="445" spans="3:5">
      <c r="C445" s="161" t="s">
        <v>1091</v>
      </c>
      <c r="D445" s="160">
        <v>0</v>
      </c>
      <c r="E445" s="160">
        <v>7903334.1399999997</v>
      </c>
    </row>
    <row r="446" spans="3:5">
      <c r="C446" s="161" t="s">
        <v>2206</v>
      </c>
      <c r="D446" s="160">
        <v>0</v>
      </c>
      <c r="E446" s="160">
        <v>828099.74</v>
      </c>
    </row>
    <row r="447" spans="3:5">
      <c r="C447" s="161" t="s">
        <v>2207</v>
      </c>
      <c r="D447" s="160">
        <v>0</v>
      </c>
      <c r="E447" s="160">
        <v>816246.9</v>
      </c>
    </row>
    <row r="448" spans="3:5">
      <c r="C448" s="161" t="s">
        <v>1092</v>
      </c>
      <c r="D448" s="160">
        <v>4907476</v>
      </c>
      <c r="E448" s="160">
        <v>8954414.25</v>
      </c>
    </row>
    <row r="449" spans="3:5">
      <c r="C449" s="161" t="s">
        <v>2107</v>
      </c>
      <c r="D449" s="160">
        <v>0</v>
      </c>
      <c r="E449" s="160">
        <v>3474900.5</v>
      </c>
    </row>
    <row r="450" spans="3:5">
      <c r="C450" s="161" t="s">
        <v>1093</v>
      </c>
      <c r="D450" s="160">
        <v>700000000</v>
      </c>
      <c r="E450" s="160">
        <v>96473158.959999993</v>
      </c>
    </row>
    <row r="451" spans="3:5">
      <c r="C451" s="161" t="s">
        <v>276</v>
      </c>
      <c r="D451" s="160">
        <v>155926163</v>
      </c>
      <c r="E451" s="160">
        <v>16572399.539999999</v>
      </c>
    </row>
    <row r="452" spans="3:5">
      <c r="C452" s="161" t="s">
        <v>1094</v>
      </c>
      <c r="D452" s="160">
        <v>8856691</v>
      </c>
      <c r="E452" s="160">
        <v>0</v>
      </c>
    </row>
    <row r="453" spans="3:5">
      <c r="C453" s="161" t="s">
        <v>748</v>
      </c>
      <c r="D453" s="160">
        <v>0</v>
      </c>
      <c r="E453" s="160">
        <v>5235713.9800000004</v>
      </c>
    </row>
    <row r="454" spans="3:5">
      <c r="C454" s="161" t="s">
        <v>749</v>
      </c>
      <c r="D454" s="160">
        <v>0</v>
      </c>
      <c r="E454" s="160">
        <v>3498544.15</v>
      </c>
    </row>
    <row r="455" spans="3:5">
      <c r="C455" s="161" t="s">
        <v>637</v>
      </c>
      <c r="D455" s="160">
        <v>1075882</v>
      </c>
      <c r="E455" s="160">
        <v>0</v>
      </c>
    </row>
    <row r="456" spans="3:5">
      <c r="C456" s="161" t="s">
        <v>390</v>
      </c>
      <c r="D456" s="160">
        <v>1543101</v>
      </c>
      <c r="E456" s="160">
        <v>0</v>
      </c>
    </row>
    <row r="457" spans="3:5">
      <c r="C457" s="161" t="s">
        <v>1095</v>
      </c>
      <c r="D457" s="160">
        <v>108520676</v>
      </c>
      <c r="E457" s="160">
        <v>0</v>
      </c>
    </row>
    <row r="458" spans="3:5">
      <c r="C458" s="161" t="s">
        <v>1096</v>
      </c>
      <c r="D458" s="160">
        <v>15000020</v>
      </c>
      <c r="E458" s="160">
        <v>12000000</v>
      </c>
    </row>
    <row r="459" spans="3:5">
      <c r="C459" s="161" t="s">
        <v>750</v>
      </c>
      <c r="D459" s="160">
        <v>0</v>
      </c>
      <c r="E459" s="160">
        <v>1437220.52</v>
      </c>
    </row>
    <row r="460" spans="3:5">
      <c r="C460" s="161" t="s">
        <v>1097</v>
      </c>
      <c r="D460" s="160">
        <v>15000000</v>
      </c>
      <c r="E460" s="160">
        <v>12000000</v>
      </c>
    </row>
    <row r="461" spans="3:5">
      <c r="C461" s="161" t="s">
        <v>1098</v>
      </c>
      <c r="D461" s="160">
        <v>15000008</v>
      </c>
      <c r="E461" s="160">
        <v>12000000</v>
      </c>
    </row>
    <row r="462" spans="3:5">
      <c r="C462" s="161" t="s">
        <v>356</v>
      </c>
      <c r="D462" s="160">
        <v>22500059</v>
      </c>
      <c r="E462" s="160">
        <v>17999840.68</v>
      </c>
    </row>
    <row r="463" spans="3:5">
      <c r="C463" s="161" t="s">
        <v>277</v>
      </c>
      <c r="D463" s="160">
        <v>1000000</v>
      </c>
      <c r="E463" s="160">
        <v>339494112.56</v>
      </c>
    </row>
    <row r="464" spans="3:5">
      <c r="C464" s="159" t="s">
        <v>242</v>
      </c>
      <c r="D464" s="160">
        <v>1288795</v>
      </c>
      <c r="E464" s="160">
        <v>0</v>
      </c>
    </row>
    <row r="465" spans="3:5">
      <c r="C465" s="161" t="s">
        <v>803</v>
      </c>
      <c r="D465" s="160">
        <v>1288795</v>
      </c>
      <c r="E465" s="160">
        <v>0</v>
      </c>
    </row>
    <row r="466" spans="3:5">
      <c r="C466" s="159" t="s">
        <v>244</v>
      </c>
      <c r="D466" s="160">
        <v>15604674</v>
      </c>
      <c r="E466" s="160">
        <v>0</v>
      </c>
    </row>
    <row r="467" spans="3:5">
      <c r="C467" s="161" t="s">
        <v>804</v>
      </c>
      <c r="D467" s="160">
        <v>15604674</v>
      </c>
      <c r="E467" s="160">
        <v>0</v>
      </c>
    </row>
    <row r="468" spans="3:5">
      <c r="C468" s="157" t="s">
        <v>247</v>
      </c>
      <c r="D468" s="158">
        <v>1499067987</v>
      </c>
      <c r="E468" s="158">
        <v>583906263.38000011</v>
      </c>
    </row>
    <row r="469" spans="3:5">
      <c r="C469" s="159" t="s">
        <v>240</v>
      </c>
      <c r="D469" s="160">
        <v>1226801580</v>
      </c>
      <c r="E469" s="160">
        <v>551086464.67000008</v>
      </c>
    </row>
    <row r="470" spans="3:5">
      <c r="C470" s="161" t="s">
        <v>1099</v>
      </c>
      <c r="D470" s="160">
        <v>89766549</v>
      </c>
      <c r="E470" s="160">
        <v>0</v>
      </c>
    </row>
    <row r="471" spans="3:5">
      <c r="C471" s="161" t="s">
        <v>1100</v>
      </c>
      <c r="D471" s="160">
        <v>43243245</v>
      </c>
      <c r="E471" s="160">
        <v>16452236.99</v>
      </c>
    </row>
    <row r="472" spans="3:5">
      <c r="C472" s="161" t="s">
        <v>1101</v>
      </c>
      <c r="D472" s="160">
        <v>27085583</v>
      </c>
      <c r="E472" s="160">
        <v>0</v>
      </c>
    </row>
    <row r="473" spans="3:5">
      <c r="C473" s="161" t="s">
        <v>1102</v>
      </c>
      <c r="D473" s="160">
        <v>1341855</v>
      </c>
      <c r="E473" s="160">
        <v>0</v>
      </c>
    </row>
    <row r="474" spans="3:5">
      <c r="C474" s="161" t="s">
        <v>1103</v>
      </c>
      <c r="D474" s="160">
        <v>49432876</v>
      </c>
      <c r="E474" s="160">
        <v>0</v>
      </c>
    </row>
    <row r="475" spans="3:5">
      <c r="C475" s="161" t="s">
        <v>594</v>
      </c>
      <c r="D475" s="160">
        <v>30000000</v>
      </c>
      <c r="E475" s="160">
        <v>42236409.289999992</v>
      </c>
    </row>
    <row r="476" spans="3:5">
      <c r="C476" s="161" t="s">
        <v>1104</v>
      </c>
      <c r="D476" s="160">
        <v>78000000</v>
      </c>
      <c r="E476" s="160">
        <v>17122258.68</v>
      </c>
    </row>
    <row r="477" spans="3:5">
      <c r="C477" s="161" t="s">
        <v>1105</v>
      </c>
      <c r="D477" s="160">
        <v>39000000</v>
      </c>
      <c r="E477" s="160">
        <v>39000000</v>
      </c>
    </row>
    <row r="478" spans="3:5">
      <c r="C478" s="161" t="s">
        <v>710</v>
      </c>
      <c r="D478" s="160">
        <v>0</v>
      </c>
      <c r="E478" s="160">
        <v>3641029.54</v>
      </c>
    </row>
    <row r="479" spans="3:5">
      <c r="C479" s="161" t="s">
        <v>1106</v>
      </c>
      <c r="D479" s="160">
        <v>36157505</v>
      </c>
      <c r="E479" s="160">
        <v>0</v>
      </c>
    </row>
    <row r="480" spans="3:5">
      <c r="C480" s="161" t="s">
        <v>1107</v>
      </c>
      <c r="D480" s="160">
        <v>102553368</v>
      </c>
      <c r="E480" s="160">
        <v>4146248.72</v>
      </c>
    </row>
    <row r="481" spans="3:5">
      <c r="C481" s="161" t="s">
        <v>381</v>
      </c>
      <c r="D481" s="160">
        <v>10932847</v>
      </c>
      <c r="E481" s="160">
        <v>4147127.83</v>
      </c>
    </row>
    <row r="482" spans="3:5">
      <c r="C482" s="161" t="s">
        <v>638</v>
      </c>
      <c r="D482" s="160">
        <v>4120981</v>
      </c>
      <c r="E482" s="160">
        <v>1338655.31</v>
      </c>
    </row>
    <row r="483" spans="3:5">
      <c r="C483" s="161" t="s">
        <v>1108</v>
      </c>
      <c r="D483" s="160">
        <v>0</v>
      </c>
      <c r="E483" s="160">
        <v>1056776.08</v>
      </c>
    </row>
    <row r="484" spans="3:5">
      <c r="C484" s="161" t="s">
        <v>751</v>
      </c>
      <c r="D484" s="160">
        <v>0</v>
      </c>
      <c r="E484" s="160">
        <v>483191.5</v>
      </c>
    </row>
    <row r="485" spans="3:5">
      <c r="C485" s="161" t="s">
        <v>1109</v>
      </c>
      <c r="D485" s="160">
        <v>5765056</v>
      </c>
      <c r="E485" s="160">
        <v>0</v>
      </c>
    </row>
    <row r="486" spans="3:5">
      <c r="C486" s="161" t="s">
        <v>382</v>
      </c>
      <c r="D486" s="160">
        <v>5081906</v>
      </c>
      <c r="E486" s="160">
        <v>3552538.6</v>
      </c>
    </row>
    <row r="487" spans="3:5">
      <c r="C487" s="161" t="s">
        <v>639</v>
      </c>
      <c r="D487" s="160">
        <v>3268867</v>
      </c>
      <c r="E487" s="160">
        <v>185466.66</v>
      </c>
    </row>
    <row r="488" spans="3:5">
      <c r="C488" s="161" t="s">
        <v>1110</v>
      </c>
      <c r="D488" s="160">
        <v>10564353</v>
      </c>
      <c r="E488" s="160">
        <v>0</v>
      </c>
    </row>
    <row r="489" spans="3:5">
      <c r="C489" s="161" t="s">
        <v>383</v>
      </c>
      <c r="D489" s="160">
        <v>1938252</v>
      </c>
      <c r="E489" s="160">
        <v>0</v>
      </c>
    </row>
    <row r="490" spans="3:5">
      <c r="C490" s="161" t="s">
        <v>1111</v>
      </c>
      <c r="D490" s="160">
        <v>1193330</v>
      </c>
      <c r="E490" s="160">
        <v>0</v>
      </c>
    </row>
    <row r="491" spans="3:5">
      <c r="C491" s="161" t="s">
        <v>1112</v>
      </c>
      <c r="D491" s="160">
        <v>1516906</v>
      </c>
      <c r="E491" s="160">
        <v>0</v>
      </c>
    </row>
    <row r="492" spans="3:5">
      <c r="C492" s="161" t="s">
        <v>1113</v>
      </c>
      <c r="D492" s="160">
        <v>1067870</v>
      </c>
      <c r="E492" s="160">
        <v>1998878.47</v>
      </c>
    </row>
    <row r="493" spans="3:5">
      <c r="C493" s="161" t="s">
        <v>724</v>
      </c>
      <c r="D493" s="160">
        <v>0</v>
      </c>
      <c r="E493" s="160">
        <v>218595328.11000001</v>
      </c>
    </row>
    <row r="494" spans="3:5">
      <c r="C494" s="161" t="s">
        <v>1114</v>
      </c>
      <c r="D494" s="160">
        <v>3027128</v>
      </c>
      <c r="E494" s="160">
        <v>953293.32</v>
      </c>
    </row>
    <row r="495" spans="3:5">
      <c r="C495" s="161" t="s">
        <v>1115</v>
      </c>
      <c r="D495" s="160">
        <v>2557771</v>
      </c>
      <c r="E495" s="160">
        <v>1430627.26</v>
      </c>
    </row>
    <row r="496" spans="3:5">
      <c r="C496" s="161" t="s">
        <v>1116</v>
      </c>
      <c r="D496" s="160">
        <v>92391513</v>
      </c>
      <c r="E496" s="160">
        <v>0</v>
      </c>
    </row>
    <row r="497" spans="3:5">
      <c r="C497" s="161" t="s">
        <v>1117</v>
      </c>
      <c r="D497" s="160">
        <v>1310000</v>
      </c>
      <c r="E497" s="160">
        <v>10735227.99</v>
      </c>
    </row>
    <row r="498" spans="3:5">
      <c r="C498" s="161" t="s">
        <v>1118</v>
      </c>
      <c r="D498" s="160">
        <v>19500000</v>
      </c>
      <c r="E498" s="160">
        <v>0</v>
      </c>
    </row>
    <row r="499" spans="3:5">
      <c r="C499" s="161" t="s">
        <v>1119</v>
      </c>
      <c r="D499" s="160">
        <v>23400000</v>
      </c>
      <c r="E499" s="160">
        <v>0</v>
      </c>
    </row>
    <row r="500" spans="3:5">
      <c r="C500" s="161" t="s">
        <v>1120</v>
      </c>
      <c r="D500" s="160">
        <v>23400000</v>
      </c>
      <c r="E500" s="160">
        <v>0</v>
      </c>
    </row>
    <row r="501" spans="3:5">
      <c r="C501" s="161" t="s">
        <v>1121</v>
      </c>
      <c r="D501" s="160">
        <v>15612348</v>
      </c>
      <c r="E501" s="160">
        <v>9378813.4700000007</v>
      </c>
    </row>
    <row r="502" spans="3:5">
      <c r="C502" s="161" t="s">
        <v>344</v>
      </c>
      <c r="D502" s="160">
        <v>55658568</v>
      </c>
      <c r="E502" s="160">
        <v>7675353.7699999996</v>
      </c>
    </row>
    <row r="503" spans="3:5">
      <c r="C503" s="161" t="s">
        <v>1122</v>
      </c>
      <c r="D503" s="160">
        <v>105000000</v>
      </c>
      <c r="E503" s="160">
        <v>102949653.68000001</v>
      </c>
    </row>
    <row r="504" spans="3:5">
      <c r="C504" s="161" t="s">
        <v>1123</v>
      </c>
      <c r="D504" s="160">
        <v>15856374</v>
      </c>
      <c r="E504" s="160">
        <v>7856374</v>
      </c>
    </row>
    <row r="505" spans="3:5">
      <c r="C505" s="161" t="s">
        <v>1124</v>
      </c>
      <c r="D505" s="160">
        <v>50600000</v>
      </c>
      <c r="E505" s="160">
        <v>0</v>
      </c>
    </row>
    <row r="506" spans="3:5">
      <c r="C506" s="161" t="s">
        <v>1125</v>
      </c>
      <c r="D506" s="160">
        <v>48322864</v>
      </c>
      <c r="E506" s="160">
        <v>20000000</v>
      </c>
    </row>
    <row r="507" spans="3:5">
      <c r="C507" s="161" t="s">
        <v>1126</v>
      </c>
      <c r="D507" s="160">
        <v>3003940</v>
      </c>
      <c r="E507" s="160">
        <v>0</v>
      </c>
    </row>
    <row r="508" spans="3:5">
      <c r="C508" s="161" t="s">
        <v>1127</v>
      </c>
      <c r="D508" s="160">
        <v>16503395</v>
      </c>
      <c r="E508" s="160">
        <v>11661687</v>
      </c>
    </row>
    <row r="509" spans="3:5">
      <c r="C509" s="161" t="s">
        <v>1128</v>
      </c>
      <c r="D509" s="160">
        <v>67851384</v>
      </c>
      <c r="E509" s="160">
        <v>22262939.940000001</v>
      </c>
    </row>
    <row r="510" spans="3:5">
      <c r="C510" s="161" t="s">
        <v>1129</v>
      </c>
      <c r="D510" s="160">
        <v>54574367</v>
      </c>
      <c r="E510" s="160">
        <v>0</v>
      </c>
    </row>
    <row r="511" spans="3:5">
      <c r="C511" s="161" t="s">
        <v>1130</v>
      </c>
      <c r="D511" s="160">
        <v>11661687</v>
      </c>
      <c r="E511" s="160">
        <v>0</v>
      </c>
    </row>
    <row r="512" spans="3:5">
      <c r="C512" s="161" t="s">
        <v>1131</v>
      </c>
      <c r="D512" s="160">
        <v>23879729</v>
      </c>
      <c r="E512" s="160">
        <v>0</v>
      </c>
    </row>
    <row r="513" spans="3:5">
      <c r="C513" s="161" t="s">
        <v>278</v>
      </c>
      <c r="D513" s="160">
        <v>50659163</v>
      </c>
      <c r="E513" s="160">
        <v>2226348.46</v>
      </c>
    </row>
    <row r="514" spans="3:5">
      <c r="C514" s="159" t="s">
        <v>242</v>
      </c>
      <c r="D514" s="160">
        <v>39715907</v>
      </c>
      <c r="E514" s="160">
        <v>32819798.710000001</v>
      </c>
    </row>
    <row r="515" spans="3:5">
      <c r="C515" s="161" t="s">
        <v>551</v>
      </c>
      <c r="D515" s="160">
        <v>19720001</v>
      </c>
      <c r="E515" s="160">
        <v>12876567.710000001</v>
      </c>
    </row>
    <row r="516" spans="3:5">
      <c r="C516" s="161" t="s">
        <v>805</v>
      </c>
      <c r="D516" s="160">
        <v>19995906</v>
      </c>
      <c r="E516" s="160">
        <v>19943231</v>
      </c>
    </row>
    <row r="517" spans="3:5">
      <c r="C517" s="159" t="s">
        <v>243</v>
      </c>
      <c r="D517" s="160">
        <v>232550500</v>
      </c>
      <c r="E517" s="160">
        <v>0</v>
      </c>
    </row>
    <row r="518" spans="3:5">
      <c r="C518" s="161" t="s">
        <v>920</v>
      </c>
      <c r="D518" s="160">
        <v>232550500</v>
      </c>
      <c r="E518" s="160">
        <v>0</v>
      </c>
    </row>
    <row r="519" spans="3:5">
      <c r="C519" s="161" t="s">
        <v>724</v>
      </c>
      <c r="D519" s="160">
        <v>0</v>
      </c>
      <c r="E519" s="160">
        <v>0</v>
      </c>
    </row>
    <row r="520" spans="3:5">
      <c r="C520" s="157" t="s">
        <v>279</v>
      </c>
      <c r="D520" s="158">
        <v>1728965020</v>
      </c>
      <c r="E520" s="158">
        <v>697949588.3900001</v>
      </c>
    </row>
    <row r="521" spans="3:5">
      <c r="C521" s="159" t="s">
        <v>240</v>
      </c>
      <c r="D521" s="160">
        <v>1728965020</v>
      </c>
      <c r="E521" s="160">
        <v>697949588.3900001</v>
      </c>
    </row>
    <row r="522" spans="3:5">
      <c r="C522" s="161" t="s">
        <v>1132</v>
      </c>
      <c r="D522" s="160">
        <v>8772492</v>
      </c>
      <c r="E522" s="160">
        <v>5910553.7300000004</v>
      </c>
    </row>
    <row r="523" spans="3:5">
      <c r="C523" s="161" t="s">
        <v>1133</v>
      </c>
      <c r="D523" s="160">
        <v>64305821</v>
      </c>
      <c r="E523" s="160">
        <v>41502914.149999999</v>
      </c>
    </row>
    <row r="524" spans="3:5">
      <c r="C524" s="161" t="s">
        <v>1134</v>
      </c>
      <c r="D524" s="160">
        <v>1712376</v>
      </c>
      <c r="E524" s="160">
        <v>909769.28</v>
      </c>
    </row>
    <row r="525" spans="3:5">
      <c r="C525" s="161" t="s">
        <v>1135</v>
      </c>
      <c r="D525" s="160">
        <v>8197657</v>
      </c>
      <c r="E525" s="160">
        <v>1369518.75</v>
      </c>
    </row>
    <row r="526" spans="3:5">
      <c r="C526" s="161" t="s">
        <v>2240</v>
      </c>
      <c r="D526" s="160">
        <v>0</v>
      </c>
      <c r="E526" s="160">
        <v>313408.39</v>
      </c>
    </row>
    <row r="527" spans="3:5">
      <c r="C527" s="161" t="s">
        <v>1136</v>
      </c>
      <c r="D527" s="160">
        <v>137311858</v>
      </c>
      <c r="E527" s="160">
        <v>21016587.350000001</v>
      </c>
    </row>
    <row r="528" spans="3:5">
      <c r="C528" s="161" t="s">
        <v>1137</v>
      </c>
      <c r="D528" s="160">
        <v>2940444</v>
      </c>
      <c r="E528" s="160">
        <v>0</v>
      </c>
    </row>
    <row r="529" spans="3:5">
      <c r="C529" s="161" t="s">
        <v>1138</v>
      </c>
      <c r="D529" s="160">
        <v>1148800</v>
      </c>
      <c r="E529" s="160">
        <v>0</v>
      </c>
    </row>
    <row r="530" spans="3:5">
      <c r="C530" s="161" t="s">
        <v>1139</v>
      </c>
      <c r="D530" s="160">
        <v>1148800</v>
      </c>
      <c r="E530" s="160">
        <v>0</v>
      </c>
    </row>
    <row r="531" spans="3:5">
      <c r="C531" s="161" t="s">
        <v>1140</v>
      </c>
      <c r="D531" s="160">
        <v>2154855</v>
      </c>
      <c r="E531" s="160">
        <v>2477862.7999999998</v>
      </c>
    </row>
    <row r="532" spans="3:5">
      <c r="C532" s="161" t="s">
        <v>1141</v>
      </c>
      <c r="D532" s="160">
        <v>7492480</v>
      </c>
      <c r="E532" s="160">
        <v>20408081.670000002</v>
      </c>
    </row>
    <row r="533" spans="3:5">
      <c r="C533" s="161" t="s">
        <v>1142</v>
      </c>
      <c r="D533" s="160">
        <v>0</v>
      </c>
      <c r="E533" s="160">
        <v>536010.93999999994</v>
      </c>
    </row>
    <row r="534" spans="3:5">
      <c r="C534" s="161" t="s">
        <v>1143</v>
      </c>
      <c r="D534" s="160">
        <v>5524318</v>
      </c>
      <c r="E534" s="160">
        <v>0</v>
      </c>
    </row>
    <row r="535" spans="3:5">
      <c r="C535" s="161" t="s">
        <v>1144</v>
      </c>
      <c r="D535" s="160">
        <v>268235</v>
      </c>
      <c r="E535" s="160">
        <v>0</v>
      </c>
    </row>
    <row r="536" spans="3:5">
      <c r="C536" s="161" t="s">
        <v>1145</v>
      </c>
      <c r="D536" s="160">
        <v>3895164</v>
      </c>
      <c r="E536" s="160">
        <v>0</v>
      </c>
    </row>
    <row r="537" spans="3:5">
      <c r="C537" s="161" t="s">
        <v>1146</v>
      </c>
      <c r="D537" s="160">
        <v>1072941</v>
      </c>
      <c r="E537" s="160">
        <v>0</v>
      </c>
    </row>
    <row r="538" spans="3:5">
      <c r="C538" s="161" t="s">
        <v>1147</v>
      </c>
      <c r="D538" s="160">
        <v>1390181</v>
      </c>
      <c r="E538" s="160">
        <v>0</v>
      </c>
    </row>
    <row r="539" spans="3:5">
      <c r="C539" s="161" t="s">
        <v>1148</v>
      </c>
      <c r="D539" s="160">
        <v>1103829</v>
      </c>
      <c r="E539" s="160">
        <v>0</v>
      </c>
    </row>
    <row r="540" spans="3:5">
      <c r="C540" s="161" t="s">
        <v>1149</v>
      </c>
      <c r="D540" s="160">
        <v>5203875</v>
      </c>
      <c r="E540" s="160">
        <v>301013.3</v>
      </c>
    </row>
    <row r="541" spans="3:5">
      <c r="C541" s="161" t="s">
        <v>1150</v>
      </c>
      <c r="D541" s="160">
        <v>1103829</v>
      </c>
      <c r="E541" s="160">
        <v>0</v>
      </c>
    </row>
    <row r="542" spans="3:5">
      <c r="C542" s="161" t="s">
        <v>1151</v>
      </c>
      <c r="D542" s="160">
        <v>29947984</v>
      </c>
      <c r="E542" s="160">
        <v>0</v>
      </c>
    </row>
    <row r="543" spans="3:5">
      <c r="C543" s="161" t="s">
        <v>1152</v>
      </c>
      <c r="D543" s="160">
        <v>6107332</v>
      </c>
      <c r="E543" s="160">
        <v>489908.56</v>
      </c>
    </row>
    <row r="544" spans="3:5">
      <c r="C544" s="161" t="s">
        <v>1153</v>
      </c>
      <c r="D544" s="160">
        <v>12690749</v>
      </c>
      <c r="E544" s="160">
        <v>34090.720000000001</v>
      </c>
    </row>
    <row r="545" spans="3:5">
      <c r="C545" s="161" t="s">
        <v>550</v>
      </c>
      <c r="D545" s="160">
        <v>75009959</v>
      </c>
      <c r="E545" s="160">
        <v>73736197.269999996</v>
      </c>
    </row>
    <row r="546" spans="3:5">
      <c r="C546" s="161" t="s">
        <v>1154</v>
      </c>
      <c r="D546" s="160">
        <v>1816559</v>
      </c>
      <c r="E546" s="160">
        <v>0</v>
      </c>
    </row>
    <row r="547" spans="3:5">
      <c r="C547" s="161" t="s">
        <v>1155</v>
      </c>
      <c r="D547" s="160">
        <v>105000032</v>
      </c>
      <c r="E547" s="160">
        <v>104058217.44</v>
      </c>
    </row>
    <row r="548" spans="3:5">
      <c r="C548" s="161" t="s">
        <v>1156</v>
      </c>
      <c r="D548" s="160">
        <v>8165286</v>
      </c>
      <c r="E548" s="160">
        <v>5971028.5099999998</v>
      </c>
    </row>
    <row r="549" spans="3:5">
      <c r="C549" s="161" t="s">
        <v>1157</v>
      </c>
      <c r="D549" s="160">
        <v>19621021</v>
      </c>
      <c r="E549" s="160">
        <v>880046.94</v>
      </c>
    </row>
    <row r="550" spans="3:5">
      <c r="C550" s="161" t="s">
        <v>1158</v>
      </c>
      <c r="D550" s="160">
        <v>4357440</v>
      </c>
      <c r="E550" s="160">
        <v>0</v>
      </c>
    </row>
    <row r="551" spans="3:5">
      <c r="C551" s="161" t="s">
        <v>1159</v>
      </c>
      <c r="D551" s="160">
        <v>28670626</v>
      </c>
      <c r="E551" s="160">
        <v>8410012.3499999996</v>
      </c>
    </row>
    <row r="552" spans="3:5">
      <c r="C552" s="161" t="s">
        <v>1160</v>
      </c>
      <c r="D552" s="160">
        <v>43866429</v>
      </c>
      <c r="E552" s="160">
        <v>0</v>
      </c>
    </row>
    <row r="553" spans="3:5">
      <c r="C553" s="161" t="s">
        <v>752</v>
      </c>
      <c r="D553" s="160">
        <v>0</v>
      </c>
      <c r="E553" s="160">
        <v>6266188.1200000001</v>
      </c>
    </row>
    <row r="554" spans="3:5">
      <c r="C554" s="161" t="s">
        <v>280</v>
      </c>
      <c r="D554" s="160">
        <v>90000000</v>
      </c>
      <c r="E554" s="160">
        <v>72000000</v>
      </c>
    </row>
    <row r="555" spans="3:5">
      <c r="C555" s="161" t="s">
        <v>753</v>
      </c>
      <c r="D555" s="160">
        <v>0</v>
      </c>
      <c r="E555" s="160">
        <v>6036214.0599999996</v>
      </c>
    </row>
    <row r="556" spans="3:5">
      <c r="C556" s="161" t="s">
        <v>807</v>
      </c>
      <c r="D556" s="160">
        <v>0</v>
      </c>
      <c r="E556" s="160">
        <v>7151859.3300000001</v>
      </c>
    </row>
    <row r="557" spans="3:5">
      <c r="C557" s="161" t="s">
        <v>1161</v>
      </c>
      <c r="D557" s="160">
        <v>1430268</v>
      </c>
      <c r="E557" s="160">
        <v>0</v>
      </c>
    </row>
    <row r="558" spans="3:5">
      <c r="C558" s="161" t="s">
        <v>1162</v>
      </c>
      <c r="D558" s="160">
        <v>52500000</v>
      </c>
      <c r="E558" s="160">
        <v>51936880.160000004</v>
      </c>
    </row>
    <row r="559" spans="3:5">
      <c r="C559" s="161" t="s">
        <v>2208</v>
      </c>
      <c r="D559" s="160">
        <v>0</v>
      </c>
      <c r="E559" s="160">
        <v>0</v>
      </c>
    </row>
    <row r="560" spans="3:5">
      <c r="C560" s="161" t="s">
        <v>1163</v>
      </c>
      <c r="D560" s="160">
        <v>88963550</v>
      </c>
      <c r="E560" s="160">
        <v>79680105.340000004</v>
      </c>
    </row>
    <row r="561" spans="3:5">
      <c r="C561" s="161" t="s">
        <v>2249</v>
      </c>
      <c r="D561" s="160">
        <v>0</v>
      </c>
      <c r="E561" s="160">
        <v>0</v>
      </c>
    </row>
    <row r="562" spans="3:5">
      <c r="C562" s="161" t="s">
        <v>489</v>
      </c>
      <c r="D562" s="160">
        <v>6069830</v>
      </c>
      <c r="E562" s="160">
        <v>2514281.58</v>
      </c>
    </row>
    <row r="563" spans="3:5">
      <c r="C563" s="161" t="s">
        <v>2250</v>
      </c>
      <c r="D563" s="160">
        <v>0</v>
      </c>
      <c r="E563" s="160">
        <v>0</v>
      </c>
    </row>
    <row r="564" spans="3:5">
      <c r="C564" s="161" t="s">
        <v>1164</v>
      </c>
      <c r="D564" s="160">
        <v>900000000</v>
      </c>
      <c r="E564" s="160">
        <v>184038837.65000001</v>
      </c>
    </row>
    <row r="565" spans="3:5">
      <c r="C565" s="157" t="s">
        <v>248</v>
      </c>
      <c r="D565" s="158">
        <v>347739571</v>
      </c>
      <c r="E565" s="158">
        <v>280497394.15999997</v>
      </c>
    </row>
    <row r="566" spans="3:5">
      <c r="C566" s="159" t="s">
        <v>240</v>
      </c>
      <c r="D566" s="160">
        <v>347739571</v>
      </c>
      <c r="E566" s="160">
        <v>280497394.15999997</v>
      </c>
    </row>
    <row r="567" spans="3:5">
      <c r="C567" s="161" t="s">
        <v>2162</v>
      </c>
      <c r="D567" s="160">
        <v>0</v>
      </c>
      <c r="E567" s="160">
        <v>0</v>
      </c>
    </row>
    <row r="568" spans="3:5">
      <c r="C568" s="161" t="s">
        <v>1165</v>
      </c>
      <c r="D568" s="160">
        <v>1605717</v>
      </c>
      <c r="E568" s="160">
        <v>0</v>
      </c>
    </row>
    <row r="569" spans="3:5">
      <c r="C569" s="161" t="s">
        <v>384</v>
      </c>
      <c r="D569" s="160">
        <v>5276700</v>
      </c>
      <c r="E569" s="160">
        <v>0</v>
      </c>
    </row>
    <row r="570" spans="3:5">
      <c r="C570" s="161" t="s">
        <v>1166</v>
      </c>
      <c r="D570" s="160">
        <v>1651551</v>
      </c>
      <c r="E570" s="160">
        <v>0</v>
      </c>
    </row>
    <row r="571" spans="3:5">
      <c r="C571" s="161" t="s">
        <v>2108</v>
      </c>
      <c r="D571" s="160">
        <v>0</v>
      </c>
      <c r="E571" s="160">
        <v>0</v>
      </c>
    </row>
    <row r="572" spans="3:5">
      <c r="C572" s="161" t="s">
        <v>1167</v>
      </c>
      <c r="D572" s="160">
        <v>0</v>
      </c>
      <c r="E572" s="160">
        <v>4111202.68</v>
      </c>
    </row>
    <row r="573" spans="3:5">
      <c r="C573" s="161" t="s">
        <v>711</v>
      </c>
      <c r="D573" s="160">
        <v>0</v>
      </c>
      <c r="E573" s="160">
        <v>1197914.98</v>
      </c>
    </row>
    <row r="574" spans="3:5">
      <c r="C574" s="161" t="s">
        <v>1168</v>
      </c>
      <c r="D574" s="160">
        <v>0</v>
      </c>
      <c r="E574" s="160">
        <v>52763761.759999998</v>
      </c>
    </row>
    <row r="575" spans="3:5">
      <c r="C575" s="161" t="s">
        <v>1169</v>
      </c>
      <c r="D575" s="160">
        <v>0</v>
      </c>
      <c r="E575" s="160">
        <v>0</v>
      </c>
    </row>
    <row r="576" spans="3:5">
      <c r="C576" s="161" t="s">
        <v>712</v>
      </c>
      <c r="D576" s="160">
        <v>0</v>
      </c>
      <c r="E576" s="160">
        <v>3817157.04</v>
      </c>
    </row>
    <row r="577" spans="3:5">
      <c r="C577" s="161" t="s">
        <v>434</v>
      </c>
      <c r="D577" s="160">
        <v>15000000</v>
      </c>
      <c r="E577" s="160">
        <v>12000000</v>
      </c>
    </row>
    <row r="578" spans="3:5">
      <c r="C578" s="161" t="s">
        <v>2209</v>
      </c>
      <c r="D578" s="160">
        <v>0</v>
      </c>
      <c r="E578" s="160">
        <v>1875250.94</v>
      </c>
    </row>
    <row r="579" spans="3:5">
      <c r="C579" s="161" t="s">
        <v>1170</v>
      </c>
      <c r="D579" s="160">
        <v>0</v>
      </c>
      <c r="E579" s="160">
        <v>4738359.7300000004</v>
      </c>
    </row>
    <row r="580" spans="3:5">
      <c r="C580" s="161" t="s">
        <v>2210</v>
      </c>
      <c r="D580" s="160">
        <v>0</v>
      </c>
      <c r="E580" s="160">
        <v>1256310.51</v>
      </c>
    </row>
    <row r="581" spans="3:5">
      <c r="C581" s="161" t="s">
        <v>1171</v>
      </c>
      <c r="D581" s="160">
        <v>101349917</v>
      </c>
      <c r="E581" s="160">
        <v>91226094.299999997</v>
      </c>
    </row>
    <row r="582" spans="3:5">
      <c r="C582" s="161" t="s">
        <v>1172</v>
      </c>
      <c r="D582" s="160">
        <v>2829816</v>
      </c>
      <c r="E582" s="160">
        <v>0</v>
      </c>
    </row>
    <row r="583" spans="3:5">
      <c r="C583" s="161" t="s">
        <v>1173</v>
      </c>
      <c r="D583" s="160">
        <v>23693954</v>
      </c>
      <c r="E583" s="160">
        <v>5776514.5999999996</v>
      </c>
    </row>
    <row r="584" spans="3:5">
      <c r="C584" s="161" t="s">
        <v>1174</v>
      </c>
      <c r="D584" s="160">
        <v>1446529</v>
      </c>
      <c r="E584" s="160">
        <v>1768452.86</v>
      </c>
    </row>
    <row r="585" spans="3:5">
      <c r="C585" s="161" t="s">
        <v>1175</v>
      </c>
      <c r="D585" s="160">
        <v>4164146</v>
      </c>
      <c r="E585" s="160">
        <v>1584741.89</v>
      </c>
    </row>
    <row r="586" spans="3:5">
      <c r="C586" s="161" t="s">
        <v>1176</v>
      </c>
      <c r="D586" s="160">
        <v>4982491</v>
      </c>
      <c r="E586" s="160">
        <v>1089109.8899999999</v>
      </c>
    </row>
    <row r="587" spans="3:5">
      <c r="C587" s="161" t="s">
        <v>1177</v>
      </c>
      <c r="D587" s="160">
        <v>2829816</v>
      </c>
      <c r="E587" s="160">
        <v>0</v>
      </c>
    </row>
    <row r="588" spans="3:5">
      <c r="C588" s="161" t="s">
        <v>1178</v>
      </c>
      <c r="D588" s="160">
        <v>1780595</v>
      </c>
      <c r="E588" s="160">
        <v>0</v>
      </c>
    </row>
    <row r="589" spans="3:5">
      <c r="C589" s="161" t="s">
        <v>1179</v>
      </c>
      <c r="D589" s="160">
        <v>8766131</v>
      </c>
      <c r="E589" s="160">
        <v>1644330.85</v>
      </c>
    </row>
    <row r="590" spans="3:5">
      <c r="C590" s="161" t="s">
        <v>1180</v>
      </c>
      <c r="D590" s="160">
        <v>1512666</v>
      </c>
      <c r="E590" s="160">
        <v>2745806.35</v>
      </c>
    </row>
    <row r="591" spans="3:5">
      <c r="C591" s="161" t="s">
        <v>754</v>
      </c>
      <c r="D591" s="160">
        <v>0</v>
      </c>
      <c r="E591" s="160">
        <v>0</v>
      </c>
    </row>
    <row r="592" spans="3:5">
      <c r="C592" s="161" t="s">
        <v>1181</v>
      </c>
      <c r="D592" s="160">
        <v>4928521</v>
      </c>
      <c r="E592" s="160">
        <v>0</v>
      </c>
    </row>
    <row r="593" spans="3:5">
      <c r="C593" s="161" t="s">
        <v>755</v>
      </c>
      <c r="D593" s="160">
        <v>0</v>
      </c>
      <c r="E593" s="160">
        <v>0</v>
      </c>
    </row>
    <row r="594" spans="3:5">
      <c r="C594" s="161" t="s">
        <v>1182</v>
      </c>
      <c r="D594" s="160">
        <v>44525856</v>
      </c>
      <c r="E594" s="160">
        <v>0</v>
      </c>
    </row>
    <row r="595" spans="3:5">
      <c r="C595" s="161" t="s">
        <v>796</v>
      </c>
      <c r="D595" s="160">
        <v>1293193</v>
      </c>
      <c r="E595" s="160">
        <v>0</v>
      </c>
    </row>
    <row r="596" spans="3:5">
      <c r="C596" s="161" t="s">
        <v>1183</v>
      </c>
      <c r="D596" s="160">
        <v>22500000</v>
      </c>
      <c r="E596" s="160">
        <v>17999955.699999999</v>
      </c>
    </row>
    <row r="597" spans="3:5">
      <c r="C597" s="161" t="s">
        <v>357</v>
      </c>
      <c r="D597" s="160">
        <v>60101972</v>
      </c>
      <c r="E597" s="160">
        <v>44902430.079999998</v>
      </c>
    </row>
    <row r="598" spans="3:5">
      <c r="C598" s="161" t="s">
        <v>1184</v>
      </c>
      <c r="D598" s="160">
        <v>37500000</v>
      </c>
      <c r="E598" s="160">
        <v>30000000</v>
      </c>
    </row>
    <row r="599" spans="3:5">
      <c r="C599" s="157" t="s">
        <v>249</v>
      </c>
      <c r="D599" s="158">
        <v>2658987011</v>
      </c>
      <c r="E599" s="158">
        <v>1125005696.02</v>
      </c>
    </row>
    <row r="600" spans="3:5">
      <c r="C600" s="159" t="s">
        <v>240</v>
      </c>
      <c r="D600" s="160">
        <v>2451534484</v>
      </c>
      <c r="E600" s="160">
        <v>966599765.32000005</v>
      </c>
    </row>
    <row r="601" spans="3:5">
      <c r="C601" s="161" t="s">
        <v>1185</v>
      </c>
      <c r="D601" s="160">
        <v>1598529</v>
      </c>
      <c r="E601" s="160">
        <v>0</v>
      </c>
    </row>
    <row r="602" spans="3:5">
      <c r="C602" s="161" t="s">
        <v>1186</v>
      </c>
      <c r="D602" s="160">
        <v>736699</v>
      </c>
      <c r="E602" s="160">
        <v>0</v>
      </c>
    </row>
    <row r="603" spans="3:5">
      <c r="C603" s="161" t="s">
        <v>1187</v>
      </c>
      <c r="D603" s="160">
        <v>1073335</v>
      </c>
      <c r="E603" s="160">
        <v>168831.96</v>
      </c>
    </row>
    <row r="604" spans="3:5">
      <c r="C604" s="161" t="s">
        <v>1188</v>
      </c>
      <c r="D604" s="160">
        <v>278808</v>
      </c>
      <c r="E604" s="160">
        <v>1558807.1</v>
      </c>
    </row>
    <row r="605" spans="3:5">
      <c r="C605" s="161" t="s">
        <v>1189</v>
      </c>
      <c r="D605" s="160">
        <v>1645541</v>
      </c>
      <c r="E605" s="160">
        <v>0</v>
      </c>
    </row>
    <row r="606" spans="3:5">
      <c r="C606" s="161" t="s">
        <v>809</v>
      </c>
      <c r="D606" s="160">
        <v>26419072</v>
      </c>
      <c r="E606" s="160">
        <v>18640367.190000001</v>
      </c>
    </row>
    <row r="607" spans="3:5">
      <c r="C607" s="161" t="s">
        <v>1190</v>
      </c>
      <c r="D607" s="160">
        <v>1873679</v>
      </c>
      <c r="E607" s="160">
        <v>1047359.55</v>
      </c>
    </row>
    <row r="608" spans="3:5">
      <c r="C608" s="161" t="s">
        <v>1191</v>
      </c>
      <c r="D608" s="160">
        <v>596092630</v>
      </c>
      <c r="E608" s="160">
        <v>58490635.419999994</v>
      </c>
    </row>
    <row r="609" spans="3:5">
      <c r="C609" s="161" t="s">
        <v>1192</v>
      </c>
      <c r="D609" s="160">
        <v>1153011</v>
      </c>
      <c r="E609" s="160">
        <v>1409915.9</v>
      </c>
    </row>
    <row r="610" spans="3:5">
      <c r="C610" s="161" t="s">
        <v>1193</v>
      </c>
      <c r="D610" s="160">
        <v>145445</v>
      </c>
      <c r="E610" s="160">
        <v>0</v>
      </c>
    </row>
    <row r="611" spans="3:5">
      <c r="C611" s="161" t="s">
        <v>1194</v>
      </c>
      <c r="D611" s="160">
        <v>29336</v>
      </c>
      <c r="E611" s="160">
        <v>0</v>
      </c>
    </row>
    <row r="612" spans="3:5">
      <c r="C612" s="161" t="s">
        <v>1195</v>
      </c>
      <c r="D612" s="160">
        <v>77963381</v>
      </c>
      <c r="E612" s="160">
        <v>0</v>
      </c>
    </row>
    <row r="613" spans="3:5">
      <c r="C613" s="161" t="s">
        <v>810</v>
      </c>
      <c r="D613" s="160">
        <v>32077889</v>
      </c>
      <c r="E613" s="160">
        <v>0</v>
      </c>
    </row>
    <row r="614" spans="3:5">
      <c r="C614" s="161" t="s">
        <v>1196</v>
      </c>
      <c r="D614" s="160">
        <v>7584857</v>
      </c>
      <c r="E614" s="160">
        <v>0</v>
      </c>
    </row>
    <row r="615" spans="3:5">
      <c r="C615" s="161" t="s">
        <v>1197</v>
      </c>
      <c r="D615" s="160">
        <v>91053295</v>
      </c>
      <c r="E615" s="160">
        <v>79838225.319999993</v>
      </c>
    </row>
    <row r="616" spans="3:5">
      <c r="C616" s="161" t="s">
        <v>1198</v>
      </c>
      <c r="D616" s="160">
        <v>1153011</v>
      </c>
      <c r="E616" s="160">
        <v>0</v>
      </c>
    </row>
    <row r="617" spans="3:5">
      <c r="C617" s="161" t="s">
        <v>1199</v>
      </c>
      <c r="D617" s="160">
        <v>38330024</v>
      </c>
      <c r="E617" s="160">
        <v>45290609.609999999</v>
      </c>
    </row>
    <row r="618" spans="3:5">
      <c r="C618" s="161" t="s">
        <v>549</v>
      </c>
      <c r="D618" s="160">
        <v>24764983</v>
      </c>
      <c r="E618" s="160">
        <v>9705673.0299999993</v>
      </c>
    </row>
    <row r="619" spans="3:5">
      <c r="C619" s="161" t="s">
        <v>1200</v>
      </c>
      <c r="D619" s="160">
        <v>38981691</v>
      </c>
      <c r="E619" s="160">
        <v>30000000</v>
      </c>
    </row>
    <row r="620" spans="3:5">
      <c r="C620" s="161" t="s">
        <v>1201</v>
      </c>
      <c r="D620" s="160">
        <v>1567033</v>
      </c>
      <c r="E620" s="160">
        <v>0</v>
      </c>
    </row>
    <row r="621" spans="3:5">
      <c r="C621" s="161" t="s">
        <v>1202</v>
      </c>
      <c r="D621" s="160">
        <v>27000000</v>
      </c>
      <c r="E621" s="160">
        <v>25000000</v>
      </c>
    </row>
    <row r="622" spans="3:5">
      <c r="C622" s="161" t="s">
        <v>1203</v>
      </c>
      <c r="D622" s="160">
        <v>1645541</v>
      </c>
      <c r="E622" s="160">
        <v>0</v>
      </c>
    </row>
    <row r="623" spans="3:5">
      <c r="C623" s="161" t="s">
        <v>1204</v>
      </c>
      <c r="D623" s="160">
        <v>36635288</v>
      </c>
      <c r="E623" s="160">
        <v>17635697.050000001</v>
      </c>
    </row>
    <row r="624" spans="3:5">
      <c r="C624" s="161" t="s">
        <v>640</v>
      </c>
      <c r="D624" s="160">
        <v>1214621</v>
      </c>
      <c r="E624" s="160">
        <v>617962.85</v>
      </c>
    </row>
    <row r="625" spans="3:5">
      <c r="C625" s="161" t="s">
        <v>1205</v>
      </c>
      <c r="D625" s="160">
        <v>108432711</v>
      </c>
      <c r="E625" s="160">
        <v>73535348.950000003</v>
      </c>
    </row>
    <row r="626" spans="3:5">
      <c r="C626" s="161" t="s">
        <v>1206</v>
      </c>
      <c r="D626" s="160">
        <v>117351080</v>
      </c>
      <c r="E626" s="160">
        <v>0</v>
      </c>
    </row>
    <row r="627" spans="3:5">
      <c r="C627" s="161" t="s">
        <v>1207</v>
      </c>
      <c r="D627" s="160">
        <v>6799536</v>
      </c>
      <c r="E627" s="160">
        <v>9319385.7100000009</v>
      </c>
    </row>
    <row r="628" spans="3:5">
      <c r="C628" s="161" t="s">
        <v>1208</v>
      </c>
      <c r="D628" s="160">
        <v>3266605</v>
      </c>
      <c r="E628" s="160">
        <v>911041.23</v>
      </c>
    </row>
    <row r="629" spans="3:5">
      <c r="C629" s="161" t="s">
        <v>1209</v>
      </c>
      <c r="D629" s="160">
        <v>29017934</v>
      </c>
      <c r="E629" s="160">
        <v>4494825.49</v>
      </c>
    </row>
    <row r="630" spans="3:5">
      <c r="C630" s="161" t="s">
        <v>1210</v>
      </c>
      <c r="D630" s="160">
        <v>571540169</v>
      </c>
      <c r="E630" s="160">
        <v>11680899.5</v>
      </c>
    </row>
    <row r="631" spans="3:5">
      <c r="C631" s="161" t="s">
        <v>1211</v>
      </c>
      <c r="D631" s="160">
        <v>27275430</v>
      </c>
      <c r="E631" s="160">
        <v>27275091.829999998</v>
      </c>
    </row>
    <row r="632" spans="3:5">
      <c r="C632" s="161" t="s">
        <v>1212</v>
      </c>
      <c r="D632" s="160">
        <v>22527651</v>
      </c>
      <c r="E632" s="160">
        <v>0</v>
      </c>
    </row>
    <row r="633" spans="3:5">
      <c r="C633" s="161" t="s">
        <v>1213</v>
      </c>
      <c r="D633" s="160">
        <v>0</v>
      </c>
      <c r="E633" s="160">
        <v>10369473.720000001</v>
      </c>
    </row>
    <row r="634" spans="3:5">
      <c r="C634" s="161" t="s">
        <v>1214</v>
      </c>
      <c r="D634" s="160">
        <v>14181836</v>
      </c>
      <c r="E634" s="160">
        <v>0</v>
      </c>
    </row>
    <row r="635" spans="3:5">
      <c r="C635" s="161" t="s">
        <v>1215</v>
      </c>
      <c r="D635" s="160">
        <v>22401178</v>
      </c>
      <c r="E635" s="160">
        <v>0</v>
      </c>
    </row>
    <row r="636" spans="3:5">
      <c r="C636" s="161" t="s">
        <v>1216</v>
      </c>
      <c r="D636" s="160">
        <v>20000000</v>
      </c>
      <c r="E636" s="160">
        <v>17934445.109999999</v>
      </c>
    </row>
    <row r="637" spans="3:5">
      <c r="C637" s="161" t="s">
        <v>1217</v>
      </c>
      <c r="D637" s="160">
        <v>47149424</v>
      </c>
      <c r="E637" s="160">
        <v>66644481.659999996</v>
      </c>
    </row>
    <row r="638" spans="3:5">
      <c r="C638" s="161" t="s">
        <v>2211</v>
      </c>
      <c r="D638" s="160">
        <v>0</v>
      </c>
      <c r="E638" s="160">
        <v>0</v>
      </c>
    </row>
    <row r="639" spans="3:5">
      <c r="C639" s="161" t="s">
        <v>281</v>
      </c>
      <c r="D639" s="160">
        <v>135624299</v>
      </c>
      <c r="E639" s="160">
        <v>23416694.240000002</v>
      </c>
    </row>
    <row r="640" spans="3:5">
      <c r="C640" s="161" t="s">
        <v>1218</v>
      </c>
      <c r="D640" s="160">
        <v>75094907</v>
      </c>
      <c r="E640" s="160">
        <v>59746186.630000003</v>
      </c>
    </row>
    <row r="641" spans="3:5">
      <c r="C641" s="161" t="s">
        <v>1219</v>
      </c>
      <c r="D641" s="160">
        <v>19500000</v>
      </c>
      <c r="E641" s="160">
        <v>14349025.640000001</v>
      </c>
    </row>
    <row r="642" spans="3:5">
      <c r="C642" s="161" t="s">
        <v>1220</v>
      </c>
      <c r="D642" s="160">
        <v>7851038</v>
      </c>
      <c r="E642" s="160">
        <v>0</v>
      </c>
    </row>
    <row r="643" spans="3:5">
      <c r="C643" s="161" t="s">
        <v>1221</v>
      </c>
      <c r="D643" s="160">
        <v>75000000</v>
      </c>
      <c r="E643" s="160">
        <v>59209624.520000003</v>
      </c>
    </row>
    <row r="644" spans="3:5">
      <c r="C644" s="161" t="s">
        <v>1222</v>
      </c>
      <c r="D644" s="160">
        <v>7210700</v>
      </c>
      <c r="E644" s="160">
        <v>0</v>
      </c>
    </row>
    <row r="645" spans="3:5">
      <c r="C645" s="161" t="s">
        <v>1223</v>
      </c>
      <c r="D645" s="160">
        <v>15000000</v>
      </c>
      <c r="E645" s="160">
        <v>0</v>
      </c>
    </row>
    <row r="646" spans="3:5">
      <c r="C646" s="161" t="s">
        <v>488</v>
      </c>
      <c r="D646" s="160">
        <v>11214818</v>
      </c>
      <c r="E646" s="160">
        <v>2514281.58</v>
      </c>
    </row>
    <row r="647" spans="3:5">
      <c r="C647" s="161" t="s">
        <v>1224</v>
      </c>
      <c r="D647" s="160">
        <v>19490000</v>
      </c>
      <c r="E647" s="160">
        <v>0</v>
      </c>
    </row>
    <row r="648" spans="3:5">
      <c r="C648" s="161" t="s">
        <v>1225</v>
      </c>
      <c r="D648" s="160">
        <v>20048421</v>
      </c>
      <c r="E648" s="160">
        <v>256795221.78</v>
      </c>
    </row>
    <row r="649" spans="3:5">
      <c r="C649" s="161" t="s">
        <v>1226</v>
      </c>
      <c r="D649" s="160">
        <v>16776034</v>
      </c>
      <c r="E649" s="160">
        <v>0</v>
      </c>
    </row>
    <row r="650" spans="3:5">
      <c r="C650" s="161" t="s">
        <v>1227</v>
      </c>
      <c r="D650" s="160">
        <v>8763014</v>
      </c>
      <c r="E650" s="160">
        <v>0</v>
      </c>
    </row>
    <row r="651" spans="3:5">
      <c r="C651" s="161" t="s">
        <v>1228</v>
      </c>
      <c r="D651" s="160">
        <v>39000000</v>
      </c>
      <c r="E651" s="160">
        <v>38999652.75</v>
      </c>
    </row>
    <row r="652" spans="3:5">
      <c r="C652" s="159" t="s">
        <v>242</v>
      </c>
      <c r="D652" s="160">
        <v>53126209</v>
      </c>
      <c r="E652" s="160">
        <v>158405930.70000002</v>
      </c>
    </row>
    <row r="653" spans="3:5">
      <c r="C653" s="161" t="s">
        <v>548</v>
      </c>
      <c r="D653" s="160">
        <v>35064886</v>
      </c>
      <c r="E653" s="160">
        <v>3695996.16</v>
      </c>
    </row>
    <row r="654" spans="3:5">
      <c r="C654" s="161" t="s">
        <v>641</v>
      </c>
      <c r="D654" s="160">
        <v>3277787</v>
      </c>
      <c r="E654" s="160">
        <v>0</v>
      </c>
    </row>
    <row r="655" spans="3:5">
      <c r="C655" s="161" t="s">
        <v>642</v>
      </c>
      <c r="D655" s="160">
        <v>3414420</v>
      </c>
      <c r="E655" s="160">
        <v>1661045.99</v>
      </c>
    </row>
    <row r="656" spans="3:5">
      <c r="C656" s="161" t="s">
        <v>643</v>
      </c>
      <c r="D656" s="160">
        <v>11369116</v>
      </c>
      <c r="E656" s="160">
        <v>10848725.59</v>
      </c>
    </row>
    <row r="657" spans="3:5">
      <c r="C657" s="161" t="s">
        <v>756</v>
      </c>
      <c r="D657" s="160">
        <v>0</v>
      </c>
      <c r="E657" s="160">
        <v>142200162.96000001</v>
      </c>
    </row>
    <row r="658" spans="3:5">
      <c r="C658" s="161" t="s">
        <v>2087</v>
      </c>
      <c r="D658" s="160">
        <v>0</v>
      </c>
      <c r="E658" s="160">
        <v>0</v>
      </c>
    </row>
    <row r="659" spans="3:5">
      <c r="C659" s="159" t="s">
        <v>243</v>
      </c>
      <c r="D659" s="160">
        <v>154326318</v>
      </c>
      <c r="E659" s="160">
        <v>0</v>
      </c>
    </row>
    <row r="660" spans="3:5">
      <c r="C660" s="161" t="s">
        <v>644</v>
      </c>
      <c r="D660" s="160">
        <v>154326318</v>
      </c>
      <c r="E660" s="160">
        <v>0</v>
      </c>
    </row>
    <row r="661" spans="3:5">
      <c r="C661" s="157" t="s">
        <v>282</v>
      </c>
      <c r="D661" s="158">
        <v>503279228</v>
      </c>
      <c r="E661" s="158">
        <v>295050004.65000004</v>
      </c>
    </row>
    <row r="662" spans="3:5">
      <c r="C662" s="159" t="s">
        <v>240</v>
      </c>
      <c r="D662" s="160">
        <v>246028728</v>
      </c>
      <c r="E662" s="160">
        <v>193316922.24000004</v>
      </c>
    </row>
    <row r="663" spans="3:5">
      <c r="C663" s="161" t="s">
        <v>595</v>
      </c>
      <c r="D663" s="160">
        <v>37092875</v>
      </c>
      <c r="E663" s="160">
        <v>39139654.630000003</v>
      </c>
    </row>
    <row r="664" spans="3:5">
      <c r="C664" s="161" t="s">
        <v>283</v>
      </c>
      <c r="D664" s="160">
        <v>6006277</v>
      </c>
      <c r="E664" s="160">
        <v>0</v>
      </c>
    </row>
    <row r="665" spans="3:5">
      <c r="C665" s="161" t="s">
        <v>1229</v>
      </c>
      <c r="D665" s="160">
        <v>6867626</v>
      </c>
      <c r="E665" s="160">
        <v>20052532.800000001</v>
      </c>
    </row>
    <row r="666" spans="3:5">
      <c r="C666" s="161" t="s">
        <v>385</v>
      </c>
      <c r="D666" s="160">
        <v>3744980</v>
      </c>
      <c r="E666" s="160">
        <v>1766964.03</v>
      </c>
    </row>
    <row r="667" spans="3:5">
      <c r="C667" s="161" t="s">
        <v>1230</v>
      </c>
      <c r="D667" s="160">
        <v>5720142</v>
      </c>
      <c r="E667" s="160">
        <v>2420401.1</v>
      </c>
    </row>
    <row r="668" spans="3:5">
      <c r="C668" s="161" t="s">
        <v>1231</v>
      </c>
      <c r="D668" s="160">
        <v>2435609</v>
      </c>
      <c r="E668" s="160">
        <v>0</v>
      </c>
    </row>
    <row r="669" spans="3:5">
      <c r="C669" s="161" t="s">
        <v>1232</v>
      </c>
      <c r="D669" s="160">
        <v>1094942</v>
      </c>
      <c r="E669" s="160">
        <v>0</v>
      </c>
    </row>
    <row r="670" spans="3:5">
      <c r="C670" s="161" t="s">
        <v>1233</v>
      </c>
      <c r="D670" s="160">
        <v>2728480</v>
      </c>
      <c r="E670" s="160">
        <v>0</v>
      </c>
    </row>
    <row r="671" spans="3:5">
      <c r="C671" s="161" t="s">
        <v>1234</v>
      </c>
      <c r="D671" s="160">
        <v>4014618</v>
      </c>
      <c r="E671" s="160">
        <v>780483.23</v>
      </c>
    </row>
    <row r="672" spans="3:5">
      <c r="C672" s="161" t="s">
        <v>1235</v>
      </c>
      <c r="D672" s="160">
        <v>6802266</v>
      </c>
      <c r="E672" s="160">
        <v>2035612.1</v>
      </c>
    </row>
    <row r="673" spans="3:5">
      <c r="C673" s="161" t="s">
        <v>1236</v>
      </c>
      <c r="D673" s="160">
        <v>6465909</v>
      </c>
      <c r="E673" s="160">
        <v>846636.08</v>
      </c>
    </row>
    <row r="674" spans="3:5">
      <c r="C674" s="161" t="s">
        <v>1237</v>
      </c>
      <c r="D674" s="160">
        <v>2489978</v>
      </c>
      <c r="E674" s="160">
        <v>0</v>
      </c>
    </row>
    <row r="675" spans="3:5">
      <c r="C675" s="161" t="s">
        <v>1238</v>
      </c>
      <c r="D675" s="160">
        <v>5336258</v>
      </c>
      <c r="E675" s="160">
        <v>2722545.86</v>
      </c>
    </row>
    <row r="676" spans="3:5">
      <c r="C676" s="161" t="s">
        <v>1239</v>
      </c>
      <c r="D676" s="160">
        <v>2131423</v>
      </c>
      <c r="E676" s="160">
        <v>0</v>
      </c>
    </row>
    <row r="677" spans="3:5">
      <c r="C677" s="161" t="s">
        <v>447</v>
      </c>
      <c r="D677" s="160">
        <v>7846034</v>
      </c>
      <c r="E677" s="160">
        <v>4922695.58</v>
      </c>
    </row>
    <row r="678" spans="3:5">
      <c r="C678" s="161" t="s">
        <v>1240</v>
      </c>
      <c r="D678" s="160">
        <v>2131423</v>
      </c>
      <c r="E678" s="160">
        <v>0</v>
      </c>
    </row>
    <row r="679" spans="3:5">
      <c r="C679" s="161" t="s">
        <v>1241</v>
      </c>
      <c r="D679" s="160">
        <v>2131423</v>
      </c>
      <c r="E679" s="160">
        <v>0</v>
      </c>
    </row>
    <row r="680" spans="3:5">
      <c r="C680" s="161" t="s">
        <v>1242</v>
      </c>
      <c r="D680" s="160">
        <v>4853794</v>
      </c>
      <c r="E680" s="160">
        <v>0</v>
      </c>
    </row>
    <row r="681" spans="3:5">
      <c r="C681" s="161" t="s">
        <v>1243</v>
      </c>
      <c r="D681" s="160">
        <v>7970896</v>
      </c>
      <c r="E681" s="160">
        <v>0</v>
      </c>
    </row>
    <row r="682" spans="3:5">
      <c r="C682" s="161" t="s">
        <v>757</v>
      </c>
      <c r="D682" s="160">
        <v>0</v>
      </c>
      <c r="E682" s="160">
        <v>0</v>
      </c>
    </row>
    <row r="683" spans="3:5">
      <c r="C683" s="161" t="s">
        <v>358</v>
      </c>
      <c r="D683" s="160">
        <v>112501775</v>
      </c>
      <c r="E683" s="160">
        <v>104468444.62</v>
      </c>
    </row>
    <row r="684" spans="3:5">
      <c r="C684" s="161" t="s">
        <v>1244</v>
      </c>
      <c r="D684" s="160">
        <v>7500000</v>
      </c>
      <c r="E684" s="160">
        <v>5999684.1100000003</v>
      </c>
    </row>
    <row r="685" spans="3:5">
      <c r="C685" s="161" t="s">
        <v>1245</v>
      </c>
      <c r="D685" s="160">
        <v>8162000</v>
      </c>
      <c r="E685" s="160">
        <v>8161268.0999999996</v>
      </c>
    </row>
    <row r="686" spans="3:5">
      <c r="C686" s="159" t="s">
        <v>242</v>
      </c>
      <c r="D686" s="160">
        <v>210520000</v>
      </c>
      <c r="E686" s="160">
        <v>63219144.710000001</v>
      </c>
    </row>
    <row r="687" spans="3:5">
      <c r="C687" s="161" t="s">
        <v>758</v>
      </c>
      <c r="D687" s="160">
        <v>0</v>
      </c>
      <c r="E687" s="160">
        <v>10339144.710000001</v>
      </c>
    </row>
    <row r="688" spans="3:5">
      <c r="C688" s="161" t="s">
        <v>493</v>
      </c>
      <c r="D688" s="160">
        <v>210520000</v>
      </c>
      <c r="E688" s="160">
        <v>52880000</v>
      </c>
    </row>
    <row r="689" spans="3:5">
      <c r="C689" s="159" t="s">
        <v>243</v>
      </c>
      <c r="D689" s="160">
        <v>46730500</v>
      </c>
      <c r="E689" s="160">
        <v>38513937.700000003</v>
      </c>
    </row>
    <row r="690" spans="3:5">
      <c r="C690" s="161" t="s">
        <v>920</v>
      </c>
      <c r="D690" s="160">
        <v>46730500</v>
      </c>
      <c r="E690" s="160">
        <v>38513937.700000003</v>
      </c>
    </row>
    <row r="691" spans="3:5">
      <c r="C691" s="157" t="s">
        <v>250</v>
      </c>
      <c r="D691" s="158">
        <v>1902986790</v>
      </c>
      <c r="E691" s="158">
        <v>1409365242.0499997</v>
      </c>
    </row>
    <row r="692" spans="3:5">
      <c r="C692" s="159" t="s">
        <v>240</v>
      </c>
      <c r="D692" s="160">
        <v>1748848673</v>
      </c>
      <c r="E692" s="160">
        <v>1370226322.6199999</v>
      </c>
    </row>
    <row r="693" spans="3:5">
      <c r="C693" s="161" t="s">
        <v>1246</v>
      </c>
      <c r="D693" s="160">
        <v>0</v>
      </c>
      <c r="E693" s="160">
        <v>5787986.3399999999</v>
      </c>
    </row>
    <row r="694" spans="3:5">
      <c r="C694" s="161" t="s">
        <v>1247</v>
      </c>
      <c r="D694" s="160">
        <v>1198141</v>
      </c>
      <c r="E694" s="160">
        <v>0</v>
      </c>
    </row>
    <row r="695" spans="3:5">
      <c r="C695" s="161" t="s">
        <v>1248</v>
      </c>
      <c r="D695" s="160">
        <v>1665504</v>
      </c>
      <c r="E695" s="160">
        <v>0</v>
      </c>
    </row>
    <row r="696" spans="3:5">
      <c r="C696" s="161" t="s">
        <v>2163</v>
      </c>
      <c r="D696" s="160">
        <v>0</v>
      </c>
      <c r="E696" s="160">
        <v>0</v>
      </c>
    </row>
    <row r="697" spans="3:5">
      <c r="C697" s="161" t="s">
        <v>1249</v>
      </c>
      <c r="D697" s="160">
        <v>0</v>
      </c>
      <c r="E697" s="160">
        <v>0</v>
      </c>
    </row>
    <row r="698" spans="3:5">
      <c r="C698" s="161" t="s">
        <v>1250</v>
      </c>
      <c r="D698" s="160">
        <v>0</v>
      </c>
      <c r="E698" s="160">
        <v>0</v>
      </c>
    </row>
    <row r="699" spans="3:5">
      <c r="C699" s="161" t="s">
        <v>1251</v>
      </c>
      <c r="D699" s="160">
        <v>1544123</v>
      </c>
      <c r="E699" s="160">
        <v>0</v>
      </c>
    </row>
    <row r="700" spans="3:5">
      <c r="C700" s="161" t="s">
        <v>1252</v>
      </c>
      <c r="D700" s="160">
        <v>1610100</v>
      </c>
      <c r="E700" s="160">
        <v>0</v>
      </c>
    </row>
    <row r="701" spans="3:5">
      <c r="C701" s="161" t="s">
        <v>1253</v>
      </c>
      <c r="D701" s="160">
        <v>27415214</v>
      </c>
      <c r="E701" s="160">
        <v>0</v>
      </c>
    </row>
    <row r="702" spans="3:5">
      <c r="C702" s="161" t="s">
        <v>1254</v>
      </c>
      <c r="D702" s="160">
        <v>1357119</v>
      </c>
      <c r="E702" s="160">
        <v>0</v>
      </c>
    </row>
    <row r="703" spans="3:5">
      <c r="C703" s="161" t="s">
        <v>1255</v>
      </c>
      <c r="D703" s="160">
        <v>857855</v>
      </c>
      <c r="E703" s="160">
        <v>0</v>
      </c>
    </row>
    <row r="704" spans="3:5">
      <c r="C704" s="161" t="s">
        <v>1256</v>
      </c>
      <c r="D704" s="160">
        <v>1418116</v>
      </c>
      <c r="E704" s="160">
        <v>0</v>
      </c>
    </row>
    <row r="705" spans="3:5">
      <c r="C705" s="161" t="s">
        <v>1257</v>
      </c>
      <c r="D705" s="160">
        <v>678615</v>
      </c>
      <c r="E705" s="160">
        <v>0</v>
      </c>
    </row>
    <row r="706" spans="3:5">
      <c r="C706" s="161" t="s">
        <v>1258</v>
      </c>
      <c r="D706" s="160">
        <v>4658128</v>
      </c>
      <c r="E706" s="160">
        <v>0</v>
      </c>
    </row>
    <row r="707" spans="3:5">
      <c r="C707" s="161" t="s">
        <v>2138</v>
      </c>
      <c r="D707" s="160">
        <v>0</v>
      </c>
      <c r="E707" s="160">
        <v>739138.98</v>
      </c>
    </row>
    <row r="708" spans="3:5">
      <c r="C708" s="161" t="s">
        <v>1259</v>
      </c>
      <c r="D708" s="160">
        <v>6588908</v>
      </c>
      <c r="E708" s="160">
        <v>34185745.909999996</v>
      </c>
    </row>
    <row r="709" spans="3:5">
      <c r="C709" s="161" t="s">
        <v>1260</v>
      </c>
      <c r="D709" s="160">
        <v>23913445</v>
      </c>
      <c r="E709" s="160">
        <v>11906091.109999999</v>
      </c>
    </row>
    <row r="710" spans="3:5">
      <c r="C710" s="161" t="s">
        <v>1261</v>
      </c>
      <c r="D710" s="160">
        <v>21666254</v>
      </c>
      <c r="E710" s="160">
        <v>51225485.490000002</v>
      </c>
    </row>
    <row r="711" spans="3:5">
      <c r="C711" s="161" t="s">
        <v>1262</v>
      </c>
      <c r="D711" s="160">
        <v>1518414</v>
      </c>
      <c r="E711" s="160">
        <v>69961.679999999993</v>
      </c>
    </row>
    <row r="712" spans="3:5">
      <c r="C712" s="161" t="s">
        <v>1263</v>
      </c>
      <c r="D712" s="160">
        <v>1000000</v>
      </c>
      <c r="E712" s="160">
        <v>0</v>
      </c>
    </row>
    <row r="713" spans="3:5">
      <c r="C713" s="161" t="s">
        <v>1264</v>
      </c>
      <c r="D713" s="160">
        <v>1516439</v>
      </c>
      <c r="E713" s="160">
        <v>0</v>
      </c>
    </row>
    <row r="714" spans="3:5">
      <c r="C714" s="161" t="s">
        <v>645</v>
      </c>
      <c r="D714" s="160">
        <v>56615845</v>
      </c>
      <c r="E714" s="160">
        <v>0</v>
      </c>
    </row>
    <row r="715" spans="3:5">
      <c r="C715" s="161" t="s">
        <v>1265</v>
      </c>
      <c r="D715" s="160">
        <v>1342713</v>
      </c>
      <c r="E715" s="160">
        <v>68337.679999999993</v>
      </c>
    </row>
    <row r="716" spans="3:5">
      <c r="C716" s="161" t="s">
        <v>1266</v>
      </c>
      <c r="D716" s="160">
        <v>1769549</v>
      </c>
      <c r="E716" s="160">
        <v>1011185.59</v>
      </c>
    </row>
    <row r="717" spans="3:5">
      <c r="C717" s="161" t="s">
        <v>1267</v>
      </c>
      <c r="D717" s="160">
        <v>1073078</v>
      </c>
      <c r="E717" s="160">
        <v>0</v>
      </c>
    </row>
    <row r="718" spans="3:5">
      <c r="C718" s="161" t="s">
        <v>1268</v>
      </c>
      <c r="D718" s="160">
        <v>1794317</v>
      </c>
      <c r="E718" s="160">
        <v>0</v>
      </c>
    </row>
    <row r="719" spans="3:5">
      <c r="C719" s="161" t="s">
        <v>1269</v>
      </c>
      <c r="D719" s="160">
        <v>886055</v>
      </c>
      <c r="E719" s="160">
        <v>359561.77</v>
      </c>
    </row>
    <row r="720" spans="3:5">
      <c r="C720" s="161" t="s">
        <v>1270</v>
      </c>
      <c r="D720" s="160">
        <v>1073078</v>
      </c>
      <c r="E720" s="160">
        <v>0</v>
      </c>
    </row>
    <row r="721" spans="3:5">
      <c r="C721" s="161" t="s">
        <v>1271</v>
      </c>
      <c r="D721" s="160">
        <v>1514393</v>
      </c>
      <c r="E721" s="160">
        <v>0</v>
      </c>
    </row>
    <row r="722" spans="3:5">
      <c r="C722" s="161" t="s">
        <v>1272</v>
      </c>
      <c r="D722" s="160">
        <v>21819316</v>
      </c>
      <c r="E722" s="160">
        <v>76568497.150000006</v>
      </c>
    </row>
    <row r="723" spans="3:5">
      <c r="C723" s="161" t="s">
        <v>1273</v>
      </c>
      <c r="D723" s="160">
        <v>1104864</v>
      </c>
      <c r="E723" s="160">
        <v>0</v>
      </c>
    </row>
    <row r="724" spans="3:5">
      <c r="C724" s="161" t="s">
        <v>1274</v>
      </c>
      <c r="D724" s="160">
        <v>1104864</v>
      </c>
      <c r="E724" s="160">
        <v>0</v>
      </c>
    </row>
    <row r="725" spans="3:5">
      <c r="C725" s="161" t="s">
        <v>1275</v>
      </c>
      <c r="D725" s="160">
        <v>1513231</v>
      </c>
      <c r="E725" s="160">
        <v>0</v>
      </c>
    </row>
    <row r="726" spans="3:5">
      <c r="C726" s="161" t="s">
        <v>1276</v>
      </c>
      <c r="D726" s="160">
        <v>2427558</v>
      </c>
      <c r="E726" s="160">
        <v>0</v>
      </c>
    </row>
    <row r="727" spans="3:5">
      <c r="C727" s="161" t="s">
        <v>1277</v>
      </c>
      <c r="D727" s="160">
        <v>1816559</v>
      </c>
      <c r="E727" s="160">
        <v>0</v>
      </c>
    </row>
    <row r="728" spans="3:5">
      <c r="C728" s="161" t="s">
        <v>1278</v>
      </c>
      <c r="D728" s="160">
        <v>0</v>
      </c>
      <c r="E728" s="160">
        <v>476386.1</v>
      </c>
    </row>
    <row r="729" spans="3:5">
      <c r="C729" s="161" t="s">
        <v>1279</v>
      </c>
      <c r="D729" s="160">
        <v>95358654</v>
      </c>
      <c r="E729" s="160">
        <v>87358654</v>
      </c>
    </row>
    <row r="730" spans="3:5">
      <c r="C730" s="161" t="s">
        <v>1280</v>
      </c>
      <c r="D730" s="160">
        <v>1072941</v>
      </c>
      <c r="E730" s="160">
        <v>0</v>
      </c>
    </row>
    <row r="731" spans="3:5">
      <c r="C731" s="161" t="s">
        <v>646</v>
      </c>
      <c r="D731" s="160">
        <v>68640266</v>
      </c>
      <c r="E731" s="160">
        <v>0</v>
      </c>
    </row>
    <row r="732" spans="3:5">
      <c r="C732" s="161" t="s">
        <v>1281</v>
      </c>
      <c r="D732" s="160">
        <v>3099995</v>
      </c>
      <c r="E732" s="160">
        <v>5734315.0899999999</v>
      </c>
    </row>
    <row r="733" spans="3:5">
      <c r="C733" s="161" t="s">
        <v>1282</v>
      </c>
      <c r="D733" s="160">
        <v>7800000</v>
      </c>
      <c r="E733" s="160">
        <v>0</v>
      </c>
    </row>
    <row r="734" spans="3:5">
      <c r="C734" s="161" t="s">
        <v>1283</v>
      </c>
      <c r="D734" s="160">
        <v>0</v>
      </c>
      <c r="E734" s="160">
        <v>1879912.31</v>
      </c>
    </row>
    <row r="735" spans="3:5">
      <c r="C735" s="161" t="s">
        <v>2109</v>
      </c>
      <c r="D735" s="160">
        <v>0</v>
      </c>
      <c r="E735" s="160">
        <v>4202887.18</v>
      </c>
    </row>
    <row r="736" spans="3:5">
      <c r="C736" s="161" t="s">
        <v>2233</v>
      </c>
      <c r="D736" s="160">
        <v>0</v>
      </c>
      <c r="E736" s="160">
        <v>6212668.4699999997</v>
      </c>
    </row>
    <row r="737" spans="3:5">
      <c r="C737" s="161" t="s">
        <v>1284</v>
      </c>
      <c r="D737" s="160">
        <v>7668693</v>
      </c>
      <c r="E737" s="160">
        <v>0</v>
      </c>
    </row>
    <row r="738" spans="3:5">
      <c r="C738" s="161" t="s">
        <v>2212</v>
      </c>
      <c r="D738" s="160">
        <v>0</v>
      </c>
      <c r="E738" s="160">
        <v>8898438.3200000003</v>
      </c>
    </row>
    <row r="739" spans="3:5">
      <c r="C739" s="161" t="s">
        <v>2110</v>
      </c>
      <c r="D739" s="160">
        <v>0</v>
      </c>
      <c r="E739" s="160">
        <v>4202887.18</v>
      </c>
    </row>
    <row r="740" spans="3:5">
      <c r="C740" s="161" t="s">
        <v>1285</v>
      </c>
      <c r="D740" s="160">
        <v>22544962</v>
      </c>
      <c r="E740" s="160">
        <v>0</v>
      </c>
    </row>
    <row r="741" spans="3:5">
      <c r="C741" s="161" t="s">
        <v>1286</v>
      </c>
      <c r="D741" s="160">
        <v>3900000</v>
      </c>
      <c r="E741" s="160">
        <v>0</v>
      </c>
    </row>
    <row r="742" spans="3:5">
      <c r="C742" s="161" t="s">
        <v>811</v>
      </c>
      <c r="D742" s="160">
        <v>0</v>
      </c>
      <c r="E742" s="160">
        <v>4762771.4000000004</v>
      </c>
    </row>
    <row r="743" spans="3:5">
      <c r="C743" s="161" t="s">
        <v>1287</v>
      </c>
      <c r="D743" s="160">
        <v>4777562</v>
      </c>
      <c r="E743" s="160">
        <v>0</v>
      </c>
    </row>
    <row r="744" spans="3:5">
      <c r="C744" s="161" t="s">
        <v>471</v>
      </c>
      <c r="D744" s="160">
        <v>6428097</v>
      </c>
      <c r="E744" s="160">
        <v>6346572.4900000002</v>
      </c>
    </row>
    <row r="745" spans="3:5">
      <c r="C745" s="161" t="s">
        <v>1288</v>
      </c>
      <c r="D745" s="160">
        <v>0</v>
      </c>
      <c r="E745" s="160">
        <v>6089050.7800000003</v>
      </c>
    </row>
    <row r="746" spans="3:5">
      <c r="C746" s="161" t="s">
        <v>1289</v>
      </c>
      <c r="D746" s="160">
        <v>102389214</v>
      </c>
      <c r="E746" s="160">
        <v>58078621.890000001</v>
      </c>
    </row>
    <row r="747" spans="3:5">
      <c r="C747" s="161" t="s">
        <v>1290</v>
      </c>
      <c r="D747" s="160">
        <v>0</v>
      </c>
      <c r="E747" s="160">
        <v>61539227.390000001</v>
      </c>
    </row>
    <row r="748" spans="3:5">
      <c r="C748" s="161" t="s">
        <v>1291</v>
      </c>
      <c r="D748" s="160">
        <v>450005234</v>
      </c>
      <c r="E748" s="160">
        <v>448510498.86000001</v>
      </c>
    </row>
    <row r="749" spans="3:5">
      <c r="C749" s="161" t="s">
        <v>1292</v>
      </c>
      <c r="D749" s="160">
        <v>79068472</v>
      </c>
      <c r="E749" s="160">
        <v>66857499.119999997</v>
      </c>
    </row>
    <row r="750" spans="3:5">
      <c r="C750" s="161" t="s">
        <v>1293</v>
      </c>
      <c r="D750" s="160">
        <v>18692037</v>
      </c>
      <c r="E750" s="160">
        <v>0</v>
      </c>
    </row>
    <row r="751" spans="3:5">
      <c r="C751" s="161" t="s">
        <v>1294</v>
      </c>
      <c r="D751" s="160">
        <v>17008298</v>
      </c>
      <c r="E751" s="160">
        <v>7009296.9699999997</v>
      </c>
    </row>
    <row r="752" spans="3:5">
      <c r="C752" s="161" t="s">
        <v>1295</v>
      </c>
      <c r="D752" s="160">
        <v>1554892</v>
      </c>
      <c r="E752" s="160">
        <v>0</v>
      </c>
    </row>
    <row r="753" spans="3:5">
      <c r="C753" s="161" t="s">
        <v>1296</v>
      </c>
      <c r="D753" s="160">
        <v>6492976</v>
      </c>
      <c r="E753" s="160">
        <v>0</v>
      </c>
    </row>
    <row r="754" spans="3:5">
      <c r="C754" s="161" t="s">
        <v>284</v>
      </c>
      <c r="D754" s="160">
        <v>149999993</v>
      </c>
      <c r="E754" s="160">
        <v>59833282.710000001</v>
      </c>
    </row>
    <row r="755" spans="3:5">
      <c r="C755" s="161" t="s">
        <v>1297</v>
      </c>
      <c r="D755" s="160">
        <v>11231038</v>
      </c>
      <c r="E755" s="160">
        <v>0</v>
      </c>
    </row>
    <row r="756" spans="3:5">
      <c r="C756" s="161" t="s">
        <v>1298</v>
      </c>
      <c r="D756" s="160">
        <v>6219566</v>
      </c>
      <c r="E756" s="160">
        <v>0</v>
      </c>
    </row>
    <row r="757" spans="3:5">
      <c r="C757" s="161" t="s">
        <v>1299</v>
      </c>
      <c r="D757" s="160">
        <v>7774458</v>
      </c>
      <c r="E757" s="160">
        <v>0</v>
      </c>
    </row>
    <row r="758" spans="3:5">
      <c r="C758" s="161" t="s">
        <v>812</v>
      </c>
      <c r="D758" s="160">
        <v>0</v>
      </c>
      <c r="E758" s="160">
        <v>5895579.3899999997</v>
      </c>
    </row>
    <row r="759" spans="3:5">
      <c r="C759" s="161" t="s">
        <v>813</v>
      </c>
      <c r="D759" s="160">
        <v>0</v>
      </c>
      <c r="E759" s="160">
        <v>38178110.670000002</v>
      </c>
    </row>
    <row r="760" spans="3:5">
      <c r="C760" s="161" t="s">
        <v>2164</v>
      </c>
      <c r="D760" s="160">
        <v>0</v>
      </c>
      <c r="E760" s="160">
        <v>0</v>
      </c>
    </row>
    <row r="761" spans="3:5">
      <c r="C761" s="161" t="s">
        <v>1300</v>
      </c>
      <c r="D761" s="160">
        <v>1566229</v>
      </c>
      <c r="E761" s="160">
        <v>0</v>
      </c>
    </row>
    <row r="762" spans="3:5">
      <c r="C762" s="161" t="s">
        <v>1301</v>
      </c>
      <c r="D762" s="160">
        <v>38981691</v>
      </c>
      <c r="E762" s="160">
        <v>0</v>
      </c>
    </row>
    <row r="763" spans="3:5">
      <c r="C763" s="161" t="s">
        <v>285</v>
      </c>
      <c r="D763" s="160">
        <v>19960269</v>
      </c>
      <c r="E763" s="160">
        <v>0</v>
      </c>
    </row>
    <row r="764" spans="3:5">
      <c r="C764" s="161" t="s">
        <v>2230</v>
      </c>
      <c r="D764" s="160">
        <v>0</v>
      </c>
      <c r="E764" s="160">
        <v>0</v>
      </c>
    </row>
    <row r="765" spans="3:5">
      <c r="C765" s="161" t="s">
        <v>1302</v>
      </c>
      <c r="D765" s="160">
        <v>77963381</v>
      </c>
      <c r="E765" s="160">
        <v>58904758.909999996</v>
      </c>
    </row>
    <row r="766" spans="3:5">
      <c r="C766" s="161" t="s">
        <v>286</v>
      </c>
      <c r="D766" s="160">
        <v>119079128</v>
      </c>
      <c r="E766" s="160">
        <v>27311708.34</v>
      </c>
    </row>
    <row r="767" spans="3:5">
      <c r="C767" s="161" t="s">
        <v>359</v>
      </c>
      <c r="D767" s="160">
        <v>225108832</v>
      </c>
      <c r="E767" s="160">
        <v>220021203.34999999</v>
      </c>
    </row>
    <row r="768" spans="3:5">
      <c r="C768" s="159" t="s">
        <v>242</v>
      </c>
      <c r="D768" s="160">
        <v>154138117</v>
      </c>
      <c r="E768" s="160">
        <v>39138919.430000007</v>
      </c>
    </row>
    <row r="769" spans="3:5">
      <c r="C769" s="161" t="s">
        <v>547</v>
      </c>
      <c r="D769" s="160">
        <v>75597763</v>
      </c>
      <c r="E769" s="160">
        <v>10212576.800000001</v>
      </c>
    </row>
    <row r="770" spans="3:5">
      <c r="C770" s="161" t="s">
        <v>647</v>
      </c>
      <c r="D770" s="160">
        <v>78540354</v>
      </c>
      <c r="E770" s="160">
        <v>15625452.119999999</v>
      </c>
    </row>
    <row r="771" spans="3:5">
      <c r="C771" s="161" t="s">
        <v>759</v>
      </c>
      <c r="D771" s="160">
        <v>0</v>
      </c>
      <c r="E771" s="160">
        <v>13300890.510000002</v>
      </c>
    </row>
    <row r="772" spans="3:5">
      <c r="C772" s="157" t="s">
        <v>287</v>
      </c>
      <c r="D772" s="158">
        <v>615439823</v>
      </c>
      <c r="E772" s="158">
        <v>809043018.00000012</v>
      </c>
    </row>
    <row r="773" spans="3:5">
      <c r="C773" s="159" t="s">
        <v>240</v>
      </c>
      <c r="D773" s="160">
        <v>595986491</v>
      </c>
      <c r="E773" s="160">
        <v>394695637.18000001</v>
      </c>
    </row>
    <row r="774" spans="3:5">
      <c r="C774" s="161" t="s">
        <v>1303</v>
      </c>
      <c r="D774" s="160">
        <v>7203181</v>
      </c>
      <c r="E774" s="160">
        <v>0</v>
      </c>
    </row>
    <row r="775" spans="3:5">
      <c r="C775" s="161" t="s">
        <v>288</v>
      </c>
      <c r="D775" s="160">
        <v>6957845</v>
      </c>
      <c r="E775" s="160">
        <v>0</v>
      </c>
    </row>
    <row r="776" spans="3:5">
      <c r="C776" s="161" t="s">
        <v>289</v>
      </c>
      <c r="D776" s="160">
        <v>37077323</v>
      </c>
      <c r="E776" s="160">
        <v>206908929.90000001</v>
      </c>
    </row>
    <row r="777" spans="3:5">
      <c r="C777" s="161" t="s">
        <v>1304</v>
      </c>
      <c r="D777" s="160">
        <v>67414593</v>
      </c>
      <c r="E777" s="160">
        <v>0</v>
      </c>
    </row>
    <row r="778" spans="3:5">
      <c r="C778" s="161" t="s">
        <v>1305</v>
      </c>
      <c r="D778" s="160">
        <v>1651551</v>
      </c>
      <c r="E778" s="160">
        <v>0</v>
      </c>
    </row>
    <row r="779" spans="3:5">
      <c r="C779" s="161" t="s">
        <v>1306</v>
      </c>
      <c r="D779" s="160">
        <v>1620111</v>
      </c>
      <c r="E779" s="160">
        <v>2823445.85</v>
      </c>
    </row>
    <row r="780" spans="3:5">
      <c r="C780" s="161" t="s">
        <v>1307</v>
      </c>
      <c r="D780" s="160">
        <v>15016073</v>
      </c>
      <c r="E780" s="160">
        <v>12000000</v>
      </c>
    </row>
    <row r="781" spans="3:5">
      <c r="C781" s="161" t="s">
        <v>1308</v>
      </c>
      <c r="D781" s="160">
        <v>1157222</v>
      </c>
      <c r="E781" s="160">
        <v>0</v>
      </c>
    </row>
    <row r="782" spans="3:5">
      <c r="C782" s="161" t="s">
        <v>1309</v>
      </c>
      <c r="D782" s="160">
        <v>1514767</v>
      </c>
      <c r="E782" s="160">
        <v>1599354.41</v>
      </c>
    </row>
    <row r="783" spans="3:5">
      <c r="C783" s="161" t="s">
        <v>1310</v>
      </c>
      <c r="D783" s="160">
        <v>9700392</v>
      </c>
      <c r="E783" s="160">
        <v>0</v>
      </c>
    </row>
    <row r="784" spans="3:5">
      <c r="C784" s="161" t="s">
        <v>1311</v>
      </c>
      <c r="D784" s="160">
        <v>4488508</v>
      </c>
      <c r="E784" s="160">
        <v>0</v>
      </c>
    </row>
    <row r="785" spans="3:5">
      <c r="C785" s="161" t="s">
        <v>1312</v>
      </c>
      <c r="D785" s="160">
        <v>1281243</v>
      </c>
      <c r="E785" s="160">
        <v>212716.93</v>
      </c>
    </row>
    <row r="786" spans="3:5">
      <c r="C786" s="161" t="s">
        <v>1313</v>
      </c>
      <c r="D786" s="160">
        <v>54572186</v>
      </c>
      <c r="E786" s="160">
        <v>10430236.24</v>
      </c>
    </row>
    <row r="787" spans="3:5">
      <c r="C787" s="161" t="s">
        <v>1314</v>
      </c>
      <c r="D787" s="160">
        <v>1847655</v>
      </c>
      <c r="E787" s="160">
        <v>189022.82</v>
      </c>
    </row>
    <row r="788" spans="3:5">
      <c r="C788" s="161" t="s">
        <v>1315</v>
      </c>
      <c r="D788" s="160">
        <v>6097969</v>
      </c>
      <c r="E788" s="160">
        <v>0</v>
      </c>
    </row>
    <row r="789" spans="3:5">
      <c r="C789" s="161" t="s">
        <v>1316</v>
      </c>
      <c r="D789" s="160">
        <v>13966319</v>
      </c>
      <c r="E789" s="160">
        <v>5253468.33</v>
      </c>
    </row>
    <row r="790" spans="3:5">
      <c r="C790" s="161" t="s">
        <v>1317</v>
      </c>
      <c r="D790" s="160">
        <v>33296708</v>
      </c>
      <c r="E790" s="160">
        <v>0</v>
      </c>
    </row>
    <row r="791" spans="3:5">
      <c r="C791" s="161" t="s">
        <v>1318</v>
      </c>
      <c r="D791" s="160">
        <v>1000000</v>
      </c>
      <c r="E791" s="160">
        <v>0</v>
      </c>
    </row>
    <row r="792" spans="3:5">
      <c r="C792" s="161" t="s">
        <v>545</v>
      </c>
      <c r="D792" s="160">
        <v>22500000</v>
      </c>
      <c r="E792" s="160">
        <v>22500000</v>
      </c>
    </row>
    <row r="793" spans="3:5">
      <c r="C793" s="161" t="s">
        <v>2213</v>
      </c>
      <c r="D793" s="160">
        <v>0</v>
      </c>
      <c r="E793" s="160">
        <v>3185002.27</v>
      </c>
    </row>
    <row r="794" spans="3:5">
      <c r="C794" s="161" t="s">
        <v>1319</v>
      </c>
      <c r="D794" s="160">
        <v>33747251</v>
      </c>
      <c r="E794" s="160">
        <v>28032607.48</v>
      </c>
    </row>
    <row r="795" spans="3:5">
      <c r="C795" s="161" t="s">
        <v>1320</v>
      </c>
      <c r="D795" s="160">
        <v>1123440</v>
      </c>
      <c r="E795" s="160">
        <v>0</v>
      </c>
    </row>
    <row r="796" spans="3:5">
      <c r="C796" s="161" t="s">
        <v>2236</v>
      </c>
      <c r="D796" s="160">
        <v>0</v>
      </c>
      <c r="E796" s="160">
        <v>0</v>
      </c>
    </row>
    <row r="797" spans="3:5">
      <c r="C797" s="161" t="s">
        <v>1321</v>
      </c>
      <c r="D797" s="160">
        <v>70200000</v>
      </c>
      <c r="E797" s="160">
        <v>0</v>
      </c>
    </row>
    <row r="798" spans="3:5">
      <c r="C798" s="161" t="s">
        <v>1322</v>
      </c>
      <c r="D798" s="160">
        <v>23400000</v>
      </c>
      <c r="E798" s="160">
        <v>11789393.470000001</v>
      </c>
    </row>
    <row r="799" spans="3:5">
      <c r="C799" s="161" t="s">
        <v>760</v>
      </c>
      <c r="D799" s="160">
        <v>0</v>
      </c>
      <c r="E799" s="160">
        <v>0</v>
      </c>
    </row>
    <row r="800" spans="3:5">
      <c r="C800" s="161" t="s">
        <v>472</v>
      </c>
      <c r="D800" s="160">
        <v>9149755</v>
      </c>
      <c r="E800" s="160">
        <v>0</v>
      </c>
    </row>
    <row r="801" spans="3:5">
      <c r="C801" s="161" t="s">
        <v>1323</v>
      </c>
      <c r="D801" s="160">
        <v>1080477</v>
      </c>
      <c r="E801" s="160">
        <v>0</v>
      </c>
    </row>
    <row r="802" spans="3:5">
      <c r="C802" s="161" t="s">
        <v>546</v>
      </c>
      <c r="D802" s="160">
        <v>8649755</v>
      </c>
      <c r="E802" s="160">
        <v>0</v>
      </c>
    </row>
    <row r="803" spans="3:5">
      <c r="C803" s="161" t="s">
        <v>1324</v>
      </c>
      <c r="D803" s="160">
        <v>1525370</v>
      </c>
      <c r="E803" s="160">
        <v>0</v>
      </c>
    </row>
    <row r="804" spans="3:5">
      <c r="C804" s="161" t="s">
        <v>1325</v>
      </c>
      <c r="D804" s="160">
        <v>2540116</v>
      </c>
      <c r="E804" s="160">
        <v>0</v>
      </c>
    </row>
    <row r="805" spans="3:5">
      <c r="C805" s="161" t="s">
        <v>1326</v>
      </c>
      <c r="D805" s="160">
        <v>270119</v>
      </c>
      <c r="E805" s="160">
        <v>0</v>
      </c>
    </row>
    <row r="806" spans="3:5">
      <c r="C806" s="161" t="s">
        <v>1327</v>
      </c>
      <c r="D806" s="160">
        <v>22506919</v>
      </c>
      <c r="E806" s="160">
        <v>18000000</v>
      </c>
    </row>
    <row r="807" spans="3:5">
      <c r="C807" s="161" t="s">
        <v>1328</v>
      </c>
      <c r="D807" s="160">
        <v>1513603</v>
      </c>
      <c r="E807" s="160">
        <v>0</v>
      </c>
    </row>
    <row r="808" spans="3:5">
      <c r="C808" s="161" t="s">
        <v>1329</v>
      </c>
      <c r="D808" s="160">
        <v>1513603</v>
      </c>
      <c r="E808" s="160">
        <v>0</v>
      </c>
    </row>
    <row r="809" spans="3:5">
      <c r="C809" s="161" t="s">
        <v>1330</v>
      </c>
      <c r="D809" s="160">
        <v>9192062</v>
      </c>
      <c r="E809" s="160">
        <v>5857510.8300000001</v>
      </c>
    </row>
    <row r="810" spans="3:5">
      <c r="C810" s="161" t="s">
        <v>1331</v>
      </c>
      <c r="D810" s="160">
        <v>38647320</v>
      </c>
      <c r="E810" s="160">
        <v>0</v>
      </c>
    </row>
    <row r="811" spans="3:5">
      <c r="C811" s="161" t="s">
        <v>360</v>
      </c>
      <c r="D811" s="160">
        <v>22500001</v>
      </c>
      <c r="E811" s="160">
        <v>17913948.649999999</v>
      </c>
    </row>
    <row r="812" spans="3:5">
      <c r="C812" s="161" t="s">
        <v>1332</v>
      </c>
      <c r="D812" s="160">
        <v>60063054</v>
      </c>
      <c r="E812" s="160">
        <v>48000000</v>
      </c>
    </row>
    <row r="813" spans="3:5">
      <c r="C813" s="159" t="s">
        <v>242</v>
      </c>
      <c r="D813" s="160">
        <v>19453332</v>
      </c>
      <c r="E813" s="160">
        <v>414347380.81999999</v>
      </c>
    </row>
    <row r="814" spans="3:5">
      <c r="C814" s="161" t="s">
        <v>289</v>
      </c>
      <c r="D814" s="160">
        <v>0</v>
      </c>
      <c r="E814" s="160">
        <v>400000000</v>
      </c>
    </row>
    <row r="815" spans="3:5">
      <c r="C815" s="161" t="s">
        <v>648</v>
      </c>
      <c r="D815" s="160">
        <v>19453332</v>
      </c>
      <c r="E815" s="160">
        <v>14347380.82</v>
      </c>
    </row>
    <row r="816" spans="3:5">
      <c r="C816" s="157" t="s">
        <v>290</v>
      </c>
      <c r="D816" s="158">
        <v>3505828285</v>
      </c>
      <c r="E816" s="158">
        <v>1845413724.0100002</v>
      </c>
    </row>
    <row r="817" spans="3:5">
      <c r="C817" s="159" t="s">
        <v>240</v>
      </c>
      <c r="D817" s="160">
        <v>2044288285</v>
      </c>
      <c r="E817" s="160">
        <v>1327383942.5800002</v>
      </c>
    </row>
    <row r="818" spans="3:5">
      <c r="C818" s="161" t="s">
        <v>1333</v>
      </c>
      <c r="D818" s="160">
        <v>3797361</v>
      </c>
      <c r="E818" s="160">
        <v>0</v>
      </c>
    </row>
    <row r="819" spans="3:5">
      <c r="C819" s="161" t="s">
        <v>1373</v>
      </c>
      <c r="D819" s="160">
        <v>0</v>
      </c>
      <c r="E819" s="160">
        <v>0</v>
      </c>
    </row>
    <row r="820" spans="3:5">
      <c r="C820" s="161" t="s">
        <v>1334</v>
      </c>
      <c r="D820" s="160">
        <v>10018924</v>
      </c>
      <c r="E820" s="160">
        <v>2985343.76</v>
      </c>
    </row>
    <row r="821" spans="3:5">
      <c r="C821" s="161" t="s">
        <v>291</v>
      </c>
      <c r="D821" s="160">
        <v>900000000</v>
      </c>
      <c r="E821" s="160">
        <v>688820397.8900001</v>
      </c>
    </row>
    <row r="822" spans="3:5">
      <c r="C822" s="161" t="s">
        <v>1335</v>
      </c>
      <c r="D822" s="160">
        <v>0</v>
      </c>
      <c r="E822" s="160">
        <v>0</v>
      </c>
    </row>
    <row r="823" spans="3:5">
      <c r="C823" s="161" t="s">
        <v>1336</v>
      </c>
      <c r="D823" s="160">
        <v>4114253</v>
      </c>
      <c r="E823" s="160">
        <v>0</v>
      </c>
    </row>
    <row r="824" spans="3:5">
      <c r="C824" s="161" t="s">
        <v>1337</v>
      </c>
      <c r="D824" s="160">
        <v>1651551</v>
      </c>
      <c r="E824" s="160">
        <v>0</v>
      </c>
    </row>
    <row r="825" spans="3:5">
      <c r="C825" s="161" t="s">
        <v>1338</v>
      </c>
      <c r="D825" s="160">
        <v>1157222</v>
      </c>
      <c r="E825" s="160">
        <v>0</v>
      </c>
    </row>
    <row r="826" spans="3:5">
      <c r="C826" s="161" t="s">
        <v>1339</v>
      </c>
      <c r="D826" s="160">
        <v>4123809</v>
      </c>
      <c r="E826" s="160">
        <v>2833063.87</v>
      </c>
    </row>
    <row r="827" spans="3:5">
      <c r="C827" s="161" t="s">
        <v>1340</v>
      </c>
      <c r="D827" s="160">
        <v>0</v>
      </c>
      <c r="E827" s="160">
        <v>0</v>
      </c>
    </row>
    <row r="828" spans="3:5">
      <c r="C828" s="161" t="s">
        <v>1341</v>
      </c>
      <c r="D828" s="160">
        <v>0</v>
      </c>
      <c r="E828" s="160">
        <v>1859909.51</v>
      </c>
    </row>
    <row r="829" spans="3:5">
      <c r="C829" s="161" t="s">
        <v>814</v>
      </c>
      <c r="D829" s="160">
        <v>0</v>
      </c>
      <c r="E829" s="160">
        <v>0</v>
      </c>
    </row>
    <row r="830" spans="3:5">
      <c r="C830" s="161" t="s">
        <v>1342</v>
      </c>
      <c r="D830" s="160">
        <v>1340629</v>
      </c>
      <c r="E830" s="160">
        <v>1985891.09</v>
      </c>
    </row>
    <row r="831" spans="3:5">
      <c r="C831" s="161" t="s">
        <v>448</v>
      </c>
      <c r="D831" s="160">
        <v>15000000</v>
      </c>
      <c r="E831" s="160">
        <v>11125874.619999999</v>
      </c>
    </row>
    <row r="832" spans="3:5">
      <c r="C832" s="161" t="s">
        <v>490</v>
      </c>
      <c r="D832" s="160">
        <v>4247450</v>
      </c>
      <c r="E832" s="160">
        <v>3922641.38</v>
      </c>
    </row>
    <row r="833" spans="3:5">
      <c r="C833" s="161" t="s">
        <v>713</v>
      </c>
      <c r="D833" s="160">
        <v>0</v>
      </c>
      <c r="E833" s="160">
        <v>1817412.34</v>
      </c>
    </row>
    <row r="834" spans="3:5">
      <c r="C834" s="161" t="s">
        <v>1343</v>
      </c>
      <c r="D834" s="160">
        <v>34522622</v>
      </c>
      <c r="E834" s="160">
        <v>0</v>
      </c>
    </row>
    <row r="835" spans="3:5">
      <c r="C835" s="161" t="s">
        <v>1344</v>
      </c>
      <c r="D835" s="160">
        <v>1160000</v>
      </c>
      <c r="E835" s="160">
        <v>0</v>
      </c>
    </row>
    <row r="836" spans="3:5">
      <c r="C836" s="161" t="s">
        <v>714</v>
      </c>
      <c r="D836" s="160">
        <v>0</v>
      </c>
      <c r="E836" s="160">
        <v>1791120.18</v>
      </c>
    </row>
    <row r="837" spans="3:5">
      <c r="C837" s="161" t="s">
        <v>2111</v>
      </c>
      <c r="D837" s="160">
        <v>0</v>
      </c>
      <c r="E837" s="160">
        <v>4792971.4000000004</v>
      </c>
    </row>
    <row r="838" spans="3:5">
      <c r="C838" s="161" t="s">
        <v>725</v>
      </c>
      <c r="D838" s="160">
        <v>0</v>
      </c>
      <c r="E838" s="160">
        <v>0</v>
      </c>
    </row>
    <row r="839" spans="3:5">
      <c r="C839" s="161" t="s">
        <v>2214</v>
      </c>
      <c r="D839" s="160">
        <v>0</v>
      </c>
      <c r="E839" s="160">
        <v>1320121.1000000001</v>
      </c>
    </row>
    <row r="840" spans="3:5">
      <c r="C840" s="161" t="s">
        <v>292</v>
      </c>
      <c r="D840" s="160">
        <v>257769222</v>
      </c>
      <c r="E840" s="160">
        <v>43524187.600000001</v>
      </c>
    </row>
    <row r="841" spans="3:5">
      <c r="C841" s="161" t="s">
        <v>1345</v>
      </c>
      <c r="D841" s="160">
        <v>244450444</v>
      </c>
      <c r="E841" s="160">
        <v>284456797.87</v>
      </c>
    </row>
    <row r="842" spans="3:5">
      <c r="C842" s="161" t="s">
        <v>2112</v>
      </c>
      <c r="D842" s="160">
        <v>0</v>
      </c>
      <c r="E842" s="160">
        <v>4749097.4400000004</v>
      </c>
    </row>
    <row r="843" spans="3:5">
      <c r="C843" s="161" t="s">
        <v>1346</v>
      </c>
      <c r="D843" s="160">
        <v>4062690</v>
      </c>
      <c r="E843" s="160">
        <v>0</v>
      </c>
    </row>
    <row r="844" spans="3:5">
      <c r="C844" s="161" t="s">
        <v>1347</v>
      </c>
      <c r="D844" s="160">
        <v>8305980</v>
      </c>
      <c r="E844" s="160">
        <v>0</v>
      </c>
    </row>
    <row r="845" spans="3:5">
      <c r="C845" s="161" t="s">
        <v>1348</v>
      </c>
      <c r="D845" s="160">
        <v>1198159</v>
      </c>
      <c r="E845" s="160">
        <v>1452040.21</v>
      </c>
    </row>
    <row r="846" spans="3:5">
      <c r="C846" s="161" t="s">
        <v>2113</v>
      </c>
      <c r="D846" s="160">
        <v>0</v>
      </c>
      <c r="E846" s="160">
        <v>3761942.12</v>
      </c>
    </row>
    <row r="847" spans="3:5">
      <c r="C847" s="161" t="s">
        <v>1349</v>
      </c>
      <c r="D847" s="160">
        <v>5453083</v>
      </c>
      <c r="E847" s="160">
        <v>0</v>
      </c>
    </row>
    <row r="848" spans="3:5">
      <c r="C848" s="161" t="s">
        <v>1350</v>
      </c>
      <c r="D848" s="160">
        <v>4062690</v>
      </c>
      <c r="E848" s="160">
        <v>202746.07</v>
      </c>
    </row>
    <row r="849" spans="3:5">
      <c r="C849" s="161" t="s">
        <v>1351</v>
      </c>
      <c r="D849" s="160">
        <v>1138581</v>
      </c>
      <c r="E849" s="160">
        <v>0</v>
      </c>
    </row>
    <row r="850" spans="3:5">
      <c r="C850" s="161" t="s">
        <v>1352</v>
      </c>
      <c r="D850" s="160">
        <v>4062690</v>
      </c>
      <c r="E850" s="160">
        <v>4537848.3499999996</v>
      </c>
    </row>
    <row r="851" spans="3:5">
      <c r="C851" s="161" t="s">
        <v>1353</v>
      </c>
      <c r="D851" s="160">
        <v>7391665</v>
      </c>
      <c r="E851" s="160">
        <v>0</v>
      </c>
    </row>
    <row r="852" spans="3:5">
      <c r="C852" s="161" t="s">
        <v>1354</v>
      </c>
      <c r="D852" s="160">
        <v>1720107</v>
      </c>
      <c r="E852" s="160">
        <v>0</v>
      </c>
    </row>
    <row r="853" spans="3:5">
      <c r="C853" s="161" t="s">
        <v>1355</v>
      </c>
      <c r="D853" s="160">
        <v>0</v>
      </c>
      <c r="E853" s="160">
        <v>0</v>
      </c>
    </row>
    <row r="854" spans="3:5">
      <c r="C854" s="161" t="s">
        <v>1356</v>
      </c>
      <c r="D854" s="160">
        <v>5415294</v>
      </c>
      <c r="E854" s="160">
        <v>0</v>
      </c>
    </row>
    <row r="855" spans="3:5">
      <c r="C855" s="161" t="s">
        <v>1357</v>
      </c>
      <c r="D855" s="160">
        <v>1516282</v>
      </c>
      <c r="E855" s="160">
        <v>0</v>
      </c>
    </row>
    <row r="856" spans="3:5">
      <c r="C856" s="161" t="s">
        <v>1358</v>
      </c>
      <c r="D856" s="160">
        <v>4850943</v>
      </c>
      <c r="E856" s="160">
        <v>1433019.95</v>
      </c>
    </row>
    <row r="857" spans="3:5">
      <c r="C857" s="161" t="s">
        <v>1359</v>
      </c>
      <c r="D857" s="160">
        <v>4850943</v>
      </c>
      <c r="E857" s="160">
        <v>1087783.3700000001</v>
      </c>
    </row>
    <row r="858" spans="3:5">
      <c r="C858" s="161" t="s">
        <v>1360</v>
      </c>
      <c r="D858" s="160">
        <v>3509288</v>
      </c>
      <c r="E858" s="160">
        <v>1106021.3700000001</v>
      </c>
    </row>
    <row r="859" spans="3:5">
      <c r="C859" s="161" t="s">
        <v>1361</v>
      </c>
      <c r="D859" s="160">
        <v>32223848</v>
      </c>
      <c r="E859" s="160">
        <v>1365309.88</v>
      </c>
    </row>
    <row r="860" spans="3:5">
      <c r="C860" s="161" t="s">
        <v>1362</v>
      </c>
      <c r="D860" s="160">
        <v>1525371</v>
      </c>
      <c r="E860" s="160">
        <v>381498.28</v>
      </c>
    </row>
    <row r="861" spans="3:5">
      <c r="C861" s="161" t="s">
        <v>1363</v>
      </c>
      <c r="D861" s="160">
        <v>3939670</v>
      </c>
      <c r="E861" s="160">
        <v>0</v>
      </c>
    </row>
    <row r="862" spans="3:5">
      <c r="C862" s="161" t="s">
        <v>1364</v>
      </c>
      <c r="D862" s="160">
        <v>0</v>
      </c>
      <c r="E862" s="160">
        <v>6177896.0099999998</v>
      </c>
    </row>
    <row r="863" spans="3:5">
      <c r="C863" s="161" t="s">
        <v>1365</v>
      </c>
      <c r="D863" s="160">
        <v>3939670</v>
      </c>
      <c r="E863" s="160">
        <v>0</v>
      </c>
    </row>
    <row r="864" spans="3:5">
      <c r="C864" s="161" t="s">
        <v>1366</v>
      </c>
      <c r="D864" s="160">
        <v>3939671</v>
      </c>
      <c r="E864" s="160">
        <v>0</v>
      </c>
    </row>
    <row r="865" spans="3:5">
      <c r="C865" s="161" t="s">
        <v>1367</v>
      </c>
      <c r="D865" s="160">
        <v>155926762</v>
      </c>
      <c r="E865" s="160">
        <v>0</v>
      </c>
    </row>
    <row r="866" spans="3:5">
      <c r="C866" s="161" t="s">
        <v>802</v>
      </c>
      <c r="D866" s="160">
        <v>52507548</v>
      </c>
      <c r="E866" s="160">
        <v>52477737.600000001</v>
      </c>
    </row>
    <row r="867" spans="3:5">
      <c r="C867" s="161" t="s">
        <v>1368</v>
      </c>
      <c r="D867" s="160">
        <v>45000187</v>
      </c>
      <c r="E867" s="160">
        <v>36000000</v>
      </c>
    </row>
    <row r="868" spans="3:5">
      <c r="C868" s="161" t="s">
        <v>1369</v>
      </c>
      <c r="D868" s="160">
        <v>30000002</v>
      </c>
      <c r="E868" s="160">
        <v>7952162.9699999997</v>
      </c>
    </row>
    <row r="869" spans="3:5">
      <c r="C869" s="161" t="s">
        <v>1370</v>
      </c>
      <c r="D869" s="160">
        <v>136891562</v>
      </c>
      <c r="E869" s="160">
        <v>127963106.34999999</v>
      </c>
    </row>
    <row r="870" spans="3:5">
      <c r="C870" s="161" t="s">
        <v>1371</v>
      </c>
      <c r="D870" s="160">
        <v>15002112</v>
      </c>
      <c r="E870" s="160">
        <v>7500000</v>
      </c>
    </row>
    <row r="871" spans="3:5">
      <c r="C871" s="161" t="s">
        <v>1372</v>
      </c>
      <c r="D871" s="160">
        <v>22500000</v>
      </c>
      <c r="E871" s="160">
        <v>18000000</v>
      </c>
    </row>
    <row r="872" spans="3:5">
      <c r="C872" s="159" t="s">
        <v>243</v>
      </c>
      <c r="D872" s="160">
        <v>1461540000</v>
      </c>
      <c r="E872" s="160">
        <v>518029781.43000001</v>
      </c>
    </row>
    <row r="873" spans="3:5">
      <c r="C873" s="161" t="s">
        <v>1373</v>
      </c>
      <c r="D873" s="160">
        <v>1375500000</v>
      </c>
      <c r="E873" s="160">
        <v>518029781.43000001</v>
      </c>
    </row>
    <row r="874" spans="3:5">
      <c r="C874" s="161" t="s">
        <v>920</v>
      </c>
      <c r="D874" s="160">
        <v>86040000</v>
      </c>
      <c r="E874" s="160">
        <v>0</v>
      </c>
    </row>
    <row r="875" spans="3:5">
      <c r="C875" s="157" t="s">
        <v>293</v>
      </c>
      <c r="D875" s="158">
        <v>1638625337</v>
      </c>
      <c r="E875" s="158">
        <v>2454117875.7400007</v>
      </c>
    </row>
    <row r="876" spans="3:5">
      <c r="C876" s="159" t="s">
        <v>240</v>
      </c>
      <c r="D876" s="160">
        <v>1429302975</v>
      </c>
      <c r="E876" s="160">
        <v>2437722640.1600008</v>
      </c>
    </row>
    <row r="877" spans="3:5">
      <c r="C877" s="161" t="s">
        <v>815</v>
      </c>
      <c r="D877" s="160">
        <v>130965347</v>
      </c>
      <c r="E877" s="160">
        <v>89984099.770000011</v>
      </c>
    </row>
    <row r="878" spans="3:5">
      <c r="C878" s="161" t="s">
        <v>1374</v>
      </c>
      <c r="D878" s="160">
        <v>106172797</v>
      </c>
      <c r="E878" s="160">
        <v>217528007.80000001</v>
      </c>
    </row>
    <row r="879" spans="3:5">
      <c r="C879" s="161" t="s">
        <v>1375</v>
      </c>
      <c r="D879" s="160">
        <v>1561024</v>
      </c>
      <c r="E879" s="160">
        <v>1506841.8</v>
      </c>
    </row>
    <row r="880" spans="3:5">
      <c r="C880" s="161" t="s">
        <v>1376</v>
      </c>
      <c r="D880" s="160">
        <v>1157222</v>
      </c>
      <c r="E880" s="160">
        <v>0</v>
      </c>
    </row>
    <row r="881" spans="3:5">
      <c r="C881" s="161" t="s">
        <v>1377</v>
      </c>
      <c r="D881" s="160">
        <v>1651551</v>
      </c>
      <c r="E881" s="160">
        <v>0</v>
      </c>
    </row>
    <row r="882" spans="3:5">
      <c r="C882" s="161" t="s">
        <v>2114</v>
      </c>
      <c r="D882" s="160">
        <v>0</v>
      </c>
      <c r="E882" s="160">
        <v>5681641.7599999998</v>
      </c>
    </row>
    <row r="883" spans="3:5">
      <c r="C883" s="161" t="s">
        <v>1378</v>
      </c>
      <c r="D883" s="160">
        <v>1518982</v>
      </c>
      <c r="E883" s="160">
        <v>0</v>
      </c>
    </row>
    <row r="884" spans="3:5">
      <c r="C884" s="161" t="s">
        <v>1379</v>
      </c>
      <c r="D884" s="160">
        <v>2861943</v>
      </c>
      <c r="E884" s="160">
        <v>0</v>
      </c>
    </row>
    <row r="885" spans="3:5">
      <c r="C885" s="161" t="s">
        <v>294</v>
      </c>
      <c r="D885" s="160">
        <v>1001596236</v>
      </c>
      <c r="E885" s="160">
        <v>1924269930.73</v>
      </c>
    </row>
    <row r="886" spans="3:5">
      <c r="C886" s="161" t="s">
        <v>715</v>
      </c>
      <c r="D886" s="160">
        <v>0</v>
      </c>
      <c r="E886" s="160">
        <v>3991755.3</v>
      </c>
    </row>
    <row r="887" spans="3:5">
      <c r="C887" s="161" t="s">
        <v>1380</v>
      </c>
      <c r="D887" s="160">
        <v>45000002</v>
      </c>
      <c r="E887" s="160">
        <v>35145590.670000002</v>
      </c>
    </row>
    <row r="888" spans="3:5">
      <c r="C888" s="161" t="s">
        <v>2215</v>
      </c>
      <c r="D888" s="160">
        <v>0</v>
      </c>
      <c r="E888" s="160">
        <v>718418.57</v>
      </c>
    </row>
    <row r="889" spans="3:5">
      <c r="C889" s="161" t="s">
        <v>345</v>
      </c>
      <c r="D889" s="160">
        <v>31816871</v>
      </c>
      <c r="E889" s="160">
        <v>0</v>
      </c>
    </row>
    <row r="890" spans="3:5">
      <c r="C890" s="161" t="s">
        <v>1381</v>
      </c>
      <c r="D890" s="160">
        <v>0</v>
      </c>
      <c r="E890" s="160">
        <v>55000000</v>
      </c>
    </row>
    <row r="891" spans="3:5">
      <c r="C891" s="161" t="s">
        <v>2165</v>
      </c>
      <c r="D891" s="160">
        <v>0</v>
      </c>
      <c r="E891" s="160">
        <v>0</v>
      </c>
    </row>
    <row r="892" spans="3:5">
      <c r="C892" s="161" t="s">
        <v>361</v>
      </c>
      <c r="D892" s="160">
        <v>105001000</v>
      </c>
      <c r="E892" s="160">
        <v>103896353.76000001</v>
      </c>
    </row>
    <row r="893" spans="3:5">
      <c r="C893" s="161" t="s">
        <v>242</v>
      </c>
      <c r="D893" s="160">
        <v>206514332</v>
      </c>
      <c r="E893" s="160">
        <v>16395235.58</v>
      </c>
    </row>
    <row r="894" spans="3:5">
      <c r="C894" s="161" t="s">
        <v>494</v>
      </c>
      <c r="D894" s="160">
        <v>206514332</v>
      </c>
      <c r="E894" s="160">
        <v>16395235.58</v>
      </c>
    </row>
    <row r="895" spans="3:5">
      <c r="C895" s="159" t="s">
        <v>243</v>
      </c>
      <c r="D895" s="160">
        <v>0</v>
      </c>
      <c r="E895" s="160">
        <v>0</v>
      </c>
    </row>
    <row r="896" spans="3:5">
      <c r="C896" s="161" t="s">
        <v>1381</v>
      </c>
      <c r="D896" s="160">
        <v>0</v>
      </c>
      <c r="E896" s="160">
        <v>0</v>
      </c>
    </row>
    <row r="897" spans="3:5">
      <c r="C897" s="159" t="s">
        <v>244</v>
      </c>
      <c r="D897" s="160">
        <v>2808030</v>
      </c>
      <c r="E897" s="160">
        <v>0</v>
      </c>
    </row>
    <row r="898" spans="3:5">
      <c r="C898" s="161" t="s">
        <v>241</v>
      </c>
      <c r="D898" s="160">
        <v>2808030</v>
      </c>
      <c r="E898" s="160">
        <v>0</v>
      </c>
    </row>
    <row r="899" spans="3:5">
      <c r="C899" s="157" t="s">
        <v>295</v>
      </c>
      <c r="D899" s="158">
        <v>913162159</v>
      </c>
      <c r="E899" s="158">
        <v>434168456.53000003</v>
      </c>
    </row>
    <row r="900" spans="3:5">
      <c r="C900" s="159" t="s">
        <v>240</v>
      </c>
      <c r="D900" s="160">
        <v>871174289</v>
      </c>
      <c r="E900" s="160">
        <v>419616374.23000002</v>
      </c>
    </row>
    <row r="901" spans="3:5">
      <c r="C901" s="161" t="s">
        <v>241</v>
      </c>
      <c r="D901" s="160">
        <v>2029998</v>
      </c>
      <c r="E901" s="160">
        <v>0</v>
      </c>
    </row>
    <row r="902" spans="3:5">
      <c r="C902" s="161" t="s">
        <v>1382</v>
      </c>
      <c r="D902" s="160">
        <v>1639531</v>
      </c>
      <c r="E902" s="160">
        <v>0</v>
      </c>
    </row>
    <row r="903" spans="3:5">
      <c r="C903" s="161" t="s">
        <v>1383</v>
      </c>
      <c r="D903" s="160">
        <v>6002428</v>
      </c>
      <c r="E903" s="160">
        <v>0</v>
      </c>
    </row>
    <row r="904" spans="3:5">
      <c r="C904" s="161" t="s">
        <v>1384</v>
      </c>
      <c r="D904" s="160">
        <v>2758819</v>
      </c>
      <c r="E904" s="160">
        <v>0</v>
      </c>
    </row>
    <row r="905" spans="3:5">
      <c r="C905" s="161" t="s">
        <v>1385</v>
      </c>
      <c r="D905" s="160">
        <v>4433239</v>
      </c>
      <c r="E905" s="160">
        <v>0</v>
      </c>
    </row>
    <row r="906" spans="3:5">
      <c r="C906" s="161" t="s">
        <v>1386</v>
      </c>
      <c r="D906" s="160">
        <v>1835000</v>
      </c>
      <c r="E906" s="160">
        <v>3518670</v>
      </c>
    </row>
    <row r="907" spans="3:5">
      <c r="C907" s="161" t="s">
        <v>1387</v>
      </c>
      <c r="D907" s="160">
        <v>0</v>
      </c>
      <c r="E907" s="160">
        <v>3801449.28</v>
      </c>
    </row>
    <row r="908" spans="3:5">
      <c r="C908" s="161" t="s">
        <v>1388</v>
      </c>
      <c r="D908" s="160">
        <v>1856241</v>
      </c>
      <c r="E908" s="160">
        <v>0</v>
      </c>
    </row>
    <row r="909" spans="3:5">
      <c r="C909" s="161" t="s">
        <v>1389</v>
      </c>
      <c r="D909" s="160">
        <v>10922031</v>
      </c>
      <c r="E909" s="160">
        <v>1607249.09</v>
      </c>
    </row>
    <row r="910" spans="3:5">
      <c r="C910" s="161" t="s">
        <v>2166</v>
      </c>
      <c r="D910" s="160">
        <v>0</v>
      </c>
      <c r="E910" s="160">
        <v>0</v>
      </c>
    </row>
    <row r="911" spans="3:5">
      <c r="C911" s="161" t="s">
        <v>1390</v>
      </c>
      <c r="D911" s="160">
        <v>3326831</v>
      </c>
      <c r="E911" s="160">
        <v>1888914.02</v>
      </c>
    </row>
    <row r="912" spans="3:5">
      <c r="C912" s="161" t="s">
        <v>1391</v>
      </c>
      <c r="D912" s="160">
        <v>9294308</v>
      </c>
      <c r="E912" s="160">
        <v>0</v>
      </c>
    </row>
    <row r="913" spans="3:5">
      <c r="C913" s="161" t="s">
        <v>380</v>
      </c>
      <c r="D913" s="160">
        <v>11058566</v>
      </c>
      <c r="E913" s="160">
        <v>0</v>
      </c>
    </row>
    <row r="914" spans="3:5">
      <c r="C914" s="161" t="s">
        <v>2167</v>
      </c>
      <c r="D914" s="160">
        <v>0</v>
      </c>
      <c r="E914" s="160">
        <v>0</v>
      </c>
    </row>
    <row r="915" spans="3:5">
      <c r="C915" s="161" t="s">
        <v>1392</v>
      </c>
      <c r="D915" s="160">
        <v>50022117</v>
      </c>
      <c r="E915" s="160">
        <v>6336251.4300000006</v>
      </c>
    </row>
    <row r="916" spans="3:5">
      <c r="C916" s="161" t="s">
        <v>296</v>
      </c>
      <c r="D916" s="160">
        <v>4319869</v>
      </c>
      <c r="E916" s="160">
        <v>0</v>
      </c>
    </row>
    <row r="917" spans="3:5">
      <c r="C917" s="161" t="s">
        <v>1393</v>
      </c>
      <c r="D917" s="160">
        <v>1517426</v>
      </c>
      <c r="E917" s="160">
        <v>0</v>
      </c>
    </row>
    <row r="918" spans="3:5">
      <c r="C918" s="161" t="s">
        <v>1394</v>
      </c>
      <c r="D918" s="160">
        <v>263965000</v>
      </c>
      <c r="E918" s="160">
        <v>0</v>
      </c>
    </row>
    <row r="919" spans="3:5">
      <c r="C919" s="161" t="s">
        <v>1395</v>
      </c>
      <c r="D919" s="160">
        <v>2551825</v>
      </c>
      <c r="E919" s="160">
        <v>0</v>
      </c>
    </row>
    <row r="920" spans="3:5">
      <c r="C920" s="161" t="s">
        <v>1396</v>
      </c>
      <c r="D920" s="160">
        <v>5883116</v>
      </c>
      <c r="E920" s="160">
        <v>0</v>
      </c>
    </row>
    <row r="921" spans="3:5">
      <c r="C921" s="161" t="s">
        <v>1397</v>
      </c>
      <c r="D921" s="160">
        <v>1244476</v>
      </c>
      <c r="E921" s="160">
        <v>0</v>
      </c>
    </row>
    <row r="922" spans="3:5">
      <c r="C922" s="161" t="s">
        <v>1398</v>
      </c>
      <c r="D922" s="160">
        <v>1000000</v>
      </c>
      <c r="E922" s="160">
        <v>0</v>
      </c>
    </row>
    <row r="923" spans="3:5">
      <c r="C923" s="161" t="s">
        <v>2216</v>
      </c>
      <c r="D923" s="160">
        <v>0</v>
      </c>
      <c r="E923" s="160">
        <v>9855440.5700000003</v>
      </c>
    </row>
    <row r="924" spans="3:5">
      <c r="C924" s="161" t="s">
        <v>1399</v>
      </c>
      <c r="D924" s="160">
        <v>2503860</v>
      </c>
      <c r="E924" s="160">
        <v>0</v>
      </c>
    </row>
    <row r="925" spans="3:5">
      <c r="C925" s="161" t="s">
        <v>1400</v>
      </c>
      <c r="D925" s="160">
        <v>12678145</v>
      </c>
      <c r="E925" s="160">
        <v>0</v>
      </c>
    </row>
    <row r="926" spans="3:5">
      <c r="C926" s="161" t="s">
        <v>726</v>
      </c>
      <c r="D926" s="160">
        <v>0</v>
      </c>
      <c r="E926" s="160">
        <v>0</v>
      </c>
    </row>
    <row r="927" spans="3:5">
      <c r="C927" s="161" t="s">
        <v>1401</v>
      </c>
      <c r="D927" s="160">
        <v>2535629</v>
      </c>
      <c r="E927" s="160">
        <v>0</v>
      </c>
    </row>
    <row r="928" spans="3:5">
      <c r="C928" s="161" t="s">
        <v>1402</v>
      </c>
      <c r="D928" s="160">
        <v>1570629</v>
      </c>
      <c r="E928" s="160">
        <v>0</v>
      </c>
    </row>
    <row r="929" spans="3:5">
      <c r="C929" s="161" t="s">
        <v>1403</v>
      </c>
      <c r="D929" s="160">
        <v>2535629</v>
      </c>
      <c r="E929" s="160">
        <v>0</v>
      </c>
    </row>
    <row r="930" spans="3:5">
      <c r="C930" s="161" t="s">
        <v>1404</v>
      </c>
      <c r="D930" s="160">
        <v>3418120</v>
      </c>
      <c r="E930" s="160">
        <v>819962.62</v>
      </c>
    </row>
    <row r="931" spans="3:5">
      <c r="C931" s="161" t="s">
        <v>1405</v>
      </c>
      <c r="D931" s="160">
        <v>1780751</v>
      </c>
      <c r="E931" s="160">
        <v>0</v>
      </c>
    </row>
    <row r="932" spans="3:5">
      <c r="C932" s="161" t="s">
        <v>1406</v>
      </c>
      <c r="D932" s="160">
        <v>9024052</v>
      </c>
      <c r="E932" s="160">
        <v>98591.54</v>
      </c>
    </row>
    <row r="933" spans="3:5">
      <c r="C933" s="161" t="s">
        <v>473</v>
      </c>
      <c r="D933" s="160">
        <v>20166495</v>
      </c>
      <c r="E933" s="160">
        <v>16507138.220000001</v>
      </c>
    </row>
    <row r="934" spans="3:5">
      <c r="C934" s="161" t="s">
        <v>1407</v>
      </c>
      <c r="D934" s="160">
        <v>4750788</v>
      </c>
      <c r="E934" s="160">
        <v>340543.21</v>
      </c>
    </row>
    <row r="935" spans="3:5">
      <c r="C935" s="161" t="s">
        <v>474</v>
      </c>
      <c r="D935" s="160">
        <v>24430184</v>
      </c>
      <c r="E935" s="160">
        <v>28884824.370000001</v>
      </c>
    </row>
    <row r="936" spans="3:5">
      <c r="C936" s="161" t="s">
        <v>1408</v>
      </c>
      <c r="D936" s="160">
        <v>6815664</v>
      </c>
      <c r="E936" s="160">
        <v>4050915.59</v>
      </c>
    </row>
    <row r="937" spans="3:5">
      <c r="C937" s="161" t="s">
        <v>1409</v>
      </c>
      <c r="D937" s="160">
        <v>12357301</v>
      </c>
      <c r="E937" s="160">
        <v>6231577.7999999998</v>
      </c>
    </row>
    <row r="938" spans="3:5">
      <c r="C938" s="161" t="s">
        <v>1410</v>
      </c>
      <c r="D938" s="160">
        <v>1142726</v>
      </c>
      <c r="E938" s="160">
        <v>0</v>
      </c>
    </row>
    <row r="939" spans="3:5">
      <c r="C939" s="161" t="s">
        <v>475</v>
      </c>
      <c r="D939" s="160">
        <v>20616833</v>
      </c>
      <c r="E939" s="160">
        <v>19916097.100000001</v>
      </c>
    </row>
    <row r="940" spans="3:5">
      <c r="C940" s="161" t="s">
        <v>1411</v>
      </c>
      <c r="D940" s="160">
        <v>1511718</v>
      </c>
      <c r="E940" s="160">
        <v>0</v>
      </c>
    </row>
    <row r="941" spans="3:5">
      <c r="C941" s="161" t="s">
        <v>1412</v>
      </c>
      <c r="D941" s="160">
        <v>1548690</v>
      </c>
      <c r="E941" s="160">
        <v>0</v>
      </c>
    </row>
    <row r="942" spans="3:5">
      <c r="C942" s="161" t="s">
        <v>761</v>
      </c>
      <c r="D942" s="160">
        <v>0</v>
      </c>
      <c r="E942" s="160">
        <v>5633336.0099999998</v>
      </c>
    </row>
    <row r="943" spans="3:5">
      <c r="C943" s="161" t="s">
        <v>1413</v>
      </c>
      <c r="D943" s="160">
        <v>10642640</v>
      </c>
      <c r="E943" s="160">
        <v>2218513.61</v>
      </c>
    </row>
    <row r="944" spans="3:5">
      <c r="C944" s="161" t="s">
        <v>476</v>
      </c>
      <c r="D944" s="160">
        <v>23931040</v>
      </c>
      <c r="E944" s="160">
        <v>26387252.27</v>
      </c>
    </row>
    <row r="945" spans="3:5">
      <c r="C945" s="161" t="s">
        <v>2088</v>
      </c>
      <c r="D945" s="160">
        <v>30000000</v>
      </c>
      <c r="E945" s="160">
        <v>23568014.18</v>
      </c>
    </row>
    <row r="946" spans="3:5">
      <c r="C946" s="161" t="s">
        <v>816</v>
      </c>
      <c r="D946" s="160">
        <v>210000001</v>
      </c>
      <c r="E946" s="160">
        <v>209952490.50999999</v>
      </c>
    </row>
    <row r="947" spans="3:5">
      <c r="C947" s="161" t="s">
        <v>508</v>
      </c>
      <c r="D947" s="160">
        <v>21449671</v>
      </c>
      <c r="E947" s="160">
        <v>0</v>
      </c>
    </row>
    <row r="948" spans="3:5">
      <c r="C948" s="161" t="s">
        <v>375</v>
      </c>
      <c r="D948" s="160">
        <v>60102902</v>
      </c>
      <c r="E948" s="160">
        <v>47999142.810000002</v>
      </c>
    </row>
    <row r="949" spans="3:5">
      <c r="C949" s="161" t="s">
        <v>2168</v>
      </c>
      <c r="D949" s="160">
        <v>0</v>
      </c>
      <c r="E949" s="160">
        <v>0</v>
      </c>
    </row>
    <row r="950" spans="3:5">
      <c r="C950" s="161" t="s">
        <v>2169</v>
      </c>
      <c r="D950" s="160">
        <v>0</v>
      </c>
      <c r="E950" s="160">
        <v>0</v>
      </c>
    </row>
    <row r="951" spans="3:5">
      <c r="C951" s="159" t="s">
        <v>242</v>
      </c>
      <c r="D951" s="160">
        <v>35545562</v>
      </c>
      <c r="E951" s="160">
        <v>11373920.560000001</v>
      </c>
    </row>
    <row r="952" spans="3:5">
      <c r="C952" s="161" t="s">
        <v>1394</v>
      </c>
      <c r="D952" s="160">
        <v>1454089</v>
      </c>
      <c r="E952" s="160">
        <v>0</v>
      </c>
    </row>
    <row r="953" spans="3:5">
      <c r="C953" s="161" t="s">
        <v>1396</v>
      </c>
      <c r="D953" s="160">
        <v>12596660</v>
      </c>
      <c r="E953" s="160">
        <v>0</v>
      </c>
    </row>
    <row r="954" spans="3:5">
      <c r="C954" s="161" t="s">
        <v>649</v>
      </c>
      <c r="D954" s="160">
        <v>21494813</v>
      </c>
      <c r="E954" s="160">
        <v>11373920.560000001</v>
      </c>
    </row>
    <row r="955" spans="3:5">
      <c r="C955" s="161" t="s">
        <v>2217</v>
      </c>
      <c r="D955" s="160">
        <v>0</v>
      </c>
      <c r="E955" s="160">
        <v>0</v>
      </c>
    </row>
    <row r="956" spans="3:5">
      <c r="C956" s="159" t="s">
        <v>243</v>
      </c>
      <c r="D956" s="160">
        <v>0</v>
      </c>
      <c r="E956" s="160">
        <v>0</v>
      </c>
    </row>
    <row r="957" spans="3:5">
      <c r="C957" s="161" t="s">
        <v>726</v>
      </c>
      <c r="D957" s="160">
        <v>0</v>
      </c>
      <c r="E957" s="160">
        <v>0</v>
      </c>
    </row>
    <row r="958" spans="3:5">
      <c r="C958" s="159" t="s">
        <v>244</v>
      </c>
      <c r="D958" s="160">
        <v>6442308</v>
      </c>
      <c r="E958" s="160">
        <v>3178161.74</v>
      </c>
    </row>
    <row r="959" spans="3:5">
      <c r="C959" s="161" t="s">
        <v>241</v>
      </c>
      <c r="D959" s="160">
        <v>6442308</v>
      </c>
      <c r="E959" s="160">
        <v>3178161.74</v>
      </c>
    </row>
    <row r="960" spans="3:5">
      <c r="C960" s="157" t="s">
        <v>297</v>
      </c>
      <c r="D960" s="158">
        <v>3165794891</v>
      </c>
      <c r="E960" s="158">
        <v>1212466088.1300001</v>
      </c>
    </row>
    <row r="961" spans="3:5">
      <c r="C961" s="159" t="s">
        <v>240</v>
      </c>
      <c r="D961" s="160">
        <v>2689473708</v>
      </c>
      <c r="E961" s="160">
        <v>1038069485.4100001</v>
      </c>
    </row>
    <row r="962" spans="3:5">
      <c r="C962" s="161" t="s">
        <v>1414</v>
      </c>
      <c r="D962" s="160">
        <v>1546229</v>
      </c>
      <c r="E962" s="160">
        <v>0</v>
      </c>
    </row>
    <row r="963" spans="3:5">
      <c r="C963" s="161" t="s">
        <v>762</v>
      </c>
      <c r="D963" s="160">
        <v>0</v>
      </c>
      <c r="E963" s="160">
        <v>0</v>
      </c>
    </row>
    <row r="964" spans="3:5">
      <c r="C964" s="161" t="s">
        <v>1415</v>
      </c>
      <c r="D964" s="160">
        <v>2371024</v>
      </c>
      <c r="E964" s="160">
        <v>0</v>
      </c>
    </row>
    <row r="965" spans="3:5">
      <c r="C965" s="161" t="s">
        <v>1416</v>
      </c>
      <c r="D965" s="160">
        <v>1533724</v>
      </c>
      <c r="E965" s="160">
        <v>0</v>
      </c>
    </row>
    <row r="966" spans="3:5">
      <c r="C966" s="161" t="s">
        <v>1417</v>
      </c>
      <c r="D966" s="160">
        <v>19490000</v>
      </c>
      <c r="E966" s="160">
        <v>0</v>
      </c>
    </row>
    <row r="967" spans="3:5">
      <c r="C967" s="161" t="s">
        <v>1418</v>
      </c>
      <c r="D967" s="160">
        <v>1725020</v>
      </c>
      <c r="E967" s="160">
        <v>0</v>
      </c>
    </row>
    <row r="968" spans="3:5">
      <c r="C968" s="161" t="s">
        <v>1419</v>
      </c>
      <c r="D968" s="160">
        <v>137000000</v>
      </c>
      <c r="E968" s="160">
        <v>14649632.74</v>
      </c>
    </row>
    <row r="969" spans="3:5">
      <c r="C969" s="161" t="s">
        <v>1420</v>
      </c>
      <c r="D969" s="160">
        <v>123562218</v>
      </c>
      <c r="E969" s="160">
        <v>52572527.759999998</v>
      </c>
    </row>
    <row r="970" spans="3:5">
      <c r="C970" s="161" t="s">
        <v>596</v>
      </c>
      <c r="D970" s="160">
        <v>31979091</v>
      </c>
      <c r="E970" s="160">
        <v>29652840.210000001</v>
      </c>
    </row>
    <row r="971" spans="3:5">
      <c r="C971" s="161" t="s">
        <v>1421</v>
      </c>
      <c r="D971" s="160">
        <v>6169115</v>
      </c>
      <c r="E971" s="160">
        <v>0</v>
      </c>
    </row>
    <row r="972" spans="3:5">
      <c r="C972" s="161" t="s">
        <v>1422</v>
      </c>
      <c r="D972" s="160">
        <v>1757168</v>
      </c>
      <c r="E972" s="160">
        <v>0</v>
      </c>
    </row>
    <row r="973" spans="3:5">
      <c r="C973" s="161" t="s">
        <v>817</v>
      </c>
      <c r="D973" s="160">
        <v>471159418</v>
      </c>
      <c r="E973" s="160">
        <v>0</v>
      </c>
    </row>
    <row r="974" spans="3:5">
      <c r="C974" s="161" t="s">
        <v>1423</v>
      </c>
      <c r="D974" s="160">
        <v>4171157</v>
      </c>
      <c r="E974" s="160">
        <v>0</v>
      </c>
    </row>
    <row r="975" spans="3:5">
      <c r="C975" s="161" t="s">
        <v>1424</v>
      </c>
      <c r="D975" s="160">
        <v>416411</v>
      </c>
      <c r="E975" s="160">
        <v>0</v>
      </c>
    </row>
    <row r="976" spans="3:5">
      <c r="C976" s="161" t="s">
        <v>1425</v>
      </c>
      <c r="D976" s="160">
        <v>27157543</v>
      </c>
      <c r="E976" s="160">
        <v>0</v>
      </c>
    </row>
    <row r="977" spans="3:5">
      <c r="C977" s="161" t="s">
        <v>1426</v>
      </c>
      <c r="D977" s="160">
        <v>13831456</v>
      </c>
      <c r="E977" s="160">
        <v>0</v>
      </c>
    </row>
    <row r="978" spans="3:5">
      <c r="C978" s="161" t="s">
        <v>650</v>
      </c>
      <c r="D978" s="160">
        <v>23172128</v>
      </c>
      <c r="E978" s="160">
        <v>23172128</v>
      </c>
    </row>
    <row r="979" spans="3:5">
      <c r="C979" s="161" t="s">
        <v>1427</v>
      </c>
      <c r="D979" s="160">
        <v>4111948</v>
      </c>
      <c r="E979" s="160">
        <v>1381623.52</v>
      </c>
    </row>
    <row r="980" spans="3:5">
      <c r="C980" s="161" t="s">
        <v>1428</v>
      </c>
      <c r="D980" s="160">
        <v>1765668</v>
      </c>
      <c r="E980" s="160">
        <v>0</v>
      </c>
    </row>
    <row r="981" spans="3:5">
      <c r="C981" s="161" t="s">
        <v>1429</v>
      </c>
      <c r="D981" s="160">
        <v>78000000</v>
      </c>
      <c r="E981" s="160">
        <v>0</v>
      </c>
    </row>
    <row r="982" spans="3:5">
      <c r="C982" s="161" t="s">
        <v>1430</v>
      </c>
      <c r="D982" s="160">
        <v>2912495</v>
      </c>
      <c r="E982" s="160">
        <v>0</v>
      </c>
    </row>
    <row r="983" spans="3:5">
      <c r="C983" s="161" t="s">
        <v>1431</v>
      </c>
      <c r="D983" s="160">
        <v>2741562</v>
      </c>
      <c r="E983" s="160">
        <v>0</v>
      </c>
    </row>
    <row r="984" spans="3:5">
      <c r="C984" s="161" t="s">
        <v>1432</v>
      </c>
      <c r="D984" s="160">
        <v>2773545</v>
      </c>
      <c r="E984" s="160">
        <v>0</v>
      </c>
    </row>
    <row r="985" spans="3:5">
      <c r="C985" s="161" t="s">
        <v>1433</v>
      </c>
      <c r="D985" s="160">
        <v>78360940</v>
      </c>
      <c r="E985" s="160">
        <v>0</v>
      </c>
    </row>
    <row r="986" spans="3:5">
      <c r="C986" s="161" t="s">
        <v>651</v>
      </c>
      <c r="D986" s="160">
        <v>80087356</v>
      </c>
      <c r="E986" s="160">
        <v>15745675.119999999</v>
      </c>
    </row>
    <row r="987" spans="3:5">
      <c r="C987" s="161" t="s">
        <v>1434</v>
      </c>
      <c r="D987" s="160">
        <v>63579672</v>
      </c>
      <c r="E987" s="160">
        <v>91547744.930000007</v>
      </c>
    </row>
    <row r="988" spans="3:5">
      <c r="C988" s="161" t="s">
        <v>1435</v>
      </c>
      <c r="D988" s="160">
        <v>1000000</v>
      </c>
      <c r="E988" s="160">
        <v>0</v>
      </c>
    </row>
    <row r="989" spans="3:5">
      <c r="C989" s="161" t="s">
        <v>435</v>
      </c>
      <c r="D989" s="160">
        <v>37500333</v>
      </c>
      <c r="E989" s="160">
        <v>37454900</v>
      </c>
    </row>
    <row r="990" spans="3:5">
      <c r="C990" s="161" t="s">
        <v>1436</v>
      </c>
      <c r="D990" s="160">
        <v>10845429</v>
      </c>
      <c r="E990" s="160">
        <v>0</v>
      </c>
    </row>
    <row r="991" spans="3:5">
      <c r="C991" s="161" t="s">
        <v>1437</v>
      </c>
      <c r="D991" s="160">
        <v>2338581</v>
      </c>
      <c r="E991" s="160">
        <v>0</v>
      </c>
    </row>
    <row r="992" spans="3:5">
      <c r="C992" s="161" t="s">
        <v>1438</v>
      </c>
      <c r="D992" s="160">
        <v>46227768</v>
      </c>
      <c r="E992" s="160">
        <v>10000000</v>
      </c>
    </row>
    <row r="993" spans="3:5">
      <c r="C993" s="161" t="s">
        <v>1439</v>
      </c>
      <c r="D993" s="160">
        <v>1000000</v>
      </c>
      <c r="E993" s="160">
        <v>0</v>
      </c>
    </row>
    <row r="994" spans="3:5">
      <c r="C994" s="161" t="s">
        <v>1440</v>
      </c>
      <c r="D994" s="160">
        <v>0</v>
      </c>
      <c r="E994" s="160">
        <v>1049987.4099999999</v>
      </c>
    </row>
    <row r="995" spans="3:5">
      <c r="C995" s="161" t="s">
        <v>1441</v>
      </c>
      <c r="D995" s="160">
        <v>5000000</v>
      </c>
      <c r="E995" s="160">
        <v>0</v>
      </c>
    </row>
    <row r="996" spans="3:5">
      <c r="C996" s="161" t="s">
        <v>1442</v>
      </c>
      <c r="D996" s="160">
        <v>62263555</v>
      </c>
      <c r="E996" s="160">
        <v>9636117.75</v>
      </c>
    </row>
    <row r="997" spans="3:5">
      <c r="C997" s="161" t="s">
        <v>1443</v>
      </c>
      <c r="D997" s="160">
        <v>1000000</v>
      </c>
      <c r="E997" s="160">
        <v>0</v>
      </c>
    </row>
    <row r="998" spans="3:5">
      <c r="C998" s="161" t="s">
        <v>1444</v>
      </c>
      <c r="D998" s="160">
        <v>37514624</v>
      </c>
      <c r="E998" s="160">
        <v>10222826.369999999</v>
      </c>
    </row>
    <row r="999" spans="3:5">
      <c r="C999" s="161" t="s">
        <v>1445</v>
      </c>
      <c r="D999" s="160">
        <v>299999</v>
      </c>
      <c r="E999" s="160">
        <v>0</v>
      </c>
    </row>
    <row r="1000" spans="3:5">
      <c r="C1000" s="161" t="s">
        <v>1446</v>
      </c>
      <c r="D1000" s="160">
        <v>53980114</v>
      </c>
      <c r="E1000" s="160">
        <v>48849512.869999997</v>
      </c>
    </row>
    <row r="1001" spans="3:5">
      <c r="C1001" s="161" t="s">
        <v>1447</v>
      </c>
      <c r="D1001" s="160">
        <v>58722235</v>
      </c>
      <c r="E1001" s="160">
        <v>0</v>
      </c>
    </row>
    <row r="1002" spans="3:5">
      <c r="C1002" s="161" t="s">
        <v>298</v>
      </c>
      <c r="D1002" s="160">
        <v>16375726</v>
      </c>
      <c r="E1002" s="160">
        <v>15376594.02</v>
      </c>
    </row>
    <row r="1003" spans="3:5">
      <c r="C1003" s="161" t="s">
        <v>299</v>
      </c>
      <c r="D1003" s="160">
        <v>34065831</v>
      </c>
      <c r="E1003" s="160">
        <v>1000000</v>
      </c>
    </row>
    <row r="1004" spans="3:5">
      <c r="C1004" s="161" t="s">
        <v>652</v>
      </c>
      <c r="D1004" s="160">
        <v>56869436</v>
      </c>
      <c r="E1004" s="160">
        <v>0</v>
      </c>
    </row>
    <row r="1005" spans="3:5">
      <c r="C1005" s="161" t="s">
        <v>1448</v>
      </c>
      <c r="D1005" s="160">
        <v>3769211</v>
      </c>
      <c r="E1005" s="160">
        <v>17646100.73</v>
      </c>
    </row>
    <row r="1006" spans="3:5">
      <c r="C1006" s="161" t="s">
        <v>544</v>
      </c>
      <c r="D1006" s="160">
        <v>55021560</v>
      </c>
      <c r="E1006" s="160">
        <v>45865145.299999997</v>
      </c>
    </row>
    <row r="1007" spans="3:5">
      <c r="C1007" s="161" t="s">
        <v>1449</v>
      </c>
      <c r="D1007" s="160">
        <v>9353035</v>
      </c>
      <c r="E1007" s="160">
        <v>0</v>
      </c>
    </row>
    <row r="1008" spans="3:5">
      <c r="C1008" s="161" t="s">
        <v>1450</v>
      </c>
      <c r="D1008" s="160">
        <v>5000000</v>
      </c>
      <c r="E1008" s="160">
        <v>857220</v>
      </c>
    </row>
    <row r="1009" spans="3:5">
      <c r="C1009" s="161" t="s">
        <v>1451</v>
      </c>
      <c r="D1009" s="160">
        <v>9225931</v>
      </c>
      <c r="E1009" s="160">
        <v>0</v>
      </c>
    </row>
    <row r="1010" spans="3:5">
      <c r="C1010" s="161" t="s">
        <v>300</v>
      </c>
      <c r="D1010" s="160">
        <v>450000360</v>
      </c>
      <c r="E1010" s="160">
        <v>449161951.60000002</v>
      </c>
    </row>
    <row r="1011" spans="3:5">
      <c r="C1011" s="161" t="s">
        <v>597</v>
      </c>
      <c r="D1011" s="160">
        <v>36705189</v>
      </c>
      <c r="E1011" s="160">
        <v>0</v>
      </c>
    </row>
    <row r="1012" spans="3:5">
      <c r="C1012" s="161" t="s">
        <v>653</v>
      </c>
      <c r="D1012" s="160">
        <v>80543988</v>
      </c>
      <c r="E1012" s="160">
        <v>0</v>
      </c>
    </row>
    <row r="1013" spans="3:5">
      <c r="C1013" s="161" t="s">
        <v>2170</v>
      </c>
      <c r="D1013" s="160">
        <v>0</v>
      </c>
      <c r="E1013" s="160">
        <v>0</v>
      </c>
    </row>
    <row r="1014" spans="3:5">
      <c r="C1014" s="161" t="s">
        <v>2171</v>
      </c>
      <c r="D1014" s="160">
        <v>0</v>
      </c>
      <c r="E1014" s="160">
        <v>0</v>
      </c>
    </row>
    <row r="1015" spans="3:5">
      <c r="C1015" s="161" t="s">
        <v>362</v>
      </c>
      <c r="D1015" s="160">
        <v>105000154</v>
      </c>
      <c r="E1015" s="160">
        <v>83957701.560000002</v>
      </c>
    </row>
    <row r="1016" spans="3:5">
      <c r="C1016" s="161" t="s">
        <v>301</v>
      </c>
      <c r="D1016" s="160">
        <v>251812601</v>
      </c>
      <c r="E1016" s="160">
        <v>18153255.52</v>
      </c>
    </row>
    <row r="1017" spans="3:5">
      <c r="C1017" s="161" t="s">
        <v>1452</v>
      </c>
      <c r="D1017" s="160">
        <v>75116931</v>
      </c>
      <c r="E1017" s="160">
        <v>60116000</v>
      </c>
    </row>
    <row r="1018" spans="3:5">
      <c r="C1018" s="161" t="s">
        <v>428</v>
      </c>
      <c r="D1018" s="160">
        <v>1546229</v>
      </c>
      <c r="E1018" s="160">
        <v>0</v>
      </c>
    </row>
    <row r="1019" spans="3:5">
      <c r="C1019" s="159" t="s">
        <v>242</v>
      </c>
      <c r="D1019" s="160">
        <v>476321183</v>
      </c>
      <c r="E1019" s="160">
        <v>171556602.72000003</v>
      </c>
    </row>
    <row r="1020" spans="3:5">
      <c r="C1020" s="161" t="s">
        <v>2251</v>
      </c>
      <c r="D1020" s="160">
        <v>0</v>
      </c>
      <c r="E1020" s="160">
        <v>0</v>
      </c>
    </row>
    <row r="1021" spans="3:5">
      <c r="C1021" s="161" t="s">
        <v>2252</v>
      </c>
      <c r="D1021" s="160">
        <v>0</v>
      </c>
      <c r="E1021" s="160">
        <v>0</v>
      </c>
    </row>
    <row r="1022" spans="3:5">
      <c r="C1022" s="161" t="s">
        <v>2253</v>
      </c>
      <c r="D1022" s="160">
        <v>0</v>
      </c>
      <c r="E1022" s="160">
        <v>0</v>
      </c>
    </row>
    <row r="1023" spans="3:5">
      <c r="C1023" s="161" t="s">
        <v>2254</v>
      </c>
      <c r="D1023" s="160">
        <v>0</v>
      </c>
      <c r="E1023" s="160">
        <v>0</v>
      </c>
    </row>
    <row r="1024" spans="3:5">
      <c r="C1024" s="161" t="s">
        <v>654</v>
      </c>
      <c r="D1024" s="160">
        <v>333449662</v>
      </c>
      <c r="E1024" s="160">
        <v>108905415.46000001</v>
      </c>
    </row>
    <row r="1025" spans="3:5">
      <c r="C1025" s="161" t="s">
        <v>431</v>
      </c>
      <c r="D1025" s="160">
        <v>7002382</v>
      </c>
      <c r="E1025" s="160">
        <v>5385076.1200000001</v>
      </c>
    </row>
    <row r="1026" spans="3:5">
      <c r="C1026" s="161" t="s">
        <v>818</v>
      </c>
      <c r="D1026" s="160">
        <v>8323399</v>
      </c>
      <c r="E1026" s="160">
        <v>0</v>
      </c>
    </row>
    <row r="1027" spans="3:5">
      <c r="C1027" s="161" t="s">
        <v>491</v>
      </c>
      <c r="D1027" s="160">
        <v>21104312</v>
      </c>
      <c r="E1027" s="160">
        <v>0</v>
      </c>
    </row>
    <row r="1028" spans="3:5">
      <c r="C1028" s="161" t="s">
        <v>543</v>
      </c>
      <c r="D1028" s="160">
        <v>3794025</v>
      </c>
      <c r="E1028" s="160">
        <v>18559483.75</v>
      </c>
    </row>
    <row r="1029" spans="3:5">
      <c r="C1029" s="161" t="s">
        <v>655</v>
      </c>
      <c r="D1029" s="160">
        <v>102647403</v>
      </c>
      <c r="E1029" s="160">
        <v>38706627.390000001</v>
      </c>
    </row>
    <row r="1030" spans="3:5">
      <c r="C1030" s="161" t="s">
        <v>2218</v>
      </c>
      <c r="D1030" s="160">
        <v>0</v>
      </c>
      <c r="E1030" s="160">
        <v>0</v>
      </c>
    </row>
    <row r="1031" spans="3:5">
      <c r="C1031" s="159" t="s">
        <v>243</v>
      </c>
      <c r="D1031" s="160">
        <v>0</v>
      </c>
      <c r="E1031" s="160">
        <v>2840000</v>
      </c>
    </row>
    <row r="1032" spans="3:5">
      <c r="C1032" s="161" t="s">
        <v>2089</v>
      </c>
      <c r="D1032" s="160">
        <v>0</v>
      </c>
      <c r="E1032" s="160">
        <v>2840000</v>
      </c>
    </row>
    <row r="1033" spans="3:5">
      <c r="C1033" s="157" t="s">
        <v>302</v>
      </c>
      <c r="D1033" s="158">
        <v>554717737</v>
      </c>
      <c r="E1033" s="158">
        <v>350937239.30999994</v>
      </c>
    </row>
    <row r="1034" spans="3:5">
      <c r="C1034" s="159" t="s">
        <v>240</v>
      </c>
      <c r="D1034" s="160">
        <v>554717737</v>
      </c>
      <c r="E1034" s="160">
        <v>350937239.30999994</v>
      </c>
    </row>
    <row r="1035" spans="3:5">
      <c r="C1035" s="161" t="s">
        <v>1453</v>
      </c>
      <c r="D1035" s="160">
        <v>2758819</v>
      </c>
      <c r="E1035" s="160">
        <v>0</v>
      </c>
    </row>
    <row r="1036" spans="3:5">
      <c r="C1036" s="161" t="s">
        <v>1454</v>
      </c>
      <c r="D1036" s="160">
        <v>1148800</v>
      </c>
      <c r="E1036" s="160">
        <v>0</v>
      </c>
    </row>
    <row r="1037" spans="3:5">
      <c r="C1037" s="161" t="s">
        <v>2172</v>
      </c>
      <c r="D1037" s="160">
        <v>0</v>
      </c>
      <c r="E1037" s="160">
        <v>0</v>
      </c>
    </row>
    <row r="1038" spans="3:5">
      <c r="C1038" s="161" t="s">
        <v>1455</v>
      </c>
      <c r="D1038" s="160">
        <v>21869677</v>
      </c>
      <c r="E1038" s="160">
        <v>21869677</v>
      </c>
    </row>
    <row r="1039" spans="3:5">
      <c r="C1039" s="161" t="s">
        <v>1456</v>
      </c>
      <c r="D1039" s="160">
        <v>1812675</v>
      </c>
      <c r="E1039" s="160">
        <v>0</v>
      </c>
    </row>
    <row r="1040" spans="3:5">
      <c r="C1040" s="161" t="s">
        <v>1457</v>
      </c>
      <c r="D1040" s="160">
        <v>1145591</v>
      </c>
      <c r="E1040" s="160">
        <v>0</v>
      </c>
    </row>
    <row r="1041" spans="3:5">
      <c r="C1041" s="161" t="s">
        <v>1458</v>
      </c>
      <c r="D1041" s="160">
        <v>1488375</v>
      </c>
      <c r="E1041" s="160">
        <v>0</v>
      </c>
    </row>
    <row r="1042" spans="3:5">
      <c r="C1042" s="161" t="s">
        <v>656</v>
      </c>
      <c r="D1042" s="160">
        <v>100000</v>
      </c>
      <c r="E1042" s="160">
        <v>0</v>
      </c>
    </row>
    <row r="1043" spans="3:5">
      <c r="C1043" s="161" t="s">
        <v>598</v>
      </c>
      <c r="D1043" s="160">
        <v>179352696</v>
      </c>
      <c r="E1043" s="160">
        <v>86945585.980000004</v>
      </c>
    </row>
    <row r="1044" spans="3:5">
      <c r="C1044" s="161" t="s">
        <v>1459</v>
      </c>
      <c r="D1044" s="160">
        <v>2526576</v>
      </c>
      <c r="E1044" s="160">
        <v>17859338.460000001</v>
      </c>
    </row>
    <row r="1045" spans="3:5">
      <c r="C1045" s="161" t="s">
        <v>1460</v>
      </c>
      <c r="D1045" s="160">
        <v>56294803</v>
      </c>
      <c r="E1045" s="160">
        <v>0</v>
      </c>
    </row>
    <row r="1046" spans="3:5">
      <c r="C1046" s="161" t="s">
        <v>1461</v>
      </c>
      <c r="D1046" s="160">
        <v>9135638</v>
      </c>
      <c r="E1046" s="160">
        <v>0</v>
      </c>
    </row>
    <row r="1047" spans="3:5">
      <c r="C1047" s="161" t="s">
        <v>1462</v>
      </c>
      <c r="D1047" s="160">
        <v>2495905</v>
      </c>
      <c r="E1047" s="160">
        <v>8248357.2400000002</v>
      </c>
    </row>
    <row r="1048" spans="3:5">
      <c r="C1048" s="161" t="s">
        <v>1463</v>
      </c>
      <c r="D1048" s="160">
        <v>1592758</v>
      </c>
      <c r="E1048" s="160">
        <v>0</v>
      </c>
    </row>
    <row r="1049" spans="3:5">
      <c r="C1049" s="161" t="s">
        <v>1464</v>
      </c>
      <c r="D1049" s="160">
        <v>1000000</v>
      </c>
      <c r="E1049" s="160">
        <v>0</v>
      </c>
    </row>
    <row r="1050" spans="3:5">
      <c r="C1050" s="161" t="s">
        <v>1465</v>
      </c>
      <c r="D1050" s="160">
        <v>2495905</v>
      </c>
      <c r="E1050" s="160">
        <v>8260632.5999999996</v>
      </c>
    </row>
    <row r="1051" spans="3:5">
      <c r="C1051" s="161" t="s">
        <v>1466</v>
      </c>
      <c r="D1051" s="160">
        <v>2495905</v>
      </c>
      <c r="E1051" s="160">
        <v>8253471.4100000001</v>
      </c>
    </row>
    <row r="1052" spans="3:5">
      <c r="C1052" s="161" t="s">
        <v>1467</v>
      </c>
      <c r="D1052" s="160">
        <v>1501732</v>
      </c>
      <c r="E1052" s="160">
        <v>0</v>
      </c>
    </row>
    <row r="1053" spans="3:5">
      <c r="C1053" s="161" t="s">
        <v>1468</v>
      </c>
      <c r="D1053" s="160">
        <v>1501732</v>
      </c>
      <c r="E1053" s="160">
        <v>0</v>
      </c>
    </row>
    <row r="1054" spans="3:5">
      <c r="C1054" s="161" t="s">
        <v>1469</v>
      </c>
      <c r="D1054" s="160">
        <v>5032901</v>
      </c>
      <c r="E1054" s="160">
        <v>0</v>
      </c>
    </row>
    <row r="1055" spans="3:5">
      <c r="C1055" s="161" t="s">
        <v>1470</v>
      </c>
      <c r="D1055" s="160">
        <v>27190722</v>
      </c>
      <c r="E1055" s="160">
        <v>3320757.81</v>
      </c>
    </row>
    <row r="1056" spans="3:5">
      <c r="C1056" s="161" t="s">
        <v>1471</v>
      </c>
      <c r="D1056" s="160">
        <v>7800000</v>
      </c>
      <c r="E1056" s="160">
        <v>0</v>
      </c>
    </row>
    <row r="1057" spans="3:5">
      <c r="C1057" s="161" t="s">
        <v>1472</v>
      </c>
      <c r="D1057" s="160">
        <v>2502760</v>
      </c>
      <c r="E1057" s="160">
        <v>10301191.16</v>
      </c>
    </row>
    <row r="1058" spans="3:5">
      <c r="C1058" s="161" t="s">
        <v>1473</v>
      </c>
      <c r="D1058" s="160">
        <v>60000005</v>
      </c>
      <c r="E1058" s="160">
        <v>58996551.5</v>
      </c>
    </row>
    <row r="1059" spans="3:5">
      <c r="C1059" s="161" t="s">
        <v>2219</v>
      </c>
      <c r="D1059" s="160">
        <v>0</v>
      </c>
      <c r="E1059" s="160">
        <v>8421711.9399999995</v>
      </c>
    </row>
    <row r="1060" spans="3:5">
      <c r="C1060" s="161" t="s">
        <v>1474</v>
      </c>
      <c r="D1060" s="160">
        <v>1466976</v>
      </c>
      <c r="E1060" s="160">
        <v>0</v>
      </c>
    </row>
    <row r="1061" spans="3:5">
      <c r="C1061" s="161" t="s">
        <v>808</v>
      </c>
      <c r="D1061" s="160">
        <v>20194412</v>
      </c>
      <c r="E1061" s="160">
        <v>0</v>
      </c>
    </row>
    <row r="1062" spans="3:5">
      <c r="C1062" s="161" t="s">
        <v>1475</v>
      </c>
      <c r="D1062" s="160">
        <v>5076540</v>
      </c>
      <c r="E1062" s="160">
        <v>3072030.35</v>
      </c>
    </row>
    <row r="1063" spans="3:5">
      <c r="C1063" s="161" t="s">
        <v>1476</v>
      </c>
      <c r="D1063" s="160">
        <v>7632009</v>
      </c>
      <c r="E1063" s="160">
        <v>0</v>
      </c>
    </row>
    <row r="1064" spans="3:5">
      <c r="C1064" s="161" t="s">
        <v>1477</v>
      </c>
      <c r="D1064" s="160">
        <v>1000000</v>
      </c>
      <c r="E1064" s="160">
        <v>0</v>
      </c>
    </row>
    <row r="1065" spans="3:5">
      <c r="C1065" s="161" t="s">
        <v>820</v>
      </c>
      <c r="D1065" s="160">
        <v>0</v>
      </c>
      <c r="E1065" s="160">
        <v>4555383.41</v>
      </c>
    </row>
    <row r="1066" spans="3:5">
      <c r="C1066" s="161" t="s">
        <v>1478</v>
      </c>
      <c r="D1066" s="160">
        <v>0</v>
      </c>
      <c r="E1066" s="160">
        <v>740819.61</v>
      </c>
    </row>
    <row r="1067" spans="3:5">
      <c r="C1067" s="161" t="s">
        <v>2173</v>
      </c>
      <c r="D1067" s="160">
        <v>0</v>
      </c>
      <c r="E1067" s="160">
        <v>0</v>
      </c>
    </row>
    <row r="1068" spans="3:5">
      <c r="C1068" s="161" t="s">
        <v>821</v>
      </c>
      <c r="D1068" s="160">
        <v>0</v>
      </c>
      <c r="E1068" s="160">
        <v>4160377.23</v>
      </c>
    </row>
    <row r="1069" spans="3:5">
      <c r="C1069" s="161" t="s">
        <v>1479</v>
      </c>
      <c r="D1069" s="160">
        <v>1508467</v>
      </c>
      <c r="E1069" s="160">
        <v>2151756.88</v>
      </c>
    </row>
    <row r="1070" spans="3:5">
      <c r="C1070" s="161" t="s">
        <v>1480</v>
      </c>
      <c r="D1070" s="160">
        <v>953825</v>
      </c>
      <c r="E1070" s="160">
        <v>0</v>
      </c>
    </row>
    <row r="1071" spans="3:5">
      <c r="C1071" s="161" t="s">
        <v>1481</v>
      </c>
      <c r="D1071" s="160">
        <v>10193766</v>
      </c>
      <c r="E1071" s="160">
        <v>0</v>
      </c>
    </row>
    <row r="1072" spans="3:5">
      <c r="C1072" s="161" t="s">
        <v>2174</v>
      </c>
      <c r="D1072" s="160">
        <v>0</v>
      </c>
      <c r="E1072" s="160">
        <v>0</v>
      </c>
    </row>
    <row r="1073" spans="3:5">
      <c r="C1073" s="161" t="s">
        <v>2175</v>
      </c>
      <c r="D1073" s="160">
        <v>0</v>
      </c>
      <c r="E1073" s="160">
        <v>0</v>
      </c>
    </row>
    <row r="1074" spans="3:5">
      <c r="C1074" s="161" t="s">
        <v>1482</v>
      </c>
      <c r="D1074" s="160">
        <v>8111268</v>
      </c>
      <c r="E1074" s="160">
        <v>0</v>
      </c>
    </row>
    <row r="1075" spans="3:5">
      <c r="C1075" s="161" t="s">
        <v>363</v>
      </c>
      <c r="D1075" s="160">
        <v>105336499</v>
      </c>
      <c r="E1075" s="160">
        <v>103779596.72999999</v>
      </c>
    </row>
    <row r="1076" spans="3:5">
      <c r="C1076" s="159" t="s">
        <v>242</v>
      </c>
      <c r="D1076" s="160">
        <v>0</v>
      </c>
      <c r="E1076" s="160">
        <v>0</v>
      </c>
    </row>
    <row r="1077" spans="3:5">
      <c r="C1077" s="161" t="s">
        <v>763</v>
      </c>
      <c r="D1077" s="160">
        <v>0</v>
      </c>
      <c r="E1077" s="160">
        <v>0</v>
      </c>
    </row>
    <row r="1078" spans="3:5">
      <c r="C1078" s="157" t="s">
        <v>303</v>
      </c>
      <c r="D1078" s="158">
        <v>1208318911</v>
      </c>
      <c r="E1078" s="158">
        <v>593080288.1400001</v>
      </c>
    </row>
    <row r="1079" spans="3:5">
      <c r="C1079" s="159" t="s">
        <v>240</v>
      </c>
      <c r="D1079" s="160">
        <v>1021864046</v>
      </c>
      <c r="E1079" s="160">
        <v>565430019.89999998</v>
      </c>
    </row>
    <row r="1080" spans="3:5">
      <c r="C1080" s="161" t="s">
        <v>364</v>
      </c>
      <c r="D1080" s="160">
        <v>499701972</v>
      </c>
      <c r="E1080" s="160">
        <v>445557844.09000003</v>
      </c>
    </row>
    <row r="1081" spans="3:5">
      <c r="C1081" s="161" t="s">
        <v>304</v>
      </c>
      <c r="D1081" s="160">
        <v>9358073</v>
      </c>
      <c r="E1081" s="160">
        <v>10544519.34</v>
      </c>
    </row>
    <row r="1082" spans="3:5">
      <c r="C1082" s="161" t="s">
        <v>1483</v>
      </c>
      <c r="D1082" s="160">
        <v>3810290</v>
      </c>
      <c r="E1082" s="160">
        <v>0</v>
      </c>
    </row>
    <row r="1083" spans="3:5">
      <c r="C1083" s="161" t="s">
        <v>1484</v>
      </c>
      <c r="D1083" s="160">
        <v>1000000</v>
      </c>
      <c r="E1083" s="160">
        <v>0</v>
      </c>
    </row>
    <row r="1084" spans="3:5">
      <c r="C1084" s="161" t="s">
        <v>1485</v>
      </c>
      <c r="D1084" s="160">
        <v>1912270</v>
      </c>
      <c r="E1084" s="160">
        <v>0</v>
      </c>
    </row>
    <row r="1085" spans="3:5">
      <c r="C1085" s="161" t="s">
        <v>436</v>
      </c>
      <c r="D1085" s="160">
        <v>60000046</v>
      </c>
      <c r="E1085" s="160">
        <v>59950136.390000001</v>
      </c>
    </row>
    <row r="1086" spans="3:5">
      <c r="C1086" s="161" t="s">
        <v>507</v>
      </c>
      <c r="D1086" s="160">
        <v>140184628</v>
      </c>
      <c r="E1086" s="160">
        <v>3397840</v>
      </c>
    </row>
    <row r="1087" spans="3:5">
      <c r="C1087" s="161" t="s">
        <v>1486</v>
      </c>
      <c r="D1087" s="160">
        <v>1157222</v>
      </c>
      <c r="E1087" s="160">
        <v>3031780.8</v>
      </c>
    </row>
    <row r="1088" spans="3:5">
      <c r="C1088" s="161" t="s">
        <v>1487</v>
      </c>
      <c r="D1088" s="160">
        <v>2779045</v>
      </c>
      <c r="E1088" s="160">
        <v>0</v>
      </c>
    </row>
    <row r="1089" spans="3:5">
      <c r="C1089" s="161" t="s">
        <v>1488</v>
      </c>
      <c r="D1089" s="160">
        <v>2779045</v>
      </c>
      <c r="E1089" s="160">
        <v>0</v>
      </c>
    </row>
    <row r="1090" spans="3:5">
      <c r="C1090" s="161" t="s">
        <v>1489</v>
      </c>
      <c r="D1090" s="160">
        <v>1651551</v>
      </c>
      <c r="E1090" s="160">
        <v>0</v>
      </c>
    </row>
    <row r="1091" spans="3:5">
      <c r="C1091" s="161" t="s">
        <v>1490</v>
      </c>
      <c r="D1091" s="160">
        <v>2797336</v>
      </c>
      <c r="E1091" s="160">
        <v>0</v>
      </c>
    </row>
    <row r="1092" spans="3:5">
      <c r="C1092" s="161" t="s">
        <v>1491</v>
      </c>
      <c r="D1092" s="160">
        <v>6310564</v>
      </c>
      <c r="E1092" s="160">
        <v>3778889.55</v>
      </c>
    </row>
    <row r="1093" spans="3:5">
      <c r="C1093" s="161" t="s">
        <v>1492</v>
      </c>
      <c r="D1093" s="160">
        <v>107784880</v>
      </c>
      <c r="E1093" s="160">
        <v>0</v>
      </c>
    </row>
    <row r="1094" spans="3:5">
      <c r="C1094" s="161" t="s">
        <v>1493</v>
      </c>
      <c r="D1094" s="160">
        <v>5079880</v>
      </c>
      <c r="E1094" s="160">
        <v>0</v>
      </c>
    </row>
    <row r="1095" spans="3:5">
      <c r="C1095" s="161" t="s">
        <v>1494</v>
      </c>
      <c r="D1095" s="160">
        <v>71550790</v>
      </c>
      <c r="E1095" s="160">
        <v>0</v>
      </c>
    </row>
    <row r="1096" spans="3:5">
      <c r="C1096" s="161" t="s">
        <v>1495</v>
      </c>
      <c r="D1096" s="160">
        <v>82018034</v>
      </c>
      <c r="E1096" s="160">
        <v>0</v>
      </c>
    </row>
    <row r="1097" spans="3:5">
      <c r="C1097" s="161" t="s">
        <v>1496</v>
      </c>
      <c r="D1097" s="160">
        <v>0</v>
      </c>
      <c r="E1097" s="160">
        <v>1512914.14</v>
      </c>
    </row>
    <row r="1098" spans="3:5">
      <c r="C1098" s="161" t="s">
        <v>1497</v>
      </c>
      <c r="D1098" s="160">
        <v>1581259</v>
      </c>
      <c r="E1098" s="160">
        <v>25656095.59</v>
      </c>
    </row>
    <row r="1099" spans="3:5">
      <c r="C1099" s="161" t="s">
        <v>1498</v>
      </c>
      <c r="D1099" s="160">
        <v>1697292</v>
      </c>
      <c r="E1099" s="160">
        <v>0</v>
      </c>
    </row>
    <row r="1100" spans="3:5">
      <c r="C1100" s="161" t="s">
        <v>1499</v>
      </c>
      <c r="D1100" s="160">
        <v>1513603</v>
      </c>
      <c r="E1100" s="160">
        <v>0</v>
      </c>
    </row>
    <row r="1101" spans="3:5">
      <c r="C1101" s="161" t="s">
        <v>1500</v>
      </c>
      <c r="D1101" s="160">
        <v>1098833</v>
      </c>
      <c r="E1101" s="160">
        <v>0</v>
      </c>
    </row>
    <row r="1102" spans="3:5">
      <c r="C1102" s="161" t="s">
        <v>1501</v>
      </c>
      <c r="D1102" s="160">
        <v>1097433</v>
      </c>
      <c r="E1102" s="160">
        <v>0</v>
      </c>
    </row>
    <row r="1103" spans="3:5">
      <c r="C1103" s="161" t="s">
        <v>1502</v>
      </c>
      <c r="D1103" s="160">
        <v>15000000</v>
      </c>
      <c r="E1103" s="160">
        <v>12000000</v>
      </c>
    </row>
    <row r="1104" spans="3:5">
      <c r="C1104" s="159" t="s">
        <v>242</v>
      </c>
      <c r="D1104" s="160">
        <v>186454865</v>
      </c>
      <c r="E1104" s="160">
        <v>27650268.239999998</v>
      </c>
    </row>
    <row r="1105" spans="3:5">
      <c r="C1105" s="161" t="s">
        <v>2255</v>
      </c>
      <c r="D1105" s="160">
        <v>0</v>
      </c>
      <c r="E1105" s="160">
        <v>0</v>
      </c>
    </row>
    <row r="1106" spans="3:5">
      <c r="C1106" s="161" t="s">
        <v>542</v>
      </c>
      <c r="D1106" s="160">
        <v>46008312</v>
      </c>
      <c r="E1106" s="160">
        <v>0</v>
      </c>
    </row>
    <row r="1107" spans="3:5">
      <c r="C1107" s="161" t="s">
        <v>2256</v>
      </c>
      <c r="D1107" s="160">
        <v>0</v>
      </c>
      <c r="E1107" s="160">
        <v>0</v>
      </c>
    </row>
    <row r="1108" spans="3:5">
      <c r="C1108" s="161" t="s">
        <v>657</v>
      </c>
      <c r="D1108" s="160">
        <v>1277584</v>
      </c>
      <c r="E1108" s="160">
        <v>2777584</v>
      </c>
    </row>
    <row r="1109" spans="3:5">
      <c r="C1109" s="161" t="s">
        <v>492</v>
      </c>
      <c r="D1109" s="160">
        <v>1931187</v>
      </c>
      <c r="E1109" s="160">
        <v>0</v>
      </c>
    </row>
    <row r="1110" spans="3:5">
      <c r="C1110" s="161" t="s">
        <v>658</v>
      </c>
      <c r="D1110" s="160">
        <v>6593556</v>
      </c>
      <c r="E1110" s="160">
        <v>16576822.58</v>
      </c>
    </row>
    <row r="1111" spans="3:5">
      <c r="C1111" s="161" t="s">
        <v>659</v>
      </c>
      <c r="D1111" s="160">
        <v>2644226</v>
      </c>
      <c r="E1111" s="160">
        <v>175655.97</v>
      </c>
    </row>
    <row r="1112" spans="3:5">
      <c r="C1112" s="161" t="s">
        <v>506</v>
      </c>
      <c r="D1112" s="160">
        <v>128000000</v>
      </c>
      <c r="E1112" s="160">
        <v>0</v>
      </c>
    </row>
    <row r="1113" spans="3:5">
      <c r="C1113" s="161" t="s">
        <v>764</v>
      </c>
      <c r="D1113" s="160">
        <v>0</v>
      </c>
      <c r="E1113" s="160">
        <v>8120205.6900000004</v>
      </c>
    </row>
    <row r="1114" spans="3:5">
      <c r="C1114" s="157" t="s">
        <v>251</v>
      </c>
      <c r="D1114" s="158">
        <v>4315709764</v>
      </c>
      <c r="E1114" s="158">
        <v>1579841595.8199999</v>
      </c>
    </row>
    <row r="1115" spans="3:5">
      <c r="C1115" s="159" t="s">
        <v>240</v>
      </c>
      <c r="D1115" s="160">
        <v>4229127752</v>
      </c>
      <c r="E1115" s="160">
        <v>1514885641.02</v>
      </c>
    </row>
    <row r="1116" spans="3:5">
      <c r="C1116" s="161" t="s">
        <v>305</v>
      </c>
      <c r="D1116" s="160">
        <v>13305993</v>
      </c>
      <c r="E1116" s="160">
        <v>0</v>
      </c>
    </row>
    <row r="1117" spans="3:5">
      <c r="C1117" s="161" t="s">
        <v>1503</v>
      </c>
      <c r="D1117" s="160">
        <v>5490378</v>
      </c>
      <c r="E1117" s="160">
        <v>0</v>
      </c>
    </row>
    <row r="1118" spans="3:5">
      <c r="C1118" s="161" t="s">
        <v>2176</v>
      </c>
      <c r="D1118" s="160">
        <v>0</v>
      </c>
      <c r="E1118" s="160">
        <v>0</v>
      </c>
    </row>
    <row r="1119" spans="3:5">
      <c r="C1119" s="161" t="s">
        <v>306</v>
      </c>
      <c r="D1119" s="160">
        <v>2681364285</v>
      </c>
      <c r="E1119" s="160">
        <v>571454342.67000008</v>
      </c>
    </row>
    <row r="1120" spans="3:5">
      <c r="C1120" s="161" t="s">
        <v>1504</v>
      </c>
      <c r="D1120" s="160">
        <v>22390444</v>
      </c>
      <c r="E1120" s="160">
        <v>0</v>
      </c>
    </row>
    <row r="1121" spans="3:5">
      <c r="C1121" s="161" t="s">
        <v>2232</v>
      </c>
      <c r="D1121" s="160">
        <v>0</v>
      </c>
      <c r="E1121" s="160">
        <v>0</v>
      </c>
    </row>
    <row r="1122" spans="3:5">
      <c r="C1122" s="161" t="s">
        <v>660</v>
      </c>
      <c r="D1122" s="160">
        <v>24680990</v>
      </c>
      <c r="E1122" s="160">
        <v>12903024.68</v>
      </c>
    </row>
    <row r="1123" spans="3:5">
      <c r="C1123" s="161" t="s">
        <v>791</v>
      </c>
      <c r="D1123" s="160">
        <v>4175835</v>
      </c>
      <c r="E1123" s="160">
        <v>0</v>
      </c>
    </row>
    <row r="1124" spans="3:5">
      <c r="C1124" s="161" t="s">
        <v>661</v>
      </c>
      <c r="D1124" s="160">
        <v>1552779</v>
      </c>
      <c r="E1124" s="160">
        <v>0</v>
      </c>
    </row>
    <row r="1125" spans="3:5">
      <c r="C1125" s="161" t="s">
        <v>1505</v>
      </c>
      <c r="D1125" s="160">
        <v>72972303</v>
      </c>
      <c r="E1125" s="160">
        <v>112205076.68000001</v>
      </c>
    </row>
    <row r="1126" spans="3:5">
      <c r="C1126" s="161" t="s">
        <v>1506</v>
      </c>
      <c r="D1126" s="160">
        <v>2100000</v>
      </c>
      <c r="E1126" s="160">
        <v>7173704.7599999998</v>
      </c>
    </row>
    <row r="1127" spans="3:5">
      <c r="C1127" s="161" t="s">
        <v>1507</v>
      </c>
      <c r="D1127" s="160">
        <v>173874</v>
      </c>
      <c r="E1127" s="160">
        <v>0</v>
      </c>
    </row>
    <row r="1128" spans="3:5">
      <c r="C1128" s="161" t="s">
        <v>2115</v>
      </c>
      <c r="D1128" s="160">
        <v>0</v>
      </c>
      <c r="E1128" s="160">
        <v>975639.85</v>
      </c>
    </row>
    <row r="1129" spans="3:5">
      <c r="C1129" s="161" t="s">
        <v>1508</v>
      </c>
      <c r="D1129" s="160">
        <v>5472250</v>
      </c>
      <c r="E1129" s="160">
        <v>44892643.68</v>
      </c>
    </row>
    <row r="1130" spans="3:5">
      <c r="C1130" s="161" t="s">
        <v>1509</v>
      </c>
      <c r="D1130" s="160">
        <v>38981691</v>
      </c>
      <c r="E1130" s="160">
        <v>0</v>
      </c>
    </row>
    <row r="1131" spans="3:5">
      <c r="C1131" s="161" t="s">
        <v>1510</v>
      </c>
      <c r="D1131" s="160">
        <v>32594339</v>
      </c>
      <c r="E1131" s="160">
        <v>40479740.729999997</v>
      </c>
    </row>
    <row r="1132" spans="3:5">
      <c r="C1132" s="161" t="s">
        <v>2116</v>
      </c>
      <c r="D1132" s="160">
        <v>0</v>
      </c>
      <c r="E1132" s="160">
        <v>4704313.4400000004</v>
      </c>
    </row>
    <row r="1133" spans="3:5">
      <c r="C1133" s="161" t="s">
        <v>1511</v>
      </c>
      <c r="D1133" s="160">
        <v>5000000</v>
      </c>
      <c r="E1133" s="160">
        <v>0</v>
      </c>
    </row>
    <row r="1134" spans="3:5">
      <c r="C1134" s="161" t="s">
        <v>1512</v>
      </c>
      <c r="D1134" s="160">
        <v>9288634</v>
      </c>
      <c r="E1134" s="160">
        <v>0</v>
      </c>
    </row>
    <row r="1135" spans="3:5">
      <c r="C1135" s="161" t="s">
        <v>1513</v>
      </c>
      <c r="D1135" s="160">
        <v>7958209</v>
      </c>
      <c r="E1135" s="160">
        <v>6000000</v>
      </c>
    </row>
    <row r="1136" spans="3:5">
      <c r="C1136" s="161" t="s">
        <v>1514</v>
      </c>
      <c r="D1136" s="160">
        <v>2503797</v>
      </c>
      <c r="E1136" s="160">
        <v>48864</v>
      </c>
    </row>
    <row r="1137" spans="3:5">
      <c r="C1137" s="161" t="s">
        <v>1515</v>
      </c>
      <c r="D1137" s="160">
        <v>7519123</v>
      </c>
      <c r="E1137" s="160">
        <v>5772311.2800000003</v>
      </c>
    </row>
    <row r="1138" spans="3:5">
      <c r="C1138" s="161" t="s">
        <v>1516</v>
      </c>
      <c r="D1138" s="160">
        <v>88295858</v>
      </c>
      <c r="E1138" s="160">
        <v>115085555.59999999</v>
      </c>
    </row>
    <row r="1139" spans="3:5">
      <c r="C1139" s="161" t="s">
        <v>1517</v>
      </c>
      <c r="D1139" s="160">
        <v>1503825</v>
      </c>
      <c r="E1139" s="160">
        <v>0</v>
      </c>
    </row>
    <row r="1140" spans="3:5">
      <c r="C1140" s="161" t="s">
        <v>1518</v>
      </c>
      <c r="D1140" s="160">
        <v>2494718</v>
      </c>
      <c r="E1140" s="160">
        <v>48864</v>
      </c>
    </row>
    <row r="1141" spans="3:5">
      <c r="C1141" s="161" t="s">
        <v>1519</v>
      </c>
      <c r="D1141" s="160">
        <v>37462453</v>
      </c>
      <c r="E1141" s="160">
        <v>0</v>
      </c>
    </row>
    <row r="1142" spans="3:5">
      <c r="C1142" s="161" t="s">
        <v>1520</v>
      </c>
      <c r="D1142" s="160">
        <v>1067600</v>
      </c>
      <c r="E1142" s="160">
        <v>0</v>
      </c>
    </row>
    <row r="1143" spans="3:5">
      <c r="C1143" s="161" t="s">
        <v>1521</v>
      </c>
      <c r="D1143" s="160">
        <v>1461985</v>
      </c>
      <c r="E1143" s="160">
        <v>0</v>
      </c>
    </row>
    <row r="1144" spans="3:5">
      <c r="C1144" s="161" t="s">
        <v>1522</v>
      </c>
      <c r="D1144" s="160">
        <v>12640948</v>
      </c>
      <c r="E1144" s="160">
        <v>5830720.5899999999</v>
      </c>
    </row>
    <row r="1145" spans="3:5">
      <c r="C1145" s="161" t="s">
        <v>765</v>
      </c>
      <c r="D1145" s="160">
        <v>0</v>
      </c>
      <c r="E1145" s="160">
        <v>4959239.8600000003</v>
      </c>
    </row>
    <row r="1146" spans="3:5">
      <c r="C1146" s="161" t="s">
        <v>1523</v>
      </c>
      <c r="D1146" s="160">
        <v>2528190</v>
      </c>
      <c r="E1146" s="160">
        <v>0</v>
      </c>
    </row>
    <row r="1147" spans="3:5">
      <c r="C1147" s="161" t="s">
        <v>391</v>
      </c>
      <c r="D1147" s="160">
        <v>1061635</v>
      </c>
      <c r="E1147" s="160">
        <v>0</v>
      </c>
    </row>
    <row r="1148" spans="3:5">
      <c r="C1148" s="161" t="s">
        <v>1524</v>
      </c>
      <c r="D1148" s="160">
        <v>45008072</v>
      </c>
      <c r="E1148" s="160">
        <v>44929635.75</v>
      </c>
    </row>
    <row r="1149" spans="3:5">
      <c r="C1149" s="161" t="s">
        <v>392</v>
      </c>
      <c r="D1149" s="160">
        <v>2494717</v>
      </c>
      <c r="E1149" s="160">
        <v>0</v>
      </c>
    </row>
    <row r="1150" spans="3:5">
      <c r="C1150" s="161" t="s">
        <v>541</v>
      </c>
      <c r="D1150" s="160">
        <v>45002187</v>
      </c>
      <c r="E1150" s="160">
        <v>44837886.420000002</v>
      </c>
    </row>
    <row r="1151" spans="3:5">
      <c r="C1151" s="161" t="s">
        <v>393</v>
      </c>
      <c r="D1151" s="160">
        <v>2494717</v>
      </c>
      <c r="E1151" s="160">
        <v>0</v>
      </c>
    </row>
    <row r="1152" spans="3:5">
      <c r="C1152" s="161" t="s">
        <v>394</v>
      </c>
      <c r="D1152" s="160">
        <v>1061635</v>
      </c>
      <c r="E1152" s="160">
        <v>0</v>
      </c>
    </row>
    <row r="1153" spans="3:5">
      <c r="C1153" s="161" t="s">
        <v>1525</v>
      </c>
      <c r="D1153" s="160">
        <v>337508243</v>
      </c>
      <c r="E1153" s="160">
        <v>335446958.96000004</v>
      </c>
    </row>
    <row r="1154" spans="3:5">
      <c r="C1154" s="161" t="s">
        <v>395</v>
      </c>
      <c r="D1154" s="160">
        <v>1498436</v>
      </c>
      <c r="E1154" s="160">
        <v>0</v>
      </c>
    </row>
    <row r="1155" spans="3:5">
      <c r="C1155" s="161" t="s">
        <v>1526</v>
      </c>
      <c r="D1155" s="160">
        <v>17656240</v>
      </c>
      <c r="E1155" s="160">
        <v>12000000</v>
      </c>
    </row>
    <row r="1156" spans="3:5">
      <c r="C1156" s="161" t="s">
        <v>662</v>
      </c>
      <c r="D1156" s="160">
        <v>1514684</v>
      </c>
      <c r="E1156" s="160">
        <v>0</v>
      </c>
    </row>
    <row r="1157" spans="3:5">
      <c r="C1157" s="161" t="s">
        <v>1527</v>
      </c>
      <c r="D1157" s="160">
        <v>2429733</v>
      </c>
      <c r="E1157" s="160">
        <v>0</v>
      </c>
    </row>
    <row r="1158" spans="3:5">
      <c r="C1158" s="161" t="s">
        <v>449</v>
      </c>
      <c r="D1158" s="160">
        <v>1514684</v>
      </c>
      <c r="E1158" s="160">
        <v>0</v>
      </c>
    </row>
    <row r="1159" spans="3:5">
      <c r="C1159" s="161" t="s">
        <v>1528</v>
      </c>
      <c r="D1159" s="160">
        <v>6700450</v>
      </c>
      <c r="E1159" s="160">
        <v>2481308.92</v>
      </c>
    </row>
    <row r="1160" spans="3:5">
      <c r="C1160" s="161" t="s">
        <v>1529</v>
      </c>
      <c r="D1160" s="160">
        <v>7573421</v>
      </c>
      <c r="E1160" s="160">
        <v>0</v>
      </c>
    </row>
    <row r="1161" spans="3:5">
      <c r="C1161" s="161" t="s">
        <v>396</v>
      </c>
      <c r="D1161" s="160">
        <v>1514684</v>
      </c>
      <c r="E1161" s="160">
        <v>0</v>
      </c>
    </row>
    <row r="1162" spans="3:5">
      <c r="C1162" s="161" t="s">
        <v>1530</v>
      </c>
      <c r="D1162" s="160">
        <v>2494717</v>
      </c>
      <c r="E1162" s="160">
        <v>0</v>
      </c>
    </row>
    <row r="1163" spans="3:5">
      <c r="C1163" s="161" t="s">
        <v>1531</v>
      </c>
      <c r="D1163" s="160">
        <v>60000000</v>
      </c>
      <c r="E1163" s="160">
        <v>47604809.009999998</v>
      </c>
    </row>
    <row r="1164" spans="3:5">
      <c r="C1164" s="161" t="s">
        <v>397</v>
      </c>
      <c r="D1164" s="160">
        <v>1198749</v>
      </c>
      <c r="E1164" s="160">
        <v>0</v>
      </c>
    </row>
    <row r="1165" spans="3:5">
      <c r="C1165" s="161" t="s">
        <v>1532</v>
      </c>
      <c r="D1165" s="160">
        <v>20196261</v>
      </c>
      <c r="E1165" s="160">
        <v>0</v>
      </c>
    </row>
    <row r="1166" spans="3:5">
      <c r="C1166" s="161" t="s">
        <v>1533</v>
      </c>
      <c r="D1166" s="160">
        <v>1498436</v>
      </c>
      <c r="E1166" s="160">
        <v>0</v>
      </c>
    </row>
    <row r="1167" spans="3:5">
      <c r="C1167" s="161" t="s">
        <v>398</v>
      </c>
      <c r="D1167" s="160">
        <v>1061635</v>
      </c>
      <c r="E1167" s="160">
        <v>0</v>
      </c>
    </row>
    <row r="1168" spans="3:5">
      <c r="C1168" s="161" t="s">
        <v>399</v>
      </c>
      <c r="D1168" s="160">
        <v>2494717</v>
      </c>
      <c r="E1168" s="160">
        <v>0</v>
      </c>
    </row>
    <row r="1169" spans="3:5">
      <c r="C1169" s="161" t="s">
        <v>1534</v>
      </c>
      <c r="D1169" s="160">
        <v>3140721</v>
      </c>
      <c r="E1169" s="160">
        <v>0</v>
      </c>
    </row>
    <row r="1170" spans="3:5">
      <c r="C1170" s="161" t="s">
        <v>400</v>
      </c>
      <c r="D1170" s="160">
        <v>1498436</v>
      </c>
      <c r="E1170" s="160">
        <v>0</v>
      </c>
    </row>
    <row r="1171" spans="3:5">
      <c r="C1171" s="161" t="s">
        <v>540</v>
      </c>
      <c r="D1171" s="160">
        <v>1498436</v>
      </c>
      <c r="E1171" s="160">
        <v>0</v>
      </c>
    </row>
    <row r="1172" spans="3:5">
      <c r="C1172" s="161" t="s">
        <v>450</v>
      </c>
      <c r="D1172" s="160">
        <v>15000001</v>
      </c>
      <c r="E1172" s="160">
        <v>11911520.550000001</v>
      </c>
    </row>
    <row r="1173" spans="3:5">
      <c r="C1173" s="161" t="s">
        <v>1535</v>
      </c>
      <c r="D1173" s="160">
        <v>2494717</v>
      </c>
      <c r="E1173" s="160">
        <v>0</v>
      </c>
    </row>
    <row r="1174" spans="3:5">
      <c r="C1174" s="161" t="s">
        <v>766</v>
      </c>
      <c r="D1174" s="160">
        <v>0</v>
      </c>
      <c r="E1174" s="160">
        <v>0</v>
      </c>
    </row>
    <row r="1175" spans="3:5">
      <c r="C1175" s="161" t="s">
        <v>1536</v>
      </c>
      <c r="D1175" s="160">
        <v>2494717</v>
      </c>
      <c r="E1175" s="160">
        <v>0</v>
      </c>
    </row>
    <row r="1176" spans="3:5">
      <c r="C1176" s="161" t="s">
        <v>1537</v>
      </c>
      <c r="D1176" s="160">
        <v>1061635</v>
      </c>
      <c r="E1176" s="160">
        <v>0</v>
      </c>
    </row>
    <row r="1177" spans="3:5">
      <c r="C1177" s="161" t="s">
        <v>1538</v>
      </c>
      <c r="D1177" s="160">
        <v>1061635</v>
      </c>
      <c r="E1177" s="160">
        <v>0</v>
      </c>
    </row>
    <row r="1178" spans="3:5">
      <c r="C1178" s="161" t="s">
        <v>1539</v>
      </c>
      <c r="D1178" s="160">
        <v>2494717</v>
      </c>
      <c r="E1178" s="160">
        <v>0</v>
      </c>
    </row>
    <row r="1179" spans="3:5">
      <c r="C1179" s="161" t="s">
        <v>401</v>
      </c>
      <c r="D1179" s="160">
        <v>1078230</v>
      </c>
      <c r="E1179" s="160">
        <v>0</v>
      </c>
    </row>
    <row r="1180" spans="3:5">
      <c r="C1180" s="161" t="s">
        <v>451</v>
      </c>
      <c r="D1180" s="160">
        <v>2528502</v>
      </c>
      <c r="E1180" s="160">
        <v>0</v>
      </c>
    </row>
    <row r="1181" spans="3:5">
      <c r="C1181" s="161" t="s">
        <v>2090</v>
      </c>
      <c r="D1181" s="160">
        <v>0</v>
      </c>
      <c r="E1181" s="160">
        <v>8922030.2300000004</v>
      </c>
    </row>
    <row r="1182" spans="3:5">
      <c r="C1182" s="161" t="s">
        <v>539</v>
      </c>
      <c r="D1182" s="160">
        <v>1481645</v>
      </c>
      <c r="E1182" s="160">
        <v>0</v>
      </c>
    </row>
    <row r="1183" spans="3:5">
      <c r="C1183" s="161" t="s">
        <v>402</v>
      </c>
      <c r="D1183" s="160">
        <v>1481644</v>
      </c>
      <c r="E1183" s="160">
        <v>0</v>
      </c>
    </row>
    <row r="1184" spans="3:5">
      <c r="C1184" s="161" t="s">
        <v>403</v>
      </c>
      <c r="D1184" s="160">
        <v>7497572</v>
      </c>
      <c r="E1184" s="160">
        <v>5477510.1200000001</v>
      </c>
    </row>
    <row r="1185" spans="3:5">
      <c r="C1185" s="161" t="s">
        <v>538</v>
      </c>
      <c r="D1185" s="160">
        <v>1520450</v>
      </c>
      <c r="E1185" s="160">
        <v>0</v>
      </c>
    </row>
    <row r="1186" spans="3:5">
      <c r="C1186" s="161" t="s">
        <v>452</v>
      </c>
      <c r="D1186" s="160">
        <v>2408083</v>
      </c>
      <c r="E1186" s="160">
        <v>0</v>
      </c>
    </row>
    <row r="1187" spans="3:5">
      <c r="C1187" s="161" t="s">
        <v>537</v>
      </c>
      <c r="D1187" s="160">
        <v>656325</v>
      </c>
      <c r="E1187" s="160">
        <v>0</v>
      </c>
    </row>
    <row r="1188" spans="3:5">
      <c r="C1188" s="161" t="s">
        <v>453</v>
      </c>
      <c r="D1188" s="160">
        <v>1481647</v>
      </c>
      <c r="E1188" s="160">
        <v>0</v>
      </c>
    </row>
    <row r="1189" spans="3:5">
      <c r="C1189" s="161" t="s">
        <v>822</v>
      </c>
      <c r="D1189" s="160">
        <v>1461985</v>
      </c>
      <c r="E1189" s="160">
        <v>0</v>
      </c>
    </row>
    <row r="1190" spans="3:5">
      <c r="C1190" s="161" t="s">
        <v>1540</v>
      </c>
      <c r="D1190" s="160">
        <v>527828100</v>
      </c>
      <c r="E1190" s="160">
        <v>68739939.239999995</v>
      </c>
    </row>
    <row r="1191" spans="3:5">
      <c r="C1191" s="159" t="s">
        <v>242</v>
      </c>
      <c r="D1191" s="160">
        <v>86582012</v>
      </c>
      <c r="E1191" s="160">
        <v>64955954.799999997</v>
      </c>
    </row>
    <row r="1192" spans="3:5">
      <c r="C1192" s="161" t="s">
        <v>2257</v>
      </c>
      <c r="D1192" s="160">
        <v>0</v>
      </c>
      <c r="E1192" s="160">
        <v>0</v>
      </c>
    </row>
    <row r="1193" spans="3:5">
      <c r="C1193" s="161" t="s">
        <v>663</v>
      </c>
      <c r="D1193" s="160">
        <v>54902929</v>
      </c>
      <c r="E1193" s="160">
        <v>0</v>
      </c>
    </row>
    <row r="1194" spans="3:5">
      <c r="C1194" s="161" t="s">
        <v>664</v>
      </c>
      <c r="D1194" s="160">
        <v>1602521</v>
      </c>
      <c r="E1194" s="160">
        <v>9557245.0399999991</v>
      </c>
    </row>
    <row r="1195" spans="3:5">
      <c r="C1195" s="161" t="s">
        <v>823</v>
      </c>
      <c r="D1195" s="160">
        <v>0</v>
      </c>
      <c r="E1195" s="160">
        <v>44581603.210000001</v>
      </c>
    </row>
    <row r="1196" spans="3:5">
      <c r="C1196" s="161" t="s">
        <v>824</v>
      </c>
      <c r="D1196" s="160">
        <v>5371627</v>
      </c>
      <c r="E1196" s="160">
        <v>5371627</v>
      </c>
    </row>
    <row r="1197" spans="3:5">
      <c r="C1197" s="161" t="s">
        <v>665</v>
      </c>
      <c r="D1197" s="160">
        <v>24704935</v>
      </c>
      <c r="E1197" s="160">
        <v>5445479.5499999998</v>
      </c>
    </row>
    <row r="1198" spans="3:5">
      <c r="C1198" s="157" t="s">
        <v>252</v>
      </c>
      <c r="D1198" s="158">
        <v>742299370</v>
      </c>
      <c r="E1198" s="158">
        <v>409332821.57999998</v>
      </c>
    </row>
    <row r="1199" spans="3:5">
      <c r="C1199" s="159" t="s">
        <v>240</v>
      </c>
      <c r="D1199" s="160">
        <v>742299370</v>
      </c>
      <c r="E1199" s="160">
        <v>409332821.57999998</v>
      </c>
    </row>
    <row r="1200" spans="3:5">
      <c r="C1200" s="161" t="s">
        <v>386</v>
      </c>
      <c r="D1200" s="160">
        <v>2982396</v>
      </c>
      <c r="E1200" s="160">
        <v>447634.18</v>
      </c>
    </row>
    <row r="1201" spans="3:5">
      <c r="C1201" s="161" t="s">
        <v>2220</v>
      </c>
      <c r="D1201" s="160">
        <v>0</v>
      </c>
      <c r="E1201" s="160">
        <v>5622443.6799999997</v>
      </c>
    </row>
    <row r="1202" spans="3:5">
      <c r="C1202" s="161" t="s">
        <v>1541</v>
      </c>
      <c r="D1202" s="160">
        <v>1542689</v>
      </c>
      <c r="E1202" s="160">
        <v>5057786.1500000004</v>
      </c>
    </row>
    <row r="1203" spans="3:5">
      <c r="C1203" s="161" t="s">
        <v>536</v>
      </c>
      <c r="D1203" s="160">
        <v>8227707</v>
      </c>
      <c r="E1203" s="160">
        <v>1503909.18</v>
      </c>
    </row>
    <row r="1204" spans="3:5">
      <c r="C1204" s="161" t="s">
        <v>535</v>
      </c>
      <c r="D1204" s="160">
        <v>5070433</v>
      </c>
      <c r="E1204" s="160">
        <v>1049715.3600000001</v>
      </c>
    </row>
    <row r="1205" spans="3:5">
      <c r="C1205" s="161" t="s">
        <v>534</v>
      </c>
      <c r="D1205" s="160">
        <v>28116881</v>
      </c>
      <c r="E1205" s="160">
        <v>0</v>
      </c>
    </row>
    <row r="1206" spans="3:5">
      <c r="C1206" s="161" t="s">
        <v>716</v>
      </c>
      <c r="D1206" s="160">
        <v>0</v>
      </c>
      <c r="E1206" s="160">
        <v>7641272.0800000001</v>
      </c>
    </row>
    <row r="1207" spans="3:5">
      <c r="C1207" s="161" t="s">
        <v>2177</v>
      </c>
      <c r="D1207" s="160">
        <v>0</v>
      </c>
      <c r="E1207" s="160">
        <v>0</v>
      </c>
    </row>
    <row r="1208" spans="3:5">
      <c r="C1208" s="161" t="s">
        <v>1542</v>
      </c>
      <c r="D1208" s="160">
        <v>0</v>
      </c>
      <c r="E1208" s="160">
        <v>2666803.48</v>
      </c>
    </row>
    <row r="1209" spans="3:5">
      <c r="C1209" s="161" t="s">
        <v>1543</v>
      </c>
      <c r="D1209" s="160">
        <v>533167</v>
      </c>
      <c r="E1209" s="160">
        <v>0</v>
      </c>
    </row>
    <row r="1210" spans="3:5">
      <c r="C1210" s="161" t="s">
        <v>437</v>
      </c>
      <c r="D1210" s="160">
        <v>30000003</v>
      </c>
      <c r="E1210" s="160">
        <v>23509292.059999999</v>
      </c>
    </row>
    <row r="1211" spans="3:5">
      <c r="C1211" s="161" t="s">
        <v>438</v>
      </c>
      <c r="D1211" s="160">
        <v>97501084</v>
      </c>
      <c r="E1211" s="160">
        <v>76993745.269999996</v>
      </c>
    </row>
    <row r="1212" spans="3:5">
      <c r="C1212" s="161" t="s">
        <v>419</v>
      </c>
      <c r="D1212" s="160">
        <v>2265191</v>
      </c>
      <c r="E1212" s="160">
        <v>2265191</v>
      </c>
    </row>
    <row r="1213" spans="3:5">
      <c r="C1213" s="161" t="s">
        <v>307</v>
      </c>
      <c r="D1213" s="160">
        <v>13846610</v>
      </c>
      <c r="E1213" s="160">
        <v>21083590.359999999</v>
      </c>
    </row>
    <row r="1214" spans="3:5">
      <c r="C1214" s="161" t="s">
        <v>1544</v>
      </c>
      <c r="D1214" s="160">
        <v>1090343</v>
      </c>
      <c r="E1214" s="160">
        <v>0</v>
      </c>
    </row>
    <row r="1215" spans="3:5">
      <c r="C1215" s="161" t="s">
        <v>1545</v>
      </c>
      <c r="D1215" s="160">
        <v>1510897</v>
      </c>
      <c r="E1215" s="160">
        <v>0</v>
      </c>
    </row>
    <row r="1216" spans="3:5">
      <c r="C1216" s="161" t="s">
        <v>1546</v>
      </c>
      <c r="D1216" s="160">
        <v>1510897</v>
      </c>
      <c r="E1216" s="160">
        <v>0</v>
      </c>
    </row>
    <row r="1217" spans="3:5">
      <c r="C1217" s="161" t="s">
        <v>1547</v>
      </c>
      <c r="D1217" s="160">
        <v>1090343</v>
      </c>
      <c r="E1217" s="160">
        <v>0</v>
      </c>
    </row>
    <row r="1218" spans="3:5">
      <c r="C1218" s="161" t="s">
        <v>1548</v>
      </c>
      <c r="D1218" s="160">
        <v>4521143</v>
      </c>
      <c r="E1218" s="160">
        <v>3961113.22</v>
      </c>
    </row>
    <row r="1219" spans="3:5">
      <c r="C1219" s="161" t="s">
        <v>1549</v>
      </c>
      <c r="D1219" s="160">
        <v>1175317</v>
      </c>
      <c r="E1219" s="160">
        <v>0</v>
      </c>
    </row>
    <row r="1220" spans="3:5">
      <c r="C1220" s="161" t="s">
        <v>1550</v>
      </c>
      <c r="D1220" s="160">
        <v>6047821</v>
      </c>
      <c r="E1220" s="160">
        <v>7926674.5899999999</v>
      </c>
    </row>
    <row r="1221" spans="3:5">
      <c r="C1221" s="161" t="s">
        <v>1551</v>
      </c>
      <c r="D1221" s="160">
        <v>3426970</v>
      </c>
      <c r="E1221" s="160">
        <v>3931790.18</v>
      </c>
    </row>
    <row r="1222" spans="3:5">
      <c r="C1222" s="161" t="s">
        <v>1552</v>
      </c>
      <c r="D1222" s="160">
        <v>1504803</v>
      </c>
      <c r="E1222" s="160">
        <v>0</v>
      </c>
    </row>
    <row r="1223" spans="3:5">
      <c r="C1223" s="161" t="s">
        <v>1553</v>
      </c>
      <c r="D1223" s="160">
        <v>1519986</v>
      </c>
      <c r="E1223" s="160">
        <v>0</v>
      </c>
    </row>
    <row r="1224" spans="3:5">
      <c r="C1224" s="161" t="s">
        <v>1554</v>
      </c>
      <c r="D1224" s="160">
        <v>2273773</v>
      </c>
      <c r="E1224" s="160">
        <v>0</v>
      </c>
    </row>
    <row r="1225" spans="3:5">
      <c r="C1225" s="161" t="s">
        <v>1555</v>
      </c>
      <c r="D1225" s="160">
        <v>1076708</v>
      </c>
      <c r="E1225" s="160">
        <v>0</v>
      </c>
    </row>
    <row r="1226" spans="3:5">
      <c r="C1226" s="161" t="s">
        <v>2241</v>
      </c>
      <c r="D1226" s="160">
        <v>1519986</v>
      </c>
      <c r="E1226" s="160">
        <v>6077938.8300000001</v>
      </c>
    </row>
    <row r="1227" spans="3:5">
      <c r="C1227" s="161" t="s">
        <v>533</v>
      </c>
      <c r="D1227" s="160">
        <v>1076708</v>
      </c>
      <c r="E1227" s="160">
        <v>0</v>
      </c>
    </row>
    <row r="1228" spans="3:5">
      <c r="C1228" s="161" t="s">
        <v>404</v>
      </c>
      <c r="D1228" s="160">
        <v>5383541</v>
      </c>
      <c r="E1228" s="160">
        <v>2535290.48</v>
      </c>
    </row>
    <row r="1229" spans="3:5">
      <c r="C1229" s="161" t="s">
        <v>405</v>
      </c>
      <c r="D1229" s="160">
        <v>7366419</v>
      </c>
      <c r="E1229" s="160">
        <v>0</v>
      </c>
    </row>
    <row r="1230" spans="3:5">
      <c r="C1230" s="161" t="s">
        <v>406</v>
      </c>
      <c r="D1230" s="160">
        <v>3282809</v>
      </c>
      <c r="E1230" s="160">
        <v>0</v>
      </c>
    </row>
    <row r="1231" spans="3:5">
      <c r="C1231" s="161" t="s">
        <v>407</v>
      </c>
      <c r="D1231" s="160">
        <v>1083406</v>
      </c>
      <c r="E1231" s="160">
        <v>0</v>
      </c>
    </row>
    <row r="1232" spans="3:5">
      <c r="C1232" s="161" t="s">
        <v>408</v>
      </c>
      <c r="D1232" s="160">
        <v>3494897</v>
      </c>
      <c r="E1232" s="160">
        <v>0</v>
      </c>
    </row>
    <row r="1233" spans="3:5">
      <c r="C1233" s="161" t="s">
        <v>409</v>
      </c>
      <c r="D1233" s="160">
        <v>4075959</v>
      </c>
      <c r="E1233" s="160">
        <v>0</v>
      </c>
    </row>
    <row r="1234" spans="3:5">
      <c r="C1234" s="161" t="s">
        <v>1556</v>
      </c>
      <c r="D1234" s="160">
        <v>178751321</v>
      </c>
      <c r="E1234" s="160">
        <v>13629628.16</v>
      </c>
    </row>
    <row r="1235" spans="3:5">
      <c r="C1235" s="161" t="s">
        <v>1557</v>
      </c>
      <c r="D1235" s="160">
        <v>5076986</v>
      </c>
      <c r="E1235" s="160">
        <v>0</v>
      </c>
    </row>
    <row r="1236" spans="3:5">
      <c r="C1236" s="161" t="s">
        <v>1558</v>
      </c>
      <c r="D1236" s="160">
        <v>60000001</v>
      </c>
      <c r="E1236" s="160">
        <v>47999591.780000001</v>
      </c>
    </row>
    <row r="1237" spans="3:5">
      <c r="C1237" s="161" t="s">
        <v>410</v>
      </c>
      <c r="D1237" s="160">
        <v>1413658</v>
      </c>
      <c r="E1237" s="160">
        <v>0</v>
      </c>
    </row>
    <row r="1238" spans="3:5">
      <c r="C1238" s="161" t="s">
        <v>1559</v>
      </c>
      <c r="D1238" s="160">
        <v>30000002</v>
      </c>
      <c r="E1238" s="160">
        <v>23465176.27</v>
      </c>
    </row>
    <row r="1239" spans="3:5">
      <c r="C1239" s="161" t="s">
        <v>411</v>
      </c>
      <c r="D1239" s="160">
        <v>5068647</v>
      </c>
      <c r="E1239" s="160">
        <v>0</v>
      </c>
    </row>
    <row r="1240" spans="3:5">
      <c r="C1240" s="161" t="s">
        <v>412</v>
      </c>
      <c r="D1240" s="160">
        <v>1413658</v>
      </c>
      <c r="E1240" s="160">
        <v>0</v>
      </c>
    </row>
    <row r="1241" spans="3:5">
      <c r="C1241" s="161" t="s">
        <v>413</v>
      </c>
      <c r="D1241" s="160">
        <v>1413658</v>
      </c>
      <c r="E1241" s="160">
        <v>0</v>
      </c>
    </row>
    <row r="1242" spans="3:5">
      <c r="C1242" s="161" t="s">
        <v>414</v>
      </c>
      <c r="D1242" s="160">
        <v>7591797</v>
      </c>
      <c r="E1242" s="160">
        <v>5250908.18</v>
      </c>
    </row>
    <row r="1243" spans="3:5">
      <c r="C1243" s="161" t="s">
        <v>415</v>
      </c>
      <c r="D1243" s="160">
        <v>12655186</v>
      </c>
      <c r="E1243" s="160">
        <v>8868928.5500000007</v>
      </c>
    </row>
    <row r="1244" spans="3:5">
      <c r="C1244" s="161" t="s">
        <v>1560</v>
      </c>
      <c r="D1244" s="160">
        <v>13314662</v>
      </c>
      <c r="E1244" s="160">
        <v>0</v>
      </c>
    </row>
    <row r="1245" spans="3:5">
      <c r="C1245" s="161" t="s">
        <v>416</v>
      </c>
      <c r="D1245" s="160">
        <v>1076708</v>
      </c>
      <c r="E1245" s="160">
        <v>2954243.09</v>
      </c>
    </row>
    <row r="1246" spans="3:5">
      <c r="C1246" s="161" t="s">
        <v>417</v>
      </c>
      <c r="D1246" s="160">
        <v>1076708</v>
      </c>
      <c r="E1246" s="160">
        <v>0</v>
      </c>
    </row>
    <row r="1247" spans="3:5">
      <c r="C1247" s="161" t="s">
        <v>1561</v>
      </c>
      <c r="D1247" s="160">
        <v>7599928</v>
      </c>
      <c r="E1247" s="160">
        <v>4449964.3899999997</v>
      </c>
    </row>
    <row r="1248" spans="3:5">
      <c r="C1248" s="161" t="s">
        <v>532</v>
      </c>
      <c r="D1248" s="160">
        <v>1543101</v>
      </c>
      <c r="E1248" s="160">
        <v>0</v>
      </c>
    </row>
    <row r="1249" spans="3:5">
      <c r="C1249" s="161" t="s">
        <v>1562</v>
      </c>
      <c r="D1249" s="160">
        <v>2000000</v>
      </c>
      <c r="E1249" s="160">
        <v>3227099.74</v>
      </c>
    </row>
    <row r="1250" spans="3:5">
      <c r="C1250" s="161" t="s">
        <v>531</v>
      </c>
      <c r="D1250" s="160">
        <v>135000006</v>
      </c>
      <c r="E1250" s="160">
        <v>104547966.45</v>
      </c>
    </row>
    <row r="1251" spans="3:5">
      <c r="C1251" s="161" t="s">
        <v>418</v>
      </c>
      <c r="D1251" s="160">
        <v>1543101</v>
      </c>
      <c r="E1251" s="160">
        <v>0</v>
      </c>
    </row>
    <row r="1252" spans="3:5">
      <c r="C1252" s="161" t="s">
        <v>530</v>
      </c>
      <c r="D1252" s="160">
        <v>1075882</v>
      </c>
      <c r="E1252" s="160">
        <v>0</v>
      </c>
    </row>
    <row r="1253" spans="3:5">
      <c r="C1253" s="161" t="s">
        <v>1563</v>
      </c>
      <c r="D1253" s="160">
        <v>8264361</v>
      </c>
      <c r="E1253" s="160">
        <v>11156096.58</v>
      </c>
    </row>
    <row r="1254" spans="3:5">
      <c r="C1254" s="161" t="s">
        <v>1564</v>
      </c>
      <c r="D1254" s="160">
        <v>4841110</v>
      </c>
      <c r="E1254" s="160">
        <v>0</v>
      </c>
    </row>
    <row r="1255" spans="3:5">
      <c r="C1255" s="161" t="s">
        <v>2178</v>
      </c>
      <c r="D1255" s="160">
        <v>0</v>
      </c>
      <c r="E1255" s="160">
        <v>0</v>
      </c>
    </row>
    <row r="1256" spans="3:5">
      <c r="C1256" s="161" t="s">
        <v>365</v>
      </c>
      <c r="D1256" s="160">
        <v>7500002</v>
      </c>
      <c r="E1256" s="160">
        <v>5438531</v>
      </c>
    </row>
    <row r="1257" spans="3:5">
      <c r="C1257" s="161" t="s">
        <v>825</v>
      </c>
      <c r="D1257" s="160">
        <v>0</v>
      </c>
      <c r="E1257" s="160">
        <v>0</v>
      </c>
    </row>
    <row r="1258" spans="3:5">
      <c r="C1258" s="161" t="s">
        <v>1565</v>
      </c>
      <c r="D1258" s="160">
        <v>9960000</v>
      </c>
      <c r="E1258" s="160">
        <v>0</v>
      </c>
    </row>
    <row r="1259" spans="3:5">
      <c r="C1259" s="161" t="s">
        <v>727</v>
      </c>
      <c r="D1259" s="160">
        <v>0</v>
      </c>
      <c r="E1259" s="160">
        <v>5179442.8600000003</v>
      </c>
    </row>
    <row r="1260" spans="3:5">
      <c r="C1260" s="161" t="s">
        <v>728</v>
      </c>
      <c r="D1260" s="160">
        <v>0</v>
      </c>
      <c r="E1260" s="160">
        <v>891054.43</v>
      </c>
    </row>
    <row r="1261" spans="3:5">
      <c r="C1261" s="157" t="s">
        <v>308</v>
      </c>
      <c r="D1261" s="158">
        <v>1734985101</v>
      </c>
      <c r="E1261" s="158">
        <v>528828545.41999996</v>
      </c>
    </row>
    <row r="1262" spans="3:5">
      <c r="C1262" s="159" t="s">
        <v>240</v>
      </c>
      <c r="D1262" s="160">
        <v>1455500578</v>
      </c>
      <c r="E1262" s="160">
        <v>490906218</v>
      </c>
    </row>
    <row r="1263" spans="3:5">
      <c r="C1263" s="161" t="s">
        <v>346</v>
      </c>
      <c r="D1263" s="160">
        <v>157231672</v>
      </c>
      <c r="E1263" s="160">
        <v>0</v>
      </c>
    </row>
    <row r="1264" spans="3:5">
      <c r="C1264" s="161" t="s">
        <v>1566</v>
      </c>
      <c r="D1264" s="160">
        <v>26496875</v>
      </c>
      <c r="E1264" s="160">
        <v>0</v>
      </c>
    </row>
    <row r="1265" spans="3:5">
      <c r="C1265" s="161" t="s">
        <v>1567</v>
      </c>
      <c r="D1265" s="160">
        <v>5188516</v>
      </c>
      <c r="E1265" s="160">
        <v>1873645.12</v>
      </c>
    </row>
    <row r="1266" spans="3:5">
      <c r="C1266" s="161" t="s">
        <v>1568</v>
      </c>
      <c r="D1266" s="160">
        <v>6508435</v>
      </c>
      <c r="E1266" s="160">
        <v>338342.35</v>
      </c>
    </row>
    <row r="1267" spans="3:5">
      <c r="C1267" s="161" t="s">
        <v>1569</v>
      </c>
      <c r="D1267" s="160">
        <v>1310327</v>
      </c>
      <c r="E1267" s="160">
        <v>0</v>
      </c>
    </row>
    <row r="1268" spans="3:5">
      <c r="C1268" s="161" t="s">
        <v>1570</v>
      </c>
      <c r="D1268" s="160">
        <v>5242460</v>
      </c>
      <c r="E1268" s="160">
        <v>0</v>
      </c>
    </row>
    <row r="1269" spans="3:5">
      <c r="C1269" s="161" t="s">
        <v>1571</v>
      </c>
      <c r="D1269" s="160">
        <v>1112112</v>
      </c>
      <c r="E1269" s="160">
        <v>0</v>
      </c>
    </row>
    <row r="1270" spans="3:5">
      <c r="C1270" s="161" t="s">
        <v>1572</v>
      </c>
      <c r="D1270" s="160">
        <v>1112112</v>
      </c>
      <c r="E1270" s="160">
        <v>0</v>
      </c>
    </row>
    <row r="1271" spans="3:5">
      <c r="C1271" s="161" t="s">
        <v>1573</v>
      </c>
      <c r="D1271" s="160">
        <v>5560558</v>
      </c>
      <c r="E1271" s="160">
        <v>0</v>
      </c>
    </row>
    <row r="1272" spans="3:5">
      <c r="C1272" s="161" t="s">
        <v>1574</v>
      </c>
      <c r="D1272" s="160">
        <v>2419006</v>
      </c>
      <c r="E1272" s="160">
        <v>0</v>
      </c>
    </row>
    <row r="1273" spans="3:5">
      <c r="C1273" s="161" t="s">
        <v>1575</v>
      </c>
      <c r="D1273" s="160">
        <v>12095029</v>
      </c>
      <c r="E1273" s="160">
        <v>0</v>
      </c>
    </row>
    <row r="1274" spans="3:5">
      <c r="C1274" s="161" t="s">
        <v>1576</v>
      </c>
      <c r="D1274" s="160">
        <v>7389792</v>
      </c>
      <c r="E1274" s="160">
        <v>4291138.09</v>
      </c>
    </row>
    <row r="1275" spans="3:5">
      <c r="C1275" s="161" t="s">
        <v>1577</v>
      </c>
      <c r="D1275" s="160">
        <v>1498437</v>
      </c>
      <c r="E1275" s="160">
        <v>0</v>
      </c>
    </row>
    <row r="1276" spans="3:5">
      <c r="C1276" s="161" t="s">
        <v>1578</v>
      </c>
      <c r="D1276" s="160">
        <v>7492185</v>
      </c>
      <c r="E1276" s="160">
        <v>3818402.77</v>
      </c>
    </row>
    <row r="1277" spans="3:5">
      <c r="C1277" s="161" t="s">
        <v>1579</v>
      </c>
      <c r="D1277" s="160">
        <v>1486291</v>
      </c>
      <c r="E1277" s="160">
        <v>3544895.83</v>
      </c>
    </row>
    <row r="1278" spans="3:5">
      <c r="C1278" s="161" t="s">
        <v>529</v>
      </c>
      <c r="D1278" s="160">
        <v>16726449</v>
      </c>
      <c r="E1278" s="160">
        <v>6408156.1299999999</v>
      </c>
    </row>
    <row r="1279" spans="3:5">
      <c r="C1279" s="161" t="s">
        <v>309</v>
      </c>
      <c r="D1279" s="160">
        <v>166000001</v>
      </c>
      <c r="E1279" s="160">
        <v>0</v>
      </c>
    </row>
    <row r="1280" spans="3:5">
      <c r="C1280" s="161" t="s">
        <v>1580</v>
      </c>
      <c r="D1280" s="160">
        <v>2417108</v>
      </c>
      <c r="E1280" s="160">
        <v>1616673.08</v>
      </c>
    </row>
    <row r="1281" spans="3:5">
      <c r="C1281" s="161" t="s">
        <v>767</v>
      </c>
      <c r="D1281" s="160">
        <v>0</v>
      </c>
      <c r="E1281" s="160">
        <v>3336583.67</v>
      </c>
    </row>
    <row r="1282" spans="3:5">
      <c r="C1282" s="161" t="s">
        <v>1581</v>
      </c>
      <c r="D1282" s="160">
        <v>2129173</v>
      </c>
      <c r="E1282" s="160">
        <v>1335796.58</v>
      </c>
    </row>
    <row r="1283" spans="3:5">
      <c r="C1283" s="161" t="s">
        <v>1582</v>
      </c>
      <c r="D1283" s="160">
        <v>4061379</v>
      </c>
      <c r="E1283" s="160">
        <v>2903473.4</v>
      </c>
    </row>
    <row r="1284" spans="3:5">
      <c r="C1284" s="161" t="s">
        <v>1583</v>
      </c>
      <c r="D1284" s="160">
        <v>3714026</v>
      </c>
      <c r="E1284" s="160">
        <v>0</v>
      </c>
    </row>
    <row r="1285" spans="3:5">
      <c r="C1285" s="161" t="s">
        <v>1584</v>
      </c>
      <c r="D1285" s="160">
        <v>7000000</v>
      </c>
      <c r="E1285" s="160">
        <v>0</v>
      </c>
    </row>
    <row r="1286" spans="3:5">
      <c r="C1286" s="161" t="s">
        <v>1585</v>
      </c>
      <c r="D1286" s="160">
        <v>1318200</v>
      </c>
      <c r="E1286" s="160">
        <v>0</v>
      </c>
    </row>
    <row r="1287" spans="3:5">
      <c r="C1287" s="161" t="s">
        <v>2117</v>
      </c>
      <c r="D1287" s="160">
        <v>0</v>
      </c>
      <c r="E1287" s="160">
        <v>10924708.18</v>
      </c>
    </row>
    <row r="1288" spans="3:5">
      <c r="C1288" s="161" t="s">
        <v>1586</v>
      </c>
      <c r="D1288" s="160">
        <v>2347098</v>
      </c>
      <c r="E1288" s="160">
        <v>16565640.84</v>
      </c>
    </row>
    <row r="1289" spans="3:5">
      <c r="C1289" s="161" t="s">
        <v>1587</v>
      </c>
      <c r="D1289" s="160">
        <v>3216613</v>
      </c>
      <c r="E1289" s="160">
        <v>4477673.1900000004</v>
      </c>
    </row>
    <row r="1290" spans="3:5">
      <c r="C1290" s="161" t="s">
        <v>1588</v>
      </c>
      <c r="D1290" s="160">
        <v>20000000</v>
      </c>
      <c r="E1290" s="160">
        <v>0</v>
      </c>
    </row>
    <row r="1291" spans="3:5">
      <c r="C1291" s="161" t="s">
        <v>768</v>
      </c>
      <c r="D1291" s="160">
        <v>0</v>
      </c>
      <c r="E1291" s="160">
        <v>1503239.68</v>
      </c>
    </row>
    <row r="1292" spans="3:5">
      <c r="C1292" s="161" t="s">
        <v>1589</v>
      </c>
      <c r="D1292" s="160">
        <v>1945401</v>
      </c>
      <c r="E1292" s="160">
        <v>6135876.1200000001</v>
      </c>
    </row>
    <row r="1293" spans="3:5">
      <c r="C1293" s="161" t="s">
        <v>1590</v>
      </c>
      <c r="D1293" s="160">
        <v>7492175</v>
      </c>
      <c r="E1293" s="160">
        <v>3758827.66</v>
      </c>
    </row>
    <row r="1294" spans="3:5">
      <c r="C1294" s="161" t="s">
        <v>1591</v>
      </c>
      <c r="D1294" s="160">
        <v>12473591</v>
      </c>
      <c r="E1294" s="160">
        <v>3817631.87</v>
      </c>
    </row>
    <row r="1295" spans="3:5">
      <c r="C1295" s="161" t="s">
        <v>1592</v>
      </c>
      <c r="D1295" s="160">
        <v>4845910</v>
      </c>
      <c r="E1295" s="160">
        <v>0</v>
      </c>
    </row>
    <row r="1296" spans="3:5">
      <c r="C1296" s="161" t="s">
        <v>1593</v>
      </c>
      <c r="D1296" s="160">
        <v>2488475</v>
      </c>
      <c r="E1296" s="160">
        <v>0</v>
      </c>
    </row>
    <row r="1297" spans="3:5">
      <c r="C1297" s="161" t="s">
        <v>1594</v>
      </c>
      <c r="D1297" s="160">
        <v>10587127</v>
      </c>
      <c r="E1297" s="160">
        <v>0</v>
      </c>
    </row>
    <row r="1298" spans="3:5">
      <c r="C1298" s="161" t="s">
        <v>1595</v>
      </c>
      <c r="D1298" s="160">
        <v>1849743</v>
      </c>
      <c r="E1298" s="160">
        <v>1867075.87</v>
      </c>
    </row>
    <row r="1299" spans="3:5">
      <c r="C1299" s="161" t="s">
        <v>1596</v>
      </c>
      <c r="D1299" s="160">
        <v>37375859</v>
      </c>
      <c r="E1299" s="160">
        <v>37337500</v>
      </c>
    </row>
    <row r="1300" spans="3:5">
      <c r="C1300" s="161" t="s">
        <v>1597</v>
      </c>
      <c r="D1300" s="160">
        <v>5023007</v>
      </c>
      <c r="E1300" s="160">
        <v>5008185.1900000004</v>
      </c>
    </row>
    <row r="1301" spans="3:5">
      <c r="C1301" s="161" t="s">
        <v>1598</v>
      </c>
      <c r="D1301" s="160">
        <v>3662761</v>
      </c>
      <c r="E1301" s="160">
        <v>3449564.19</v>
      </c>
    </row>
    <row r="1302" spans="3:5">
      <c r="C1302" s="161" t="s">
        <v>1599</v>
      </c>
      <c r="D1302" s="160">
        <v>37521083</v>
      </c>
      <c r="E1302" s="160">
        <v>37513600</v>
      </c>
    </row>
    <row r="1303" spans="3:5">
      <c r="C1303" s="161" t="s">
        <v>1600</v>
      </c>
      <c r="D1303" s="160">
        <v>2429113</v>
      </c>
      <c r="E1303" s="160">
        <v>0</v>
      </c>
    </row>
    <row r="1304" spans="3:5">
      <c r="C1304" s="161" t="s">
        <v>528</v>
      </c>
      <c r="D1304" s="160">
        <v>6751973</v>
      </c>
      <c r="E1304" s="160">
        <v>6378930.7000000002</v>
      </c>
    </row>
    <row r="1305" spans="3:5">
      <c r="C1305" s="161" t="s">
        <v>806</v>
      </c>
      <c r="D1305" s="160">
        <v>76154845</v>
      </c>
      <c r="E1305" s="160">
        <v>59799628.780000001</v>
      </c>
    </row>
    <row r="1306" spans="3:5">
      <c r="C1306" s="161" t="s">
        <v>1601</v>
      </c>
      <c r="D1306" s="160">
        <v>6080000</v>
      </c>
      <c r="E1306" s="160">
        <v>479243.37</v>
      </c>
    </row>
    <row r="1307" spans="3:5">
      <c r="C1307" s="161" t="s">
        <v>1602</v>
      </c>
      <c r="D1307" s="160">
        <v>5437376</v>
      </c>
      <c r="E1307" s="160">
        <v>3113609.45</v>
      </c>
    </row>
    <row r="1308" spans="3:5">
      <c r="C1308" s="161" t="s">
        <v>1603</v>
      </c>
      <c r="D1308" s="160">
        <v>20000000</v>
      </c>
      <c r="E1308" s="160">
        <v>0</v>
      </c>
    </row>
    <row r="1309" spans="3:5">
      <c r="C1309" s="161" t="s">
        <v>1604</v>
      </c>
      <c r="D1309" s="160">
        <v>5652712</v>
      </c>
      <c r="E1309" s="160">
        <v>3182676.87</v>
      </c>
    </row>
    <row r="1310" spans="3:5">
      <c r="C1310" s="161" t="s">
        <v>1605</v>
      </c>
      <c r="D1310" s="160">
        <v>61053890</v>
      </c>
      <c r="E1310" s="160">
        <v>13217162.98</v>
      </c>
    </row>
    <row r="1311" spans="3:5">
      <c r="C1311" s="161" t="s">
        <v>1606</v>
      </c>
      <c r="D1311" s="160">
        <v>12383198</v>
      </c>
      <c r="E1311" s="160">
        <v>5133755.84</v>
      </c>
    </row>
    <row r="1312" spans="3:5">
      <c r="C1312" s="161" t="s">
        <v>1607</v>
      </c>
      <c r="D1312" s="160">
        <v>13109885</v>
      </c>
      <c r="E1312" s="160">
        <v>7093525.6299999999</v>
      </c>
    </row>
    <row r="1313" spans="3:5">
      <c r="C1313" s="161" t="s">
        <v>1608</v>
      </c>
      <c r="D1313" s="160">
        <v>177387225</v>
      </c>
      <c r="E1313" s="160">
        <v>2037303.75</v>
      </c>
    </row>
    <row r="1314" spans="3:5">
      <c r="C1314" s="161" t="s">
        <v>1609</v>
      </c>
      <c r="D1314" s="160">
        <v>5129530</v>
      </c>
      <c r="E1314" s="160">
        <v>2978164.2</v>
      </c>
    </row>
    <row r="1315" spans="3:5">
      <c r="C1315" s="161" t="s">
        <v>1610</v>
      </c>
      <c r="D1315" s="160">
        <v>75527452</v>
      </c>
      <c r="E1315" s="160">
        <v>59981833.630000003</v>
      </c>
    </row>
    <row r="1316" spans="3:5">
      <c r="C1316" s="161" t="s">
        <v>1611</v>
      </c>
      <c r="D1316" s="160">
        <v>12751040</v>
      </c>
      <c r="E1316" s="160">
        <v>0</v>
      </c>
    </row>
    <row r="1317" spans="3:5">
      <c r="C1317" s="161" t="s">
        <v>826</v>
      </c>
      <c r="D1317" s="160">
        <v>0</v>
      </c>
      <c r="E1317" s="160">
        <v>5162967.59</v>
      </c>
    </row>
    <row r="1318" spans="3:5">
      <c r="C1318" s="161" t="s">
        <v>2139</v>
      </c>
      <c r="D1318" s="160">
        <v>0</v>
      </c>
      <c r="E1318" s="160">
        <v>8670281.0999999996</v>
      </c>
    </row>
    <row r="1319" spans="3:5">
      <c r="C1319" s="161" t="s">
        <v>310</v>
      </c>
      <c r="D1319" s="160">
        <v>191812602</v>
      </c>
      <c r="E1319" s="160">
        <v>53211183.93</v>
      </c>
    </row>
    <row r="1320" spans="3:5">
      <c r="C1320" s="161" t="s">
        <v>1612</v>
      </c>
      <c r="D1320" s="160">
        <v>76458419</v>
      </c>
      <c r="E1320" s="160">
        <v>76032322.74000001</v>
      </c>
    </row>
    <row r="1321" spans="3:5">
      <c r="C1321" s="161" t="s">
        <v>2140</v>
      </c>
      <c r="D1321" s="160">
        <v>0</v>
      </c>
      <c r="E1321" s="160">
        <v>0</v>
      </c>
    </row>
    <row r="1322" spans="3:5">
      <c r="C1322" s="161" t="s">
        <v>2141</v>
      </c>
      <c r="D1322" s="160">
        <v>0</v>
      </c>
      <c r="E1322" s="160">
        <v>4440682.9800000004</v>
      </c>
    </row>
    <row r="1323" spans="3:5">
      <c r="C1323" s="161" t="s">
        <v>2142</v>
      </c>
      <c r="D1323" s="160">
        <v>0</v>
      </c>
      <c r="E1323" s="160">
        <v>0</v>
      </c>
    </row>
    <row r="1324" spans="3:5">
      <c r="C1324" s="161" t="s">
        <v>2143</v>
      </c>
      <c r="D1324" s="160">
        <v>0</v>
      </c>
      <c r="E1324" s="160">
        <v>0</v>
      </c>
    </row>
    <row r="1325" spans="3:5">
      <c r="C1325" s="161" t="s">
        <v>2144</v>
      </c>
      <c r="D1325" s="160">
        <v>0</v>
      </c>
      <c r="E1325" s="160">
        <v>0</v>
      </c>
    </row>
    <row r="1326" spans="3:5">
      <c r="C1326" s="161" t="s">
        <v>2145</v>
      </c>
      <c r="D1326" s="160">
        <v>0</v>
      </c>
      <c r="E1326" s="160">
        <v>4310117.9000000004</v>
      </c>
    </row>
    <row r="1327" spans="3:5">
      <c r="C1327" s="161" t="s">
        <v>2179</v>
      </c>
      <c r="D1327" s="160">
        <v>0</v>
      </c>
      <c r="E1327" s="160">
        <v>0</v>
      </c>
    </row>
    <row r="1328" spans="3:5">
      <c r="C1328" s="161" t="s">
        <v>2146</v>
      </c>
      <c r="D1328" s="160">
        <v>0</v>
      </c>
      <c r="E1328" s="160">
        <v>7527977.7599999998</v>
      </c>
    </row>
    <row r="1329" spans="3:5">
      <c r="C1329" s="161" t="s">
        <v>1613</v>
      </c>
      <c r="D1329" s="160">
        <v>111042332</v>
      </c>
      <c r="E1329" s="160">
        <v>6328218.9900000002</v>
      </c>
    </row>
    <row r="1330" spans="3:5">
      <c r="C1330" s="161" t="s">
        <v>2147</v>
      </c>
      <c r="D1330" s="160">
        <v>0</v>
      </c>
      <c r="E1330" s="160">
        <v>0</v>
      </c>
    </row>
    <row r="1331" spans="3:5">
      <c r="C1331" s="161" t="s">
        <v>2148</v>
      </c>
      <c r="D1331" s="160">
        <v>0</v>
      </c>
      <c r="E1331" s="160">
        <v>0</v>
      </c>
    </row>
    <row r="1332" spans="3:5">
      <c r="C1332" s="161" t="s">
        <v>2180</v>
      </c>
      <c r="D1332" s="160">
        <v>0</v>
      </c>
      <c r="E1332" s="160">
        <v>0</v>
      </c>
    </row>
    <row r="1333" spans="3:5">
      <c r="C1333" s="159" t="s">
        <v>242</v>
      </c>
      <c r="D1333" s="160">
        <v>14154718</v>
      </c>
      <c r="E1333" s="160">
        <v>37922327.420000002</v>
      </c>
    </row>
    <row r="1334" spans="3:5">
      <c r="C1334" s="161" t="s">
        <v>527</v>
      </c>
      <c r="D1334" s="160">
        <v>14083521</v>
      </c>
      <c r="E1334" s="160">
        <v>6660764.1399999997</v>
      </c>
    </row>
    <row r="1335" spans="3:5">
      <c r="C1335" s="161" t="s">
        <v>666</v>
      </c>
      <c r="D1335" s="160">
        <v>71197</v>
      </c>
      <c r="E1335" s="160">
        <v>935251</v>
      </c>
    </row>
    <row r="1336" spans="3:5">
      <c r="C1336" s="161" t="s">
        <v>769</v>
      </c>
      <c r="D1336" s="160">
        <v>0</v>
      </c>
      <c r="E1336" s="160">
        <v>30326312.280000001</v>
      </c>
    </row>
    <row r="1337" spans="3:5">
      <c r="C1337" s="159" t="s">
        <v>243</v>
      </c>
      <c r="D1337" s="160">
        <v>265329805</v>
      </c>
      <c r="E1337" s="160">
        <v>0</v>
      </c>
    </row>
    <row r="1338" spans="3:5">
      <c r="C1338" s="161" t="s">
        <v>667</v>
      </c>
      <c r="D1338" s="160">
        <v>96421796</v>
      </c>
      <c r="E1338" s="160">
        <v>0</v>
      </c>
    </row>
    <row r="1339" spans="3:5">
      <c r="C1339" s="161" t="s">
        <v>668</v>
      </c>
      <c r="D1339" s="160">
        <v>45999793</v>
      </c>
      <c r="E1339" s="160">
        <v>0</v>
      </c>
    </row>
    <row r="1340" spans="3:5">
      <c r="C1340" s="161" t="s">
        <v>669</v>
      </c>
      <c r="D1340" s="160">
        <v>83830216</v>
      </c>
      <c r="E1340" s="160">
        <v>0</v>
      </c>
    </row>
    <row r="1341" spans="3:5">
      <c r="C1341" s="161" t="s">
        <v>920</v>
      </c>
      <c r="D1341" s="160">
        <v>39078000</v>
      </c>
      <c r="E1341" s="160">
        <v>0</v>
      </c>
    </row>
    <row r="1342" spans="3:5">
      <c r="C1342" s="157" t="s">
        <v>311</v>
      </c>
      <c r="D1342" s="158">
        <v>697956452</v>
      </c>
      <c r="E1342" s="158">
        <v>589992994.91999996</v>
      </c>
    </row>
    <row r="1343" spans="3:5">
      <c r="C1343" s="159" t="s">
        <v>240</v>
      </c>
      <c r="D1343" s="160">
        <v>638383686</v>
      </c>
      <c r="E1343" s="160">
        <v>582948019.24000001</v>
      </c>
    </row>
    <row r="1344" spans="3:5">
      <c r="C1344" s="161" t="s">
        <v>1614</v>
      </c>
      <c r="D1344" s="160">
        <v>15080801</v>
      </c>
      <c r="E1344" s="160">
        <v>10477186</v>
      </c>
    </row>
    <row r="1345" spans="3:5">
      <c r="C1345" s="161" t="s">
        <v>1615</v>
      </c>
      <c r="D1345" s="160">
        <v>20652855</v>
      </c>
      <c r="E1345" s="160">
        <v>18952854.879999999</v>
      </c>
    </row>
    <row r="1346" spans="3:5">
      <c r="C1346" s="161" t="s">
        <v>1616</v>
      </c>
      <c r="D1346" s="160">
        <v>19306742</v>
      </c>
      <c r="E1346" s="160">
        <v>0</v>
      </c>
    </row>
    <row r="1347" spans="3:5">
      <c r="C1347" s="161" t="s">
        <v>1617</v>
      </c>
      <c r="D1347" s="160">
        <v>27739160</v>
      </c>
      <c r="E1347" s="160">
        <v>0</v>
      </c>
    </row>
    <row r="1348" spans="3:5">
      <c r="C1348" s="161" t="s">
        <v>1618</v>
      </c>
      <c r="D1348" s="160">
        <v>37967833</v>
      </c>
      <c r="E1348" s="160">
        <v>69826782.090000004</v>
      </c>
    </row>
    <row r="1349" spans="3:5">
      <c r="C1349" s="161" t="s">
        <v>1619</v>
      </c>
      <c r="D1349" s="160">
        <v>38981691</v>
      </c>
      <c r="E1349" s="160">
        <v>0</v>
      </c>
    </row>
    <row r="1350" spans="3:5">
      <c r="C1350" s="161" t="s">
        <v>670</v>
      </c>
      <c r="D1350" s="160">
        <v>9157786</v>
      </c>
      <c r="E1350" s="160">
        <v>0</v>
      </c>
    </row>
    <row r="1351" spans="3:5">
      <c r="C1351" s="161" t="s">
        <v>1620</v>
      </c>
      <c r="D1351" s="160">
        <v>77963381</v>
      </c>
      <c r="E1351" s="160">
        <v>0</v>
      </c>
    </row>
    <row r="1352" spans="3:5">
      <c r="C1352" s="161" t="s">
        <v>1621</v>
      </c>
      <c r="D1352" s="160">
        <v>5511231</v>
      </c>
      <c r="E1352" s="160">
        <v>0</v>
      </c>
    </row>
    <row r="1353" spans="3:5">
      <c r="C1353" s="161" t="s">
        <v>1622</v>
      </c>
      <c r="D1353" s="160">
        <v>5364704</v>
      </c>
      <c r="E1353" s="160">
        <v>1674747.05</v>
      </c>
    </row>
    <row r="1354" spans="3:5">
      <c r="C1354" s="161" t="s">
        <v>1623</v>
      </c>
      <c r="D1354" s="160">
        <v>2521954</v>
      </c>
      <c r="E1354" s="160">
        <v>137774.48000000001</v>
      </c>
    </row>
    <row r="1355" spans="3:5">
      <c r="C1355" s="161" t="s">
        <v>1624</v>
      </c>
      <c r="D1355" s="160">
        <v>1514598</v>
      </c>
      <c r="E1355" s="160">
        <v>122395.28</v>
      </c>
    </row>
    <row r="1356" spans="3:5">
      <c r="C1356" s="161" t="s">
        <v>1625</v>
      </c>
      <c r="D1356" s="160">
        <v>1514598</v>
      </c>
      <c r="E1356" s="160">
        <v>198395.28</v>
      </c>
    </row>
    <row r="1357" spans="3:5">
      <c r="C1357" s="161" t="s">
        <v>1626</v>
      </c>
      <c r="D1357" s="160">
        <v>0</v>
      </c>
      <c r="E1357" s="160">
        <v>199118676.65000001</v>
      </c>
    </row>
    <row r="1358" spans="3:5">
      <c r="C1358" s="161" t="s">
        <v>1627</v>
      </c>
      <c r="D1358" s="160">
        <v>0</v>
      </c>
      <c r="E1358" s="160">
        <v>3259897.65</v>
      </c>
    </row>
    <row r="1359" spans="3:5">
      <c r="C1359" s="161" t="s">
        <v>1628</v>
      </c>
      <c r="D1359" s="160">
        <v>1502116</v>
      </c>
      <c r="E1359" s="160">
        <v>0</v>
      </c>
    </row>
    <row r="1360" spans="3:5">
      <c r="C1360" s="161" t="s">
        <v>1629</v>
      </c>
      <c r="D1360" s="160">
        <v>1060218</v>
      </c>
      <c r="E1360" s="160">
        <v>0</v>
      </c>
    </row>
    <row r="1361" spans="3:5">
      <c r="C1361" s="161" t="s">
        <v>1630</v>
      </c>
      <c r="D1361" s="160">
        <v>1514598</v>
      </c>
      <c r="E1361" s="160">
        <v>0</v>
      </c>
    </row>
    <row r="1362" spans="3:5">
      <c r="C1362" s="161" t="s">
        <v>2221</v>
      </c>
      <c r="D1362" s="160">
        <v>0</v>
      </c>
      <c r="E1362" s="160">
        <v>2632511.65</v>
      </c>
    </row>
    <row r="1363" spans="3:5">
      <c r="C1363" s="161" t="s">
        <v>1631</v>
      </c>
      <c r="D1363" s="160">
        <v>1072940</v>
      </c>
      <c r="E1363" s="160">
        <v>0</v>
      </c>
    </row>
    <row r="1364" spans="3:5">
      <c r="C1364" s="161" t="s">
        <v>1632</v>
      </c>
      <c r="D1364" s="160">
        <v>1514598</v>
      </c>
      <c r="E1364" s="160">
        <v>0</v>
      </c>
    </row>
    <row r="1365" spans="3:5">
      <c r="C1365" s="161" t="s">
        <v>1633</v>
      </c>
      <c r="D1365" s="160">
        <v>1502116</v>
      </c>
      <c r="E1365" s="160">
        <v>1671958.77</v>
      </c>
    </row>
    <row r="1366" spans="3:5">
      <c r="C1366" s="161" t="s">
        <v>1634</v>
      </c>
      <c r="D1366" s="160">
        <v>2521954</v>
      </c>
      <c r="E1366" s="160">
        <v>772148.69</v>
      </c>
    </row>
    <row r="1367" spans="3:5">
      <c r="C1367" s="161" t="s">
        <v>1635</v>
      </c>
      <c r="D1367" s="160">
        <v>1477611</v>
      </c>
      <c r="E1367" s="160">
        <v>524928.75</v>
      </c>
    </row>
    <row r="1368" spans="3:5">
      <c r="C1368" s="161" t="s">
        <v>1636</v>
      </c>
      <c r="D1368" s="160">
        <v>1514598</v>
      </c>
      <c r="E1368" s="160">
        <v>1183160.4099999999</v>
      </c>
    </row>
    <row r="1369" spans="3:5">
      <c r="C1369" s="161" t="s">
        <v>1637</v>
      </c>
      <c r="D1369" s="160">
        <v>52523690</v>
      </c>
      <c r="E1369" s="160">
        <v>52418205</v>
      </c>
    </row>
    <row r="1370" spans="3:5">
      <c r="C1370" s="161" t="s">
        <v>477</v>
      </c>
      <c r="D1370" s="160">
        <v>90000019</v>
      </c>
      <c r="E1370" s="160">
        <v>71398148.390000001</v>
      </c>
    </row>
    <row r="1371" spans="3:5">
      <c r="C1371" s="161" t="s">
        <v>1638</v>
      </c>
      <c r="D1371" s="160">
        <v>2226849</v>
      </c>
      <c r="E1371" s="160">
        <v>13610481.66</v>
      </c>
    </row>
    <row r="1372" spans="3:5">
      <c r="C1372" s="161" t="s">
        <v>1639</v>
      </c>
      <c r="D1372" s="160">
        <v>100000</v>
      </c>
      <c r="E1372" s="160">
        <v>0</v>
      </c>
    </row>
    <row r="1373" spans="3:5">
      <c r="C1373" s="161" t="s">
        <v>1640</v>
      </c>
      <c r="D1373" s="160">
        <v>3072506</v>
      </c>
      <c r="E1373" s="160">
        <v>0</v>
      </c>
    </row>
    <row r="1374" spans="3:5">
      <c r="C1374" s="161" t="s">
        <v>1641</v>
      </c>
      <c r="D1374" s="160">
        <v>4489347</v>
      </c>
      <c r="E1374" s="160">
        <v>1699202.74</v>
      </c>
    </row>
    <row r="1375" spans="3:5">
      <c r="C1375" s="161" t="s">
        <v>1642</v>
      </c>
      <c r="D1375" s="160">
        <v>1237092</v>
      </c>
      <c r="E1375" s="160">
        <v>2872201.39</v>
      </c>
    </row>
    <row r="1376" spans="3:5">
      <c r="C1376" s="161" t="s">
        <v>1643</v>
      </c>
      <c r="D1376" s="160">
        <v>37500000</v>
      </c>
      <c r="E1376" s="160">
        <v>29988718.129999999</v>
      </c>
    </row>
    <row r="1377" spans="3:5">
      <c r="C1377" s="161" t="s">
        <v>1644</v>
      </c>
      <c r="D1377" s="160">
        <v>15240863</v>
      </c>
      <c r="E1377" s="160">
        <v>5153898.22</v>
      </c>
    </row>
    <row r="1378" spans="3:5">
      <c r="C1378" s="161" t="s">
        <v>1645</v>
      </c>
      <c r="D1378" s="160">
        <v>35035237</v>
      </c>
      <c r="E1378" s="160">
        <v>0</v>
      </c>
    </row>
    <row r="1379" spans="3:5">
      <c r="C1379" s="161" t="s">
        <v>2181</v>
      </c>
      <c r="D1379" s="160">
        <v>0</v>
      </c>
      <c r="E1379" s="160">
        <v>0</v>
      </c>
    </row>
    <row r="1380" spans="3:5">
      <c r="C1380" s="161" t="s">
        <v>2182</v>
      </c>
      <c r="D1380" s="160">
        <v>0</v>
      </c>
      <c r="E1380" s="160">
        <v>0</v>
      </c>
    </row>
    <row r="1381" spans="3:5">
      <c r="C1381" s="161" t="s">
        <v>366</v>
      </c>
      <c r="D1381" s="160">
        <v>120000000</v>
      </c>
      <c r="E1381" s="160">
        <v>95253746.079999998</v>
      </c>
    </row>
    <row r="1382" spans="3:5">
      <c r="C1382" s="159" t="s">
        <v>242</v>
      </c>
      <c r="D1382" s="160">
        <v>15600000</v>
      </c>
      <c r="E1382" s="160">
        <v>7044975.6799999997</v>
      </c>
    </row>
    <row r="1383" spans="3:5">
      <c r="C1383" s="161" t="s">
        <v>1646</v>
      </c>
      <c r="D1383" s="160">
        <v>15600000</v>
      </c>
      <c r="E1383" s="160">
        <v>7044975.6799999997</v>
      </c>
    </row>
    <row r="1384" spans="3:5">
      <c r="C1384" s="159" t="s">
        <v>243</v>
      </c>
      <c r="D1384" s="160">
        <v>43972766</v>
      </c>
      <c r="E1384" s="160">
        <v>0</v>
      </c>
    </row>
    <row r="1385" spans="3:5">
      <c r="C1385" s="161" t="s">
        <v>920</v>
      </c>
      <c r="D1385" s="160">
        <v>43972766</v>
      </c>
      <c r="E1385" s="160">
        <v>0</v>
      </c>
    </row>
    <row r="1386" spans="3:5">
      <c r="C1386" s="157" t="s">
        <v>253</v>
      </c>
      <c r="D1386" s="158">
        <v>4730906984</v>
      </c>
      <c r="E1386" s="158">
        <v>2446833079.9899993</v>
      </c>
    </row>
    <row r="1387" spans="3:5">
      <c r="C1387" s="159" t="s">
        <v>240</v>
      </c>
      <c r="D1387" s="160">
        <v>4530906984</v>
      </c>
      <c r="E1387" s="160">
        <v>2210739313.9299994</v>
      </c>
    </row>
    <row r="1388" spans="3:5">
      <c r="C1388" s="161" t="s">
        <v>2222</v>
      </c>
      <c r="D1388" s="160">
        <v>0</v>
      </c>
      <c r="E1388" s="160">
        <v>0</v>
      </c>
    </row>
    <row r="1389" spans="3:5">
      <c r="C1389" s="161" t="s">
        <v>1647</v>
      </c>
      <c r="D1389" s="160">
        <v>262702285</v>
      </c>
      <c r="E1389" s="160">
        <v>17496734.420000002</v>
      </c>
    </row>
    <row r="1390" spans="3:5">
      <c r="C1390" s="161" t="s">
        <v>522</v>
      </c>
      <c r="D1390" s="160">
        <v>250000000</v>
      </c>
      <c r="E1390" s="160">
        <v>250000000</v>
      </c>
    </row>
    <row r="1391" spans="3:5">
      <c r="C1391" s="161" t="s">
        <v>599</v>
      </c>
      <c r="D1391" s="160">
        <v>57374730</v>
      </c>
      <c r="E1391" s="160">
        <v>14249169.210000001</v>
      </c>
    </row>
    <row r="1392" spans="3:5">
      <c r="C1392" s="161" t="s">
        <v>1648</v>
      </c>
      <c r="D1392" s="160">
        <v>23390000</v>
      </c>
      <c r="E1392" s="160">
        <v>0</v>
      </c>
    </row>
    <row r="1393" spans="3:5">
      <c r="C1393" s="161" t="s">
        <v>1649</v>
      </c>
      <c r="D1393" s="160">
        <v>43873055</v>
      </c>
      <c r="E1393" s="160">
        <v>11471133.43</v>
      </c>
    </row>
    <row r="1394" spans="3:5">
      <c r="C1394" s="161" t="s">
        <v>2183</v>
      </c>
      <c r="D1394" s="160">
        <v>0</v>
      </c>
      <c r="E1394" s="160">
        <v>0</v>
      </c>
    </row>
    <row r="1395" spans="3:5">
      <c r="C1395" s="161" t="s">
        <v>600</v>
      </c>
      <c r="D1395" s="160">
        <v>50389290</v>
      </c>
      <c r="E1395" s="160">
        <v>46177917.009999998</v>
      </c>
    </row>
    <row r="1396" spans="3:5">
      <c r="C1396" s="161" t="s">
        <v>827</v>
      </c>
      <c r="D1396" s="160">
        <v>144090</v>
      </c>
      <c r="E1396" s="160">
        <v>0</v>
      </c>
    </row>
    <row r="1397" spans="3:5">
      <c r="C1397" s="161" t="s">
        <v>312</v>
      </c>
      <c r="D1397" s="160">
        <v>14532203</v>
      </c>
      <c r="E1397" s="160">
        <v>0</v>
      </c>
    </row>
    <row r="1398" spans="3:5">
      <c r="C1398" s="161" t="s">
        <v>313</v>
      </c>
      <c r="D1398" s="160">
        <v>16967193</v>
      </c>
      <c r="E1398" s="160">
        <v>568445.56000000006</v>
      </c>
    </row>
    <row r="1399" spans="3:5">
      <c r="C1399" s="161" t="s">
        <v>526</v>
      </c>
      <c r="D1399" s="160">
        <v>15624249</v>
      </c>
      <c r="E1399" s="160">
        <v>13002303.380000001</v>
      </c>
    </row>
    <row r="1400" spans="3:5">
      <c r="C1400" s="161" t="s">
        <v>770</v>
      </c>
      <c r="D1400" s="160">
        <v>0</v>
      </c>
      <c r="E1400" s="160">
        <v>0</v>
      </c>
    </row>
    <row r="1401" spans="3:5">
      <c r="C1401" s="161" t="s">
        <v>2118</v>
      </c>
      <c r="D1401" s="160">
        <v>0</v>
      </c>
      <c r="E1401" s="160">
        <v>3499555.86</v>
      </c>
    </row>
    <row r="1402" spans="3:5">
      <c r="C1402" s="161" t="s">
        <v>717</v>
      </c>
      <c r="D1402" s="160">
        <v>0</v>
      </c>
      <c r="E1402" s="160">
        <v>4107020.41</v>
      </c>
    </row>
    <row r="1403" spans="3:5">
      <c r="C1403" s="161" t="s">
        <v>439</v>
      </c>
      <c r="D1403" s="160">
        <v>75022536</v>
      </c>
      <c r="E1403" s="160">
        <v>58350414.520000003</v>
      </c>
    </row>
    <row r="1404" spans="3:5">
      <c r="C1404" s="161" t="s">
        <v>440</v>
      </c>
      <c r="D1404" s="160">
        <v>75000763</v>
      </c>
      <c r="E1404" s="160">
        <v>58080142.359999999</v>
      </c>
    </row>
    <row r="1405" spans="3:5">
      <c r="C1405" s="161" t="s">
        <v>718</v>
      </c>
      <c r="D1405" s="160">
        <v>0</v>
      </c>
      <c r="E1405" s="160">
        <v>1139157.08</v>
      </c>
    </row>
    <row r="1406" spans="3:5">
      <c r="C1406" s="161" t="s">
        <v>441</v>
      </c>
      <c r="D1406" s="160">
        <v>190506640</v>
      </c>
      <c r="E1406" s="160">
        <v>119463840.94999999</v>
      </c>
    </row>
    <row r="1407" spans="3:5">
      <c r="C1407" s="161" t="s">
        <v>2184</v>
      </c>
      <c r="D1407" s="160">
        <v>0</v>
      </c>
      <c r="E1407" s="160">
        <v>161970839.11000001</v>
      </c>
    </row>
    <row r="1408" spans="3:5">
      <c r="C1408" s="161" t="s">
        <v>1650</v>
      </c>
      <c r="D1408" s="160">
        <v>10124622</v>
      </c>
      <c r="E1408" s="160">
        <v>0</v>
      </c>
    </row>
    <row r="1409" spans="3:5">
      <c r="C1409" s="161" t="s">
        <v>729</v>
      </c>
      <c r="D1409" s="160">
        <v>0</v>
      </c>
      <c r="E1409" s="160">
        <v>0</v>
      </c>
    </row>
    <row r="1410" spans="3:5">
      <c r="C1410" s="161" t="s">
        <v>1651</v>
      </c>
      <c r="D1410" s="160">
        <v>4462258</v>
      </c>
      <c r="E1410" s="160">
        <v>681098.3</v>
      </c>
    </row>
    <row r="1411" spans="3:5">
      <c r="C1411" s="161" t="s">
        <v>525</v>
      </c>
      <c r="D1411" s="160">
        <v>75000057</v>
      </c>
      <c r="E1411" s="160">
        <v>74999988.980000004</v>
      </c>
    </row>
    <row r="1412" spans="3:5">
      <c r="C1412" s="161" t="s">
        <v>1652</v>
      </c>
      <c r="D1412" s="160">
        <v>3410657</v>
      </c>
      <c r="E1412" s="160">
        <v>0</v>
      </c>
    </row>
    <row r="1413" spans="3:5">
      <c r="C1413" s="161" t="s">
        <v>1653</v>
      </c>
      <c r="D1413" s="160">
        <v>0</v>
      </c>
      <c r="E1413" s="160">
        <v>0</v>
      </c>
    </row>
    <row r="1414" spans="3:5">
      <c r="C1414" s="161" t="s">
        <v>524</v>
      </c>
      <c r="D1414" s="160">
        <v>75001023</v>
      </c>
      <c r="E1414" s="160">
        <v>74909800</v>
      </c>
    </row>
    <row r="1415" spans="3:5">
      <c r="C1415" s="161" t="s">
        <v>2223</v>
      </c>
      <c r="D1415" s="160">
        <v>0</v>
      </c>
      <c r="E1415" s="160">
        <v>2323154.88</v>
      </c>
    </row>
    <row r="1416" spans="3:5">
      <c r="C1416" s="161" t="s">
        <v>314</v>
      </c>
      <c r="D1416" s="160">
        <v>100823754</v>
      </c>
      <c r="E1416" s="160">
        <v>0</v>
      </c>
    </row>
    <row r="1417" spans="3:5">
      <c r="C1417" s="161" t="s">
        <v>1654</v>
      </c>
      <c r="D1417" s="160">
        <v>3410657</v>
      </c>
      <c r="E1417" s="160">
        <v>0</v>
      </c>
    </row>
    <row r="1418" spans="3:5">
      <c r="C1418" s="161" t="s">
        <v>1655</v>
      </c>
      <c r="D1418" s="160">
        <v>151740056</v>
      </c>
      <c r="E1418" s="160">
        <v>118560850.53</v>
      </c>
    </row>
    <row r="1419" spans="3:5">
      <c r="C1419" s="161" t="s">
        <v>2224</v>
      </c>
      <c r="D1419" s="160">
        <v>0</v>
      </c>
      <c r="E1419" s="160">
        <v>2511068.4500000002</v>
      </c>
    </row>
    <row r="1420" spans="3:5">
      <c r="C1420" s="161" t="s">
        <v>1656</v>
      </c>
      <c r="D1420" s="160">
        <v>0</v>
      </c>
      <c r="E1420" s="160">
        <v>2286755.1</v>
      </c>
    </row>
    <row r="1421" spans="3:5">
      <c r="C1421" s="161" t="s">
        <v>1657</v>
      </c>
      <c r="D1421" s="160">
        <v>5153984</v>
      </c>
      <c r="E1421" s="160">
        <v>0</v>
      </c>
    </row>
    <row r="1422" spans="3:5">
      <c r="C1422" s="161" t="s">
        <v>1658</v>
      </c>
      <c r="D1422" s="160">
        <v>22089361</v>
      </c>
      <c r="E1422" s="160">
        <v>0</v>
      </c>
    </row>
    <row r="1423" spans="3:5">
      <c r="C1423" s="161" t="s">
        <v>1659</v>
      </c>
      <c r="D1423" s="160">
        <v>1508689</v>
      </c>
      <c r="E1423" s="160">
        <v>0</v>
      </c>
    </row>
    <row r="1424" spans="3:5">
      <c r="C1424" s="161" t="s">
        <v>523</v>
      </c>
      <c r="D1424" s="160">
        <v>45000000</v>
      </c>
      <c r="E1424" s="160">
        <v>44929890</v>
      </c>
    </row>
    <row r="1425" spans="3:5">
      <c r="C1425" s="161" t="s">
        <v>1660</v>
      </c>
      <c r="D1425" s="160">
        <v>1052331</v>
      </c>
      <c r="E1425" s="160">
        <v>0</v>
      </c>
    </row>
    <row r="1426" spans="3:5">
      <c r="C1426" s="161" t="s">
        <v>1661</v>
      </c>
      <c r="D1426" s="160">
        <v>24510026</v>
      </c>
      <c r="E1426" s="160">
        <v>14258211.970000001</v>
      </c>
    </row>
    <row r="1427" spans="3:5">
      <c r="C1427" s="161" t="s">
        <v>828</v>
      </c>
      <c r="D1427" s="160">
        <v>0</v>
      </c>
      <c r="E1427" s="160">
        <v>5685125.25</v>
      </c>
    </row>
    <row r="1428" spans="3:5">
      <c r="C1428" s="161" t="s">
        <v>1662</v>
      </c>
      <c r="D1428" s="160">
        <v>1663335</v>
      </c>
      <c r="E1428" s="160">
        <v>0</v>
      </c>
    </row>
    <row r="1429" spans="3:5">
      <c r="C1429" s="161" t="s">
        <v>315</v>
      </c>
      <c r="D1429" s="160">
        <v>229252477</v>
      </c>
      <c r="E1429" s="160">
        <v>0</v>
      </c>
    </row>
    <row r="1430" spans="3:5">
      <c r="C1430" s="161" t="s">
        <v>1663</v>
      </c>
      <c r="D1430" s="160">
        <v>1964365</v>
      </c>
      <c r="E1430" s="160">
        <v>4810724.07</v>
      </c>
    </row>
    <row r="1431" spans="3:5">
      <c r="C1431" s="161" t="s">
        <v>730</v>
      </c>
      <c r="D1431" s="160">
        <v>0</v>
      </c>
      <c r="E1431" s="160">
        <v>0</v>
      </c>
    </row>
    <row r="1432" spans="3:5">
      <c r="C1432" s="161" t="s">
        <v>1664</v>
      </c>
      <c r="D1432" s="160">
        <v>1964364</v>
      </c>
      <c r="E1432" s="160">
        <v>0</v>
      </c>
    </row>
    <row r="1433" spans="3:5">
      <c r="C1433" s="161" t="s">
        <v>1665</v>
      </c>
      <c r="D1433" s="160">
        <v>14398867</v>
      </c>
      <c r="E1433" s="160">
        <v>9606706.75</v>
      </c>
    </row>
    <row r="1434" spans="3:5">
      <c r="C1434" s="161" t="s">
        <v>771</v>
      </c>
      <c r="D1434" s="160">
        <v>0</v>
      </c>
      <c r="E1434" s="160">
        <v>5466089.7699999996</v>
      </c>
    </row>
    <row r="1435" spans="3:5">
      <c r="C1435" s="161" t="s">
        <v>1666</v>
      </c>
      <c r="D1435" s="160">
        <v>5153972</v>
      </c>
      <c r="E1435" s="160">
        <v>0</v>
      </c>
    </row>
    <row r="1436" spans="3:5">
      <c r="C1436" s="161" t="s">
        <v>316</v>
      </c>
      <c r="D1436" s="160">
        <v>366597801</v>
      </c>
      <c r="E1436" s="160">
        <v>178829116.06999999</v>
      </c>
    </row>
    <row r="1437" spans="3:5">
      <c r="C1437" s="161" t="s">
        <v>1667</v>
      </c>
      <c r="D1437" s="160">
        <v>5153972</v>
      </c>
      <c r="E1437" s="160">
        <v>0</v>
      </c>
    </row>
    <row r="1438" spans="3:5">
      <c r="C1438" s="161" t="s">
        <v>1668</v>
      </c>
      <c r="D1438" s="160">
        <v>1091410</v>
      </c>
      <c r="E1438" s="160">
        <v>0</v>
      </c>
    </row>
    <row r="1439" spans="3:5">
      <c r="C1439" s="161" t="s">
        <v>772</v>
      </c>
      <c r="D1439" s="160">
        <v>0</v>
      </c>
      <c r="E1439" s="160">
        <v>0</v>
      </c>
    </row>
    <row r="1440" spans="3:5">
      <c r="C1440" s="161" t="s">
        <v>1669</v>
      </c>
      <c r="D1440" s="160">
        <v>0</v>
      </c>
      <c r="E1440" s="160">
        <v>0</v>
      </c>
    </row>
    <row r="1441" spans="3:5">
      <c r="C1441" s="161" t="s">
        <v>1670</v>
      </c>
      <c r="D1441" s="160">
        <v>1081736</v>
      </c>
      <c r="E1441" s="160">
        <v>0</v>
      </c>
    </row>
    <row r="1442" spans="3:5">
      <c r="C1442" s="161" t="s">
        <v>1671</v>
      </c>
      <c r="D1442" s="160">
        <v>1579614</v>
      </c>
      <c r="E1442" s="160">
        <v>0</v>
      </c>
    </row>
    <row r="1443" spans="3:5">
      <c r="C1443" s="161" t="s">
        <v>1672</v>
      </c>
      <c r="D1443" s="160">
        <v>1735238</v>
      </c>
      <c r="E1443" s="160">
        <v>0</v>
      </c>
    </row>
    <row r="1444" spans="3:5">
      <c r="C1444" s="161" t="s">
        <v>1673</v>
      </c>
      <c r="D1444" s="160">
        <v>1735238</v>
      </c>
      <c r="E1444" s="160">
        <v>0</v>
      </c>
    </row>
    <row r="1445" spans="3:5">
      <c r="C1445" s="161" t="s">
        <v>1674</v>
      </c>
      <c r="D1445" s="160">
        <v>1546967</v>
      </c>
      <c r="E1445" s="160">
        <v>0</v>
      </c>
    </row>
    <row r="1446" spans="3:5">
      <c r="C1446" s="161" t="s">
        <v>1675</v>
      </c>
      <c r="D1446" s="160">
        <v>2377196</v>
      </c>
      <c r="E1446" s="160">
        <v>0</v>
      </c>
    </row>
    <row r="1447" spans="3:5">
      <c r="C1447" s="161" t="s">
        <v>1676</v>
      </c>
      <c r="D1447" s="160">
        <v>126237650</v>
      </c>
      <c r="E1447" s="160">
        <v>44412371.219999999</v>
      </c>
    </row>
    <row r="1448" spans="3:5">
      <c r="C1448" s="161" t="s">
        <v>1677</v>
      </c>
      <c r="D1448" s="160">
        <v>0</v>
      </c>
      <c r="E1448" s="160">
        <v>0</v>
      </c>
    </row>
    <row r="1449" spans="3:5">
      <c r="C1449" s="161" t="s">
        <v>1678</v>
      </c>
      <c r="D1449" s="160">
        <v>1066299</v>
      </c>
      <c r="E1449" s="160">
        <v>0</v>
      </c>
    </row>
    <row r="1450" spans="3:5">
      <c r="C1450" s="161" t="s">
        <v>1679</v>
      </c>
      <c r="D1450" s="160">
        <v>1909822</v>
      </c>
      <c r="E1450" s="160">
        <v>0</v>
      </c>
    </row>
    <row r="1451" spans="3:5">
      <c r="C1451" s="161" t="s">
        <v>1680</v>
      </c>
      <c r="D1451" s="160">
        <v>2371466</v>
      </c>
      <c r="E1451" s="160">
        <v>0</v>
      </c>
    </row>
    <row r="1452" spans="3:5">
      <c r="C1452" s="161" t="s">
        <v>1681</v>
      </c>
      <c r="D1452" s="160">
        <v>1909822</v>
      </c>
      <c r="E1452" s="160">
        <v>0</v>
      </c>
    </row>
    <row r="1453" spans="3:5">
      <c r="C1453" s="161" t="s">
        <v>1682</v>
      </c>
      <c r="D1453" s="160">
        <v>2035430</v>
      </c>
      <c r="E1453" s="160">
        <v>0</v>
      </c>
    </row>
    <row r="1454" spans="3:5">
      <c r="C1454" s="161" t="s">
        <v>1683</v>
      </c>
      <c r="D1454" s="160">
        <v>1205250</v>
      </c>
      <c r="E1454" s="160">
        <v>0</v>
      </c>
    </row>
    <row r="1455" spans="3:5">
      <c r="C1455" s="161" t="s">
        <v>1684</v>
      </c>
      <c r="D1455" s="160">
        <v>0</v>
      </c>
      <c r="E1455" s="160">
        <v>9959882.8399999999</v>
      </c>
    </row>
    <row r="1456" spans="3:5">
      <c r="C1456" s="161" t="s">
        <v>1685</v>
      </c>
      <c r="D1456" s="160">
        <v>1205250</v>
      </c>
      <c r="E1456" s="160">
        <v>0</v>
      </c>
    </row>
    <row r="1457" spans="3:5">
      <c r="C1457" s="161" t="s">
        <v>1686</v>
      </c>
      <c r="D1457" s="160">
        <v>1205250</v>
      </c>
      <c r="E1457" s="160">
        <v>0</v>
      </c>
    </row>
    <row r="1458" spans="3:5">
      <c r="C1458" s="161" t="s">
        <v>1687</v>
      </c>
      <c r="D1458" s="160">
        <v>9986947</v>
      </c>
      <c r="E1458" s="160">
        <v>2203145.62</v>
      </c>
    </row>
    <row r="1459" spans="3:5">
      <c r="C1459" s="161" t="s">
        <v>1688</v>
      </c>
      <c r="D1459" s="160">
        <v>1731574</v>
      </c>
      <c r="E1459" s="160">
        <v>3439563.11</v>
      </c>
    </row>
    <row r="1460" spans="3:5">
      <c r="C1460" s="161" t="s">
        <v>1689</v>
      </c>
      <c r="D1460" s="160">
        <v>17912610</v>
      </c>
      <c r="E1460" s="160">
        <v>94907730.939999998</v>
      </c>
    </row>
    <row r="1461" spans="3:5">
      <c r="C1461" s="161" t="s">
        <v>1690</v>
      </c>
      <c r="D1461" s="160">
        <v>1684374</v>
      </c>
      <c r="E1461" s="160">
        <v>0</v>
      </c>
    </row>
    <row r="1462" spans="3:5">
      <c r="C1462" s="161" t="s">
        <v>1691</v>
      </c>
      <c r="D1462" s="160">
        <v>2503860</v>
      </c>
      <c r="E1462" s="160">
        <v>0</v>
      </c>
    </row>
    <row r="1463" spans="3:5">
      <c r="C1463" s="161" t="s">
        <v>1692</v>
      </c>
      <c r="D1463" s="160">
        <v>7879331</v>
      </c>
      <c r="E1463" s="160">
        <v>0</v>
      </c>
    </row>
    <row r="1464" spans="3:5">
      <c r="C1464" s="161" t="s">
        <v>773</v>
      </c>
      <c r="D1464" s="160">
        <v>0</v>
      </c>
      <c r="E1464" s="160">
        <v>6066124.6799999997</v>
      </c>
    </row>
    <row r="1465" spans="3:5">
      <c r="C1465" s="161" t="s">
        <v>1693</v>
      </c>
      <c r="D1465" s="160">
        <v>0</v>
      </c>
      <c r="E1465" s="160">
        <v>0</v>
      </c>
    </row>
    <row r="1466" spans="3:5">
      <c r="C1466" s="161" t="s">
        <v>1694</v>
      </c>
      <c r="D1466" s="160">
        <v>0</v>
      </c>
      <c r="E1466" s="160">
        <v>0</v>
      </c>
    </row>
    <row r="1467" spans="3:5">
      <c r="C1467" s="161" t="s">
        <v>1695</v>
      </c>
      <c r="D1467" s="160">
        <v>28990862</v>
      </c>
      <c r="E1467" s="160">
        <v>3336514.55</v>
      </c>
    </row>
    <row r="1468" spans="3:5">
      <c r="C1468" s="161" t="s">
        <v>1696</v>
      </c>
      <c r="D1468" s="160">
        <v>3061390</v>
      </c>
      <c r="E1468" s="160">
        <v>0</v>
      </c>
    </row>
    <row r="1469" spans="3:5">
      <c r="C1469" s="161" t="s">
        <v>1697</v>
      </c>
      <c r="D1469" s="160">
        <v>6892035</v>
      </c>
      <c r="E1469" s="160">
        <v>0</v>
      </c>
    </row>
    <row r="1470" spans="3:5">
      <c r="C1470" s="161" t="s">
        <v>1698</v>
      </c>
      <c r="D1470" s="160">
        <v>0</v>
      </c>
      <c r="E1470" s="160">
        <v>0</v>
      </c>
    </row>
    <row r="1471" spans="3:5">
      <c r="C1471" s="161" t="s">
        <v>1699</v>
      </c>
      <c r="D1471" s="160">
        <v>1656834</v>
      </c>
      <c r="E1471" s="160">
        <v>0</v>
      </c>
    </row>
    <row r="1472" spans="3:5">
      <c r="C1472" s="161" t="s">
        <v>1700</v>
      </c>
      <c r="D1472" s="160">
        <v>1565620</v>
      </c>
      <c r="E1472" s="160">
        <v>0</v>
      </c>
    </row>
    <row r="1473" spans="3:5">
      <c r="C1473" s="161" t="s">
        <v>1701</v>
      </c>
      <c r="D1473" s="160">
        <v>4767042</v>
      </c>
      <c r="E1473" s="160">
        <v>0</v>
      </c>
    </row>
    <row r="1474" spans="3:5">
      <c r="C1474" s="161" t="s">
        <v>1702</v>
      </c>
      <c r="D1474" s="160">
        <v>6862380</v>
      </c>
      <c r="E1474" s="160">
        <v>0</v>
      </c>
    </row>
    <row r="1475" spans="3:5">
      <c r="C1475" s="161" t="s">
        <v>1703</v>
      </c>
      <c r="D1475" s="160">
        <v>6862381</v>
      </c>
      <c r="E1475" s="160">
        <v>0</v>
      </c>
    </row>
    <row r="1476" spans="3:5">
      <c r="C1476" s="161" t="s">
        <v>1704</v>
      </c>
      <c r="D1476" s="160">
        <v>1562232</v>
      </c>
      <c r="E1476" s="160">
        <v>0</v>
      </c>
    </row>
    <row r="1477" spans="3:5">
      <c r="C1477" s="161" t="s">
        <v>1705</v>
      </c>
      <c r="D1477" s="160">
        <v>5181000</v>
      </c>
      <c r="E1477" s="160">
        <v>0</v>
      </c>
    </row>
    <row r="1478" spans="3:5">
      <c r="C1478" s="161" t="s">
        <v>1706</v>
      </c>
      <c r="D1478" s="160">
        <v>918891</v>
      </c>
      <c r="E1478" s="160">
        <v>0</v>
      </c>
    </row>
    <row r="1479" spans="3:5">
      <c r="C1479" s="161" t="s">
        <v>1707</v>
      </c>
      <c r="D1479" s="160">
        <v>5784633</v>
      </c>
      <c r="E1479" s="160">
        <v>0</v>
      </c>
    </row>
    <row r="1480" spans="3:5">
      <c r="C1480" s="161" t="s">
        <v>1708</v>
      </c>
      <c r="D1480" s="160">
        <v>1572836</v>
      </c>
      <c r="E1480" s="160">
        <v>0</v>
      </c>
    </row>
    <row r="1481" spans="3:5">
      <c r="C1481" s="161" t="s">
        <v>801</v>
      </c>
      <c r="D1481" s="160">
        <v>29576146</v>
      </c>
      <c r="E1481" s="160">
        <v>23154093.300000001</v>
      </c>
    </row>
    <row r="1482" spans="3:5">
      <c r="C1482" s="161" t="s">
        <v>1709</v>
      </c>
      <c r="D1482" s="160">
        <v>2852697</v>
      </c>
      <c r="E1482" s="160">
        <v>0</v>
      </c>
    </row>
    <row r="1483" spans="3:5">
      <c r="C1483" s="161" t="s">
        <v>1710</v>
      </c>
      <c r="D1483" s="160">
        <v>1556427</v>
      </c>
      <c r="E1483" s="160">
        <v>0</v>
      </c>
    </row>
    <row r="1484" spans="3:5">
      <c r="C1484" s="161" t="s">
        <v>1711</v>
      </c>
      <c r="D1484" s="160">
        <v>1756319</v>
      </c>
      <c r="E1484" s="160">
        <v>0</v>
      </c>
    </row>
    <row r="1485" spans="3:5">
      <c r="C1485" s="161" t="s">
        <v>2185</v>
      </c>
      <c r="D1485" s="160">
        <v>0</v>
      </c>
      <c r="E1485" s="160">
        <v>0</v>
      </c>
    </row>
    <row r="1486" spans="3:5">
      <c r="C1486" s="161" t="s">
        <v>1712</v>
      </c>
      <c r="D1486" s="160">
        <v>1756319</v>
      </c>
      <c r="E1486" s="160">
        <v>0</v>
      </c>
    </row>
    <row r="1487" spans="3:5">
      <c r="C1487" s="161" t="s">
        <v>1713</v>
      </c>
      <c r="D1487" s="160">
        <v>37925268</v>
      </c>
      <c r="E1487" s="160">
        <v>5489537.0099999998</v>
      </c>
    </row>
    <row r="1488" spans="3:5">
      <c r="C1488" s="161" t="s">
        <v>1714</v>
      </c>
      <c r="D1488" s="160">
        <v>1756319</v>
      </c>
      <c r="E1488" s="160">
        <v>0</v>
      </c>
    </row>
    <row r="1489" spans="3:5">
      <c r="C1489" s="161" t="s">
        <v>1715</v>
      </c>
      <c r="D1489" s="160">
        <v>1765368</v>
      </c>
      <c r="E1489" s="160">
        <v>0</v>
      </c>
    </row>
    <row r="1490" spans="3:5">
      <c r="C1490" s="161" t="s">
        <v>1716</v>
      </c>
      <c r="D1490" s="160">
        <v>381504763</v>
      </c>
      <c r="E1490" s="160">
        <v>72349756.530000001</v>
      </c>
    </row>
    <row r="1491" spans="3:5">
      <c r="C1491" s="161" t="s">
        <v>1717</v>
      </c>
      <c r="D1491" s="160">
        <v>1502117</v>
      </c>
      <c r="E1491" s="160">
        <v>0</v>
      </c>
    </row>
    <row r="1492" spans="3:5">
      <c r="C1492" s="161" t="s">
        <v>1718</v>
      </c>
      <c r="D1492" s="160">
        <v>1765368</v>
      </c>
      <c r="E1492" s="160">
        <v>0</v>
      </c>
    </row>
    <row r="1493" spans="3:5">
      <c r="C1493" s="161" t="s">
        <v>2186</v>
      </c>
      <c r="D1493" s="160">
        <v>0</v>
      </c>
      <c r="E1493" s="160">
        <v>0</v>
      </c>
    </row>
    <row r="1494" spans="3:5">
      <c r="C1494" s="161" t="s">
        <v>1719</v>
      </c>
      <c r="D1494" s="160">
        <v>1295822624</v>
      </c>
      <c r="E1494" s="160">
        <v>560012178.15999997</v>
      </c>
    </row>
    <row r="1495" spans="3:5">
      <c r="C1495" s="161" t="s">
        <v>1720</v>
      </c>
      <c r="D1495" s="160">
        <v>1060219</v>
      </c>
      <c r="E1495" s="160">
        <v>0</v>
      </c>
    </row>
    <row r="1496" spans="3:5">
      <c r="C1496" s="161" t="s">
        <v>1721</v>
      </c>
      <c r="D1496" s="160">
        <v>1131784</v>
      </c>
      <c r="E1496" s="160">
        <v>0</v>
      </c>
    </row>
    <row r="1497" spans="3:5">
      <c r="C1497" s="161" t="s">
        <v>1722</v>
      </c>
      <c r="D1497" s="160">
        <v>1400464</v>
      </c>
      <c r="E1497" s="160">
        <v>543817.22</v>
      </c>
    </row>
    <row r="1498" spans="3:5">
      <c r="C1498" s="161" t="s">
        <v>1723</v>
      </c>
      <c r="D1498" s="160">
        <v>180060768</v>
      </c>
      <c r="E1498" s="160">
        <v>84379714</v>
      </c>
    </row>
    <row r="1499" spans="3:5">
      <c r="C1499" s="161" t="s">
        <v>1724</v>
      </c>
      <c r="D1499" s="160">
        <v>1542689</v>
      </c>
      <c r="E1499" s="160">
        <v>524815.24</v>
      </c>
    </row>
    <row r="1500" spans="3:5">
      <c r="C1500" s="161" t="s">
        <v>601</v>
      </c>
      <c r="D1500" s="160">
        <v>44378109</v>
      </c>
      <c r="E1500" s="160">
        <v>0</v>
      </c>
    </row>
    <row r="1501" spans="3:5">
      <c r="C1501" s="161" t="s">
        <v>1725</v>
      </c>
      <c r="D1501" s="160">
        <v>1542688</v>
      </c>
      <c r="E1501" s="160">
        <v>524816.09</v>
      </c>
    </row>
    <row r="1502" spans="3:5">
      <c r="C1502" s="161" t="s">
        <v>1726</v>
      </c>
      <c r="D1502" s="160">
        <v>1131784</v>
      </c>
      <c r="E1502" s="160">
        <v>0</v>
      </c>
    </row>
    <row r="1503" spans="3:5">
      <c r="C1503" s="161" t="s">
        <v>1727</v>
      </c>
      <c r="D1503" s="160">
        <v>4769615</v>
      </c>
      <c r="E1503" s="160">
        <v>0</v>
      </c>
    </row>
    <row r="1504" spans="3:5">
      <c r="C1504" s="161" t="s">
        <v>420</v>
      </c>
      <c r="D1504" s="160">
        <v>1203082</v>
      </c>
      <c r="E1504" s="160">
        <v>0</v>
      </c>
    </row>
    <row r="1505" spans="3:5">
      <c r="C1505" s="161" t="s">
        <v>1728</v>
      </c>
      <c r="D1505" s="160">
        <v>21097831</v>
      </c>
      <c r="E1505" s="160">
        <v>0</v>
      </c>
    </row>
    <row r="1506" spans="3:5">
      <c r="C1506" s="161" t="s">
        <v>421</v>
      </c>
      <c r="D1506" s="160">
        <v>7442678</v>
      </c>
      <c r="E1506" s="160">
        <v>0</v>
      </c>
    </row>
    <row r="1507" spans="3:5">
      <c r="C1507" s="161" t="s">
        <v>422</v>
      </c>
      <c r="D1507" s="160">
        <v>1680028</v>
      </c>
      <c r="E1507" s="160">
        <v>0</v>
      </c>
    </row>
    <row r="1508" spans="3:5">
      <c r="C1508" s="161" t="s">
        <v>423</v>
      </c>
      <c r="D1508" s="160">
        <v>1203082</v>
      </c>
      <c r="E1508" s="160">
        <v>0</v>
      </c>
    </row>
    <row r="1509" spans="3:5">
      <c r="C1509" s="161" t="s">
        <v>424</v>
      </c>
      <c r="D1509" s="160">
        <v>7362834</v>
      </c>
      <c r="E1509" s="160">
        <v>0</v>
      </c>
    </row>
    <row r="1510" spans="3:5">
      <c r="C1510" s="161" t="s">
        <v>425</v>
      </c>
      <c r="D1510" s="160">
        <v>1725462</v>
      </c>
      <c r="E1510" s="160">
        <v>0</v>
      </c>
    </row>
    <row r="1511" spans="3:5">
      <c r="C1511" s="159" t="s">
        <v>242</v>
      </c>
      <c r="D1511" s="160">
        <v>0</v>
      </c>
      <c r="E1511" s="160">
        <v>236093766.06</v>
      </c>
    </row>
    <row r="1512" spans="3:5">
      <c r="C1512" s="161" t="s">
        <v>801</v>
      </c>
      <c r="D1512" s="160">
        <v>0</v>
      </c>
      <c r="E1512" s="160">
        <v>236093766.06</v>
      </c>
    </row>
    <row r="1513" spans="3:5">
      <c r="C1513" s="159" t="s">
        <v>243</v>
      </c>
      <c r="D1513" s="160">
        <v>200000000</v>
      </c>
      <c r="E1513" s="160">
        <v>0</v>
      </c>
    </row>
    <row r="1514" spans="3:5">
      <c r="C1514" s="161" t="s">
        <v>241</v>
      </c>
      <c r="D1514" s="160">
        <v>200000000</v>
      </c>
      <c r="E1514" s="160">
        <v>0</v>
      </c>
    </row>
    <row r="1515" spans="3:5">
      <c r="C1515" s="161" t="s">
        <v>2242</v>
      </c>
      <c r="D1515" s="160">
        <v>0</v>
      </c>
      <c r="E1515" s="160">
        <v>0</v>
      </c>
    </row>
    <row r="1516" spans="3:5">
      <c r="C1516" s="157" t="s">
        <v>317</v>
      </c>
      <c r="D1516" s="158">
        <v>257116454</v>
      </c>
      <c r="E1516" s="158">
        <v>322120116.06999999</v>
      </c>
    </row>
    <row r="1517" spans="3:5">
      <c r="C1517" s="159" t="s">
        <v>240</v>
      </c>
      <c r="D1517" s="160">
        <v>257116454</v>
      </c>
      <c r="E1517" s="160">
        <v>322120116.06999999</v>
      </c>
    </row>
    <row r="1518" spans="3:5">
      <c r="C1518" s="161" t="s">
        <v>1729</v>
      </c>
      <c r="D1518" s="160">
        <v>2882935</v>
      </c>
      <c r="E1518" s="160">
        <v>0</v>
      </c>
    </row>
    <row r="1519" spans="3:5">
      <c r="C1519" s="161" t="s">
        <v>2094</v>
      </c>
      <c r="D1519" s="160">
        <v>0</v>
      </c>
      <c r="E1519" s="160">
        <v>0</v>
      </c>
    </row>
    <row r="1520" spans="3:5">
      <c r="C1520" s="161" t="s">
        <v>1730</v>
      </c>
      <c r="D1520" s="160">
        <v>5905187</v>
      </c>
      <c r="E1520" s="160">
        <v>0</v>
      </c>
    </row>
    <row r="1521" spans="3:5">
      <c r="C1521" s="161" t="s">
        <v>1731</v>
      </c>
      <c r="D1521" s="160">
        <v>0</v>
      </c>
      <c r="E1521" s="160">
        <v>8582213.7699999996</v>
      </c>
    </row>
    <row r="1522" spans="3:5">
      <c r="C1522" s="161" t="s">
        <v>1732</v>
      </c>
      <c r="D1522" s="160">
        <v>4928241</v>
      </c>
      <c r="E1522" s="160">
        <v>281215.02</v>
      </c>
    </row>
    <row r="1523" spans="3:5">
      <c r="C1523" s="161" t="s">
        <v>1733</v>
      </c>
      <c r="D1523" s="160">
        <v>12567741</v>
      </c>
      <c r="E1523" s="160">
        <v>10791613.1</v>
      </c>
    </row>
    <row r="1524" spans="3:5">
      <c r="C1524" s="161" t="s">
        <v>1734</v>
      </c>
      <c r="D1524" s="160">
        <v>12408195</v>
      </c>
      <c r="E1524" s="160">
        <v>0</v>
      </c>
    </row>
    <row r="1525" spans="3:5">
      <c r="C1525" s="161" t="s">
        <v>1735</v>
      </c>
      <c r="D1525" s="160">
        <v>12408195</v>
      </c>
      <c r="E1525" s="160">
        <v>2259174.4700000002</v>
      </c>
    </row>
    <row r="1526" spans="3:5">
      <c r="C1526" s="161" t="s">
        <v>1736</v>
      </c>
      <c r="D1526" s="160">
        <v>0</v>
      </c>
      <c r="E1526" s="160">
        <v>3112209.47</v>
      </c>
    </row>
    <row r="1527" spans="3:5">
      <c r="C1527" s="161" t="s">
        <v>1737</v>
      </c>
      <c r="D1527" s="160">
        <v>17182568</v>
      </c>
      <c r="E1527" s="160">
        <v>13233992.74</v>
      </c>
    </row>
    <row r="1528" spans="3:5">
      <c r="C1528" s="161" t="s">
        <v>1738</v>
      </c>
      <c r="D1528" s="160">
        <v>1098569</v>
      </c>
      <c r="E1528" s="160">
        <v>0</v>
      </c>
    </row>
    <row r="1529" spans="3:5">
      <c r="C1529" s="161" t="s">
        <v>1739</v>
      </c>
      <c r="D1529" s="160">
        <v>11619581</v>
      </c>
      <c r="E1529" s="160">
        <v>0</v>
      </c>
    </row>
    <row r="1530" spans="3:5">
      <c r="C1530" s="161" t="s">
        <v>521</v>
      </c>
      <c r="D1530" s="160">
        <v>75000367</v>
      </c>
      <c r="E1530" s="160">
        <v>64999988.980000004</v>
      </c>
    </row>
    <row r="1531" spans="3:5">
      <c r="C1531" s="161" t="s">
        <v>1740</v>
      </c>
      <c r="D1531" s="160">
        <v>7738592</v>
      </c>
      <c r="E1531" s="160">
        <v>0</v>
      </c>
    </row>
    <row r="1532" spans="3:5">
      <c r="C1532" s="161" t="s">
        <v>1741</v>
      </c>
      <c r="D1532" s="160">
        <v>7738592</v>
      </c>
      <c r="E1532" s="160">
        <v>0</v>
      </c>
    </row>
    <row r="1533" spans="3:5">
      <c r="C1533" s="161" t="s">
        <v>731</v>
      </c>
      <c r="D1533" s="160">
        <v>0</v>
      </c>
      <c r="E1533" s="160">
        <v>131195020.23999999</v>
      </c>
    </row>
    <row r="1534" spans="3:5">
      <c r="C1534" s="161" t="s">
        <v>318</v>
      </c>
      <c r="D1534" s="160">
        <v>60612344</v>
      </c>
      <c r="E1534" s="160">
        <v>69339716.129999995</v>
      </c>
    </row>
    <row r="1535" spans="3:5">
      <c r="C1535" s="161" t="s">
        <v>1742</v>
      </c>
      <c r="D1535" s="160">
        <v>1330203</v>
      </c>
      <c r="E1535" s="160">
        <v>1604368.76</v>
      </c>
    </row>
    <row r="1536" spans="3:5">
      <c r="C1536" s="161" t="s">
        <v>1743</v>
      </c>
      <c r="D1536" s="160">
        <v>1162125</v>
      </c>
      <c r="E1536" s="160">
        <v>0</v>
      </c>
    </row>
    <row r="1537" spans="3:5">
      <c r="C1537" s="161" t="s">
        <v>367</v>
      </c>
      <c r="D1537" s="160">
        <v>22533019</v>
      </c>
      <c r="E1537" s="160">
        <v>16720603.390000001</v>
      </c>
    </row>
    <row r="1538" spans="3:5">
      <c r="C1538" s="159" t="s">
        <v>243</v>
      </c>
      <c r="D1538" s="160">
        <v>0</v>
      </c>
      <c r="E1538" s="160">
        <v>0</v>
      </c>
    </row>
    <row r="1539" spans="3:5">
      <c r="C1539" s="161" t="s">
        <v>731</v>
      </c>
      <c r="D1539" s="160">
        <v>0</v>
      </c>
      <c r="E1539" s="160">
        <v>0</v>
      </c>
    </row>
    <row r="1540" spans="3:5">
      <c r="C1540" s="157" t="s">
        <v>254</v>
      </c>
      <c r="D1540" s="158">
        <v>1369718080</v>
      </c>
      <c r="E1540" s="158">
        <v>318805661.12</v>
      </c>
    </row>
    <row r="1541" spans="3:5">
      <c r="C1541" s="159" t="s">
        <v>240</v>
      </c>
      <c r="D1541" s="160">
        <v>954019080</v>
      </c>
      <c r="E1541" s="160">
        <v>318805661.12</v>
      </c>
    </row>
    <row r="1542" spans="3:5">
      <c r="C1542" s="161" t="s">
        <v>1744</v>
      </c>
      <c r="D1542" s="160">
        <v>2493291</v>
      </c>
      <c r="E1542" s="160">
        <v>2947082.77</v>
      </c>
    </row>
    <row r="1543" spans="3:5">
      <c r="C1543" s="161" t="s">
        <v>1745</v>
      </c>
      <c r="D1543" s="160">
        <v>49672114</v>
      </c>
      <c r="E1543" s="160">
        <v>0</v>
      </c>
    </row>
    <row r="1544" spans="3:5">
      <c r="C1544" s="161" t="s">
        <v>1746</v>
      </c>
      <c r="D1544" s="160">
        <v>5076261</v>
      </c>
      <c r="E1544" s="160">
        <v>1587460.41</v>
      </c>
    </row>
    <row r="1545" spans="3:5">
      <c r="C1545" s="161" t="s">
        <v>1747</v>
      </c>
      <c r="D1545" s="160">
        <v>2493291</v>
      </c>
      <c r="E1545" s="160">
        <v>2963677.11</v>
      </c>
    </row>
    <row r="1546" spans="3:5">
      <c r="C1546" s="161" t="s">
        <v>1748</v>
      </c>
      <c r="D1546" s="160">
        <v>6794890</v>
      </c>
      <c r="E1546" s="160">
        <v>1587460.41</v>
      </c>
    </row>
    <row r="1547" spans="3:5">
      <c r="C1547" s="161" t="s">
        <v>1749</v>
      </c>
      <c r="D1547" s="160">
        <v>2707082</v>
      </c>
      <c r="E1547" s="160">
        <v>0</v>
      </c>
    </row>
    <row r="1548" spans="3:5">
      <c r="C1548" s="161" t="s">
        <v>1750</v>
      </c>
      <c r="D1548" s="160">
        <v>12526106</v>
      </c>
      <c r="E1548" s="160">
        <v>5902981.1600000001</v>
      </c>
    </row>
    <row r="1549" spans="3:5">
      <c r="C1549" s="161" t="s">
        <v>1751</v>
      </c>
      <c r="D1549" s="160">
        <v>9502603</v>
      </c>
      <c r="E1549" s="160">
        <v>2723780.78</v>
      </c>
    </row>
    <row r="1550" spans="3:5">
      <c r="C1550" s="161" t="s">
        <v>1752</v>
      </c>
      <c r="D1550" s="160">
        <v>5473340</v>
      </c>
      <c r="E1550" s="160">
        <v>1528900.49</v>
      </c>
    </row>
    <row r="1551" spans="3:5">
      <c r="C1551" s="161" t="s">
        <v>1753</v>
      </c>
      <c r="D1551" s="160">
        <v>5473340</v>
      </c>
      <c r="E1551" s="160">
        <v>1525773.24</v>
      </c>
    </row>
    <row r="1552" spans="3:5">
      <c r="C1552" s="161" t="s">
        <v>1754</v>
      </c>
      <c r="D1552" s="160">
        <v>14580842</v>
      </c>
      <c r="E1552" s="160">
        <v>2613107.61</v>
      </c>
    </row>
    <row r="1553" spans="3:5">
      <c r="C1553" s="161" t="s">
        <v>1755</v>
      </c>
      <c r="D1553" s="160">
        <v>0</v>
      </c>
      <c r="E1553" s="160">
        <v>937813.13</v>
      </c>
    </row>
    <row r="1554" spans="3:5">
      <c r="C1554" s="161" t="s">
        <v>1756</v>
      </c>
      <c r="D1554" s="160">
        <v>7771946</v>
      </c>
      <c r="E1554" s="160">
        <v>936233.34</v>
      </c>
    </row>
    <row r="1555" spans="3:5">
      <c r="C1555" s="161" t="s">
        <v>1757</v>
      </c>
      <c r="D1555" s="160">
        <v>4868261</v>
      </c>
      <c r="E1555" s="160">
        <v>590103.39</v>
      </c>
    </row>
    <row r="1556" spans="3:5">
      <c r="C1556" s="161" t="s">
        <v>2225</v>
      </c>
      <c r="D1556" s="160">
        <v>0</v>
      </c>
      <c r="E1556" s="160">
        <v>915115.93</v>
      </c>
    </row>
    <row r="1557" spans="3:5">
      <c r="C1557" s="161" t="s">
        <v>2226</v>
      </c>
      <c r="D1557" s="160">
        <v>0</v>
      </c>
      <c r="E1557" s="160">
        <v>0</v>
      </c>
    </row>
    <row r="1558" spans="3:5">
      <c r="C1558" s="161" t="s">
        <v>2227</v>
      </c>
      <c r="D1558" s="160">
        <v>0</v>
      </c>
      <c r="E1558" s="160">
        <v>790204.29</v>
      </c>
    </row>
    <row r="1559" spans="3:5">
      <c r="C1559" s="161" t="s">
        <v>1758</v>
      </c>
      <c r="D1559" s="160">
        <v>0</v>
      </c>
      <c r="E1559" s="160">
        <v>0</v>
      </c>
    </row>
    <row r="1560" spans="3:5">
      <c r="C1560" s="161" t="s">
        <v>1759</v>
      </c>
      <c r="D1560" s="160">
        <v>0</v>
      </c>
      <c r="E1560" s="160">
        <v>1098171.06</v>
      </c>
    </row>
    <row r="1561" spans="3:5">
      <c r="C1561" s="161" t="s">
        <v>2228</v>
      </c>
      <c r="D1561" s="160">
        <v>0</v>
      </c>
      <c r="E1561" s="160">
        <v>1055366.6499999999</v>
      </c>
    </row>
    <row r="1562" spans="3:5">
      <c r="C1562" s="161" t="s">
        <v>319</v>
      </c>
      <c r="D1562" s="160">
        <v>25000000</v>
      </c>
      <c r="E1562" s="160">
        <v>0</v>
      </c>
    </row>
    <row r="1563" spans="3:5">
      <c r="C1563" s="161" t="s">
        <v>1760</v>
      </c>
      <c r="D1563" s="160">
        <v>1547718</v>
      </c>
      <c r="E1563" s="160">
        <v>0</v>
      </c>
    </row>
    <row r="1564" spans="3:5">
      <c r="C1564" s="161" t="s">
        <v>1761</v>
      </c>
      <c r="D1564" s="160">
        <v>7507685</v>
      </c>
      <c r="E1564" s="160">
        <v>0</v>
      </c>
    </row>
    <row r="1565" spans="3:5">
      <c r="C1565" s="161" t="s">
        <v>478</v>
      </c>
      <c r="D1565" s="160">
        <v>12315980</v>
      </c>
      <c r="E1565" s="160">
        <v>15895818.789999999</v>
      </c>
    </row>
    <row r="1566" spans="3:5">
      <c r="C1566" s="161" t="s">
        <v>1762</v>
      </c>
      <c r="D1566" s="160">
        <v>75000002</v>
      </c>
      <c r="E1566" s="160">
        <v>59922653.93</v>
      </c>
    </row>
    <row r="1567" spans="3:5">
      <c r="C1567" s="161" t="s">
        <v>1763</v>
      </c>
      <c r="D1567" s="160">
        <v>1913319</v>
      </c>
      <c r="E1567" s="160">
        <v>0</v>
      </c>
    </row>
    <row r="1568" spans="3:5">
      <c r="C1568" s="161" t="s">
        <v>320</v>
      </c>
      <c r="D1568" s="160">
        <v>253247167</v>
      </c>
      <c r="E1568" s="160">
        <v>72843960.540000007</v>
      </c>
    </row>
    <row r="1569" spans="3:5">
      <c r="C1569" s="161" t="s">
        <v>321</v>
      </c>
      <c r="D1569" s="160">
        <v>15000003</v>
      </c>
      <c r="E1569" s="160">
        <v>10242350.07</v>
      </c>
    </row>
    <row r="1570" spans="3:5">
      <c r="C1570" s="161" t="s">
        <v>1764</v>
      </c>
      <c r="D1570" s="160">
        <v>1712423</v>
      </c>
      <c r="E1570" s="160">
        <v>0</v>
      </c>
    </row>
    <row r="1571" spans="3:5">
      <c r="C1571" s="161" t="s">
        <v>1765</v>
      </c>
      <c r="D1571" s="160">
        <v>7077556</v>
      </c>
      <c r="E1571" s="160">
        <v>15838791.210000001</v>
      </c>
    </row>
    <row r="1572" spans="3:5">
      <c r="C1572" s="161" t="s">
        <v>322</v>
      </c>
      <c r="D1572" s="160">
        <v>210000004</v>
      </c>
      <c r="E1572" s="160">
        <v>114358854.81</v>
      </c>
    </row>
    <row r="1573" spans="3:5">
      <c r="C1573" s="161" t="s">
        <v>2187</v>
      </c>
      <c r="D1573" s="160">
        <v>0</v>
      </c>
      <c r="E1573" s="160">
        <v>0</v>
      </c>
    </row>
    <row r="1574" spans="3:5">
      <c r="C1574" s="161" t="s">
        <v>1766</v>
      </c>
      <c r="D1574" s="160">
        <v>5000000</v>
      </c>
      <c r="E1574" s="160">
        <v>0</v>
      </c>
    </row>
    <row r="1575" spans="3:5">
      <c r="C1575" s="161" t="s">
        <v>1767</v>
      </c>
      <c r="D1575" s="160">
        <v>209263856</v>
      </c>
      <c r="E1575" s="160">
        <v>0</v>
      </c>
    </row>
    <row r="1576" spans="3:5">
      <c r="C1576" s="159" t="s">
        <v>243</v>
      </c>
      <c r="D1576" s="160">
        <v>415699000</v>
      </c>
      <c r="E1576" s="160">
        <v>0</v>
      </c>
    </row>
    <row r="1577" spans="3:5">
      <c r="C1577" s="161" t="s">
        <v>920</v>
      </c>
      <c r="D1577" s="160">
        <v>415699000</v>
      </c>
      <c r="E1577" s="160">
        <v>0</v>
      </c>
    </row>
    <row r="1578" spans="3:5">
      <c r="C1578" s="157" t="s">
        <v>323</v>
      </c>
      <c r="D1578" s="158">
        <v>669417077</v>
      </c>
      <c r="E1578" s="158">
        <v>593417200.40999997</v>
      </c>
    </row>
    <row r="1579" spans="3:5">
      <c r="C1579" s="159" t="s">
        <v>240</v>
      </c>
      <c r="D1579" s="160">
        <v>669417077</v>
      </c>
      <c r="E1579" s="160">
        <v>593417200.40999997</v>
      </c>
    </row>
    <row r="1580" spans="3:5">
      <c r="C1580" s="161" t="s">
        <v>2188</v>
      </c>
      <c r="D1580" s="160">
        <v>0</v>
      </c>
      <c r="E1580" s="160">
        <v>0</v>
      </c>
    </row>
    <row r="1581" spans="3:5">
      <c r="C1581" s="161" t="s">
        <v>829</v>
      </c>
      <c r="D1581" s="160">
        <v>0</v>
      </c>
      <c r="E1581" s="160">
        <v>43317624.909999996</v>
      </c>
    </row>
    <row r="1582" spans="3:5">
      <c r="C1582" s="161" t="s">
        <v>2189</v>
      </c>
      <c r="D1582" s="160">
        <v>0</v>
      </c>
      <c r="E1582" s="160">
        <v>0</v>
      </c>
    </row>
    <row r="1583" spans="3:5">
      <c r="C1583" s="161" t="s">
        <v>602</v>
      </c>
      <c r="D1583" s="160">
        <v>161617278</v>
      </c>
      <c r="E1583" s="160">
        <v>0</v>
      </c>
    </row>
    <row r="1584" spans="3:5">
      <c r="C1584" s="161" t="s">
        <v>1768</v>
      </c>
      <c r="D1584" s="160">
        <v>914202</v>
      </c>
      <c r="E1584" s="160">
        <v>0</v>
      </c>
    </row>
    <row r="1585" spans="3:5">
      <c r="C1585" s="161" t="s">
        <v>1769</v>
      </c>
      <c r="D1585" s="160">
        <v>43984811</v>
      </c>
      <c r="E1585" s="160">
        <v>43422501.759999998</v>
      </c>
    </row>
    <row r="1586" spans="3:5">
      <c r="C1586" s="161" t="s">
        <v>324</v>
      </c>
      <c r="D1586" s="160">
        <v>117414</v>
      </c>
      <c r="E1586" s="160">
        <v>0</v>
      </c>
    </row>
    <row r="1587" spans="3:5">
      <c r="C1587" s="161" t="s">
        <v>1770</v>
      </c>
      <c r="D1587" s="160">
        <v>2057250</v>
      </c>
      <c r="E1587" s="160">
        <v>0</v>
      </c>
    </row>
    <row r="1588" spans="3:5">
      <c r="C1588" s="161" t="s">
        <v>1771</v>
      </c>
      <c r="D1588" s="160">
        <v>1558695</v>
      </c>
      <c r="E1588" s="160">
        <v>0</v>
      </c>
    </row>
    <row r="1589" spans="3:5">
      <c r="C1589" s="161" t="s">
        <v>2234</v>
      </c>
      <c r="D1589" s="160">
        <v>0</v>
      </c>
      <c r="E1589" s="160">
        <v>7102160.6699999999</v>
      </c>
    </row>
    <row r="1590" spans="3:5">
      <c r="C1590" s="161" t="s">
        <v>1772</v>
      </c>
      <c r="D1590" s="160">
        <v>1558695</v>
      </c>
      <c r="E1590" s="160">
        <v>0</v>
      </c>
    </row>
    <row r="1591" spans="3:5">
      <c r="C1591" s="161" t="s">
        <v>2135</v>
      </c>
      <c r="D1591" s="160">
        <v>0</v>
      </c>
      <c r="E1591" s="160">
        <v>11707799.279999999</v>
      </c>
    </row>
    <row r="1592" spans="3:5">
      <c r="C1592" s="161" t="s">
        <v>1773</v>
      </c>
      <c r="D1592" s="160">
        <v>2704204</v>
      </c>
      <c r="E1592" s="160">
        <v>0</v>
      </c>
    </row>
    <row r="1593" spans="3:5">
      <c r="C1593" s="161" t="s">
        <v>1774</v>
      </c>
      <c r="D1593" s="160">
        <v>0</v>
      </c>
      <c r="E1593" s="160">
        <v>179200627.84</v>
      </c>
    </row>
    <row r="1594" spans="3:5">
      <c r="C1594" s="161" t="s">
        <v>1775</v>
      </c>
      <c r="D1594" s="160">
        <v>1985061</v>
      </c>
      <c r="E1594" s="160">
        <v>0</v>
      </c>
    </row>
    <row r="1595" spans="3:5">
      <c r="C1595" s="161" t="s">
        <v>1776</v>
      </c>
      <c r="D1595" s="160">
        <v>2448273</v>
      </c>
      <c r="E1595" s="160">
        <v>3268589.46</v>
      </c>
    </row>
    <row r="1596" spans="3:5">
      <c r="C1596" s="161" t="s">
        <v>1777</v>
      </c>
      <c r="D1596" s="160">
        <v>37500035</v>
      </c>
      <c r="E1596" s="160">
        <v>37454900</v>
      </c>
    </row>
    <row r="1597" spans="3:5">
      <c r="C1597" s="161" t="s">
        <v>1778</v>
      </c>
      <c r="D1597" s="160">
        <v>112500001</v>
      </c>
      <c r="E1597" s="160">
        <v>112364016.84999999</v>
      </c>
    </row>
    <row r="1598" spans="3:5">
      <c r="C1598" s="161" t="s">
        <v>1779</v>
      </c>
      <c r="D1598" s="160">
        <v>2521954</v>
      </c>
      <c r="E1598" s="160">
        <v>2999386.58</v>
      </c>
    </row>
    <row r="1599" spans="3:5">
      <c r="C1599" s="161" t="s">
        <v>1780</v>
      </c>
      <c r="D1599" s="160">
        <v>1109666</v>
      </c>
      <c r="E1599" s="160">
        <v>0</v>
      </c>
    </row>
    <row r="1600" spans="3:5">
      <c r="C1600" s="161" t="s">
        <v>1781</v>
      </c>
      <c r="D1600" s="160">
        <v>2438083</v>
      </c>
      <c r="E1600" s="160">
        <v>0</v>
      </c>
    </row>
    <row r="1601" spans="3:5">
      <c r="C1601" s="161" t="s">
        <v>1782</v>
      </c>
      <c r="D1601" s="160">
        <v>1519811</v>
      </c>
      <c r="E1601" s="160">
        <v>0</v>
      </c>
    </row>
    <row r="1602" spans="3:5">
      <c r="C1602" s="161" t="s">
        <v>1783</v>
      </c>
      <c r="D1602" s="160">
        <v>1519811</v>
      </c>
      <c r="E1602" s="160">
        <v>0</v>
      </c>
    </row>
    <row r="1603" spans="3:5">
      <c r="C1603" s="161" t="s">
        <v>1784</v>
      </c>
      <c r="D1603" s="160">
        <v>1109666</v>
      </c>
      <c r="E1603" s="160">
        <v>0</v>
      </c>
    </row>
    <row r="1604" spans="3:5">
      <c r="C1604" s="161" t="s">
        <v>1785</v>
      </c>
      <c r="D1604" s="160">
        <v>2512391</v>
      </c>
      <c r="E1604" s="160">
        <v>120712.42</v>
      </c>
    </row>
    <row r="1605" spans="3:5">
      <c r="C1605" s="161" t="s">
        <v>1786</v>
      </c>
      <c r="D1605" s="160">
        <v>0</v>
      </c>
      <c r="E1605" s="160">
        <v>2038570.04</v>
      </c>
    </row>
    <row r="1606" spans="3:5">
      <c r="C1606" s="161" t="s">
        <v>351</v>
      </c>
      <c r="D1606" s="160">
        <v>32037047</v>
      </c>
      <c r="E1606" s="160">
        <v>0</v>
      </c>
    </row>
    <row r="1607" spans="3:5">
      <c r="C1607" s="161" t="s">
        <v>1787</v>
      </c>
      <c r="D1607" s="160">
        <v>2168240</v>
      </c>
      <c r="E1607" s="160">
        <v>10657595.68</v>
      </c>
    </row>
    <row r="1608" spans="3:5">
      <c r="C1608" s="161" t="s">
        <v>1788</v>
      </c>
      <c r="D1608" s="160">
        <v>3241040</v>
      </c>
      <c r="E1608" s="160">
        <v>102098.32</v>
      </c>
    </row>
    <row r="1609" spans="3:5">
      <c r="C1609" s="161" t="s">
        <v>1789</v>
      </c>
      <c r="D1609" s="160">
        <v>2512391</v>
      </c>
      <c r="E1609" s="160">
        <v>56640</v>
      </c>
    </row>
    <row r="1610" spans="3:5">
      <c r="C1610" s="161" t="s">
        <v>1790</v>
      </c>
      <c r="D1610" s="160">
        <v>268235</v>
      </c>
      <c r="E1610" s="160">
        <v>0</v>
      </c>
    </row>
    <row r="1611" spans="3:5">
      <c r="C1611" s="161" t="s">
        <v>1791</v>
      </c>
      <c r="D1611" s="160">
        <v>1514598</v>
      </c>
      <c r="E1611" s="160">
        <v>0</v>
      </c>
    </row>
    <row r="1612" spans="3:5">
      <c r="C1612" s="161" t="s">
        <v>1792</v>
      </c>
      <c r="D1612" s="160">
        <v>1514598</v>
      </c>
      <c r="E1612" s="160">
        <v>0</v>
      </c>
    </row>
    <row r="1613" spans="3:5">
      <c r="C1613" s="161" t="s">
        <v>2190</v>
      </c>
      <c r="D1613" s="160">
        <v>0</v>
      </c>
      <c r="E1613" s="160">
        <v>0</v>
      </c>
    </row>
    <row r="1614" spans="3:5">
      <c r="C1614" s="161" t="s">
        <v>1793</v>
      </c>
      <c r="D1614" s="160">
        <v>46009770</v>
      </c>
      <c r="E1614" s="160">
        <v>0</v>
      </c>
    </row>
    <row r="1615" spans="3:5">
      <c r="C1615" s="161" t="s">
        <v>671</v>
      </c>
      <c r="D1615" s="160">
        <v>100000</v>
      </c>
      <c r="E1615" s="160">
        <v>0</v>
      </c>
    </row>
    <row r="1616" spans="3:5">
      <c r="C1616" s="161" t="s">
        <v>368</v>
      </c>
      <c r="D1616" s="160">
        <v>150029233</v>
      </c>
      <c r="E1616" s="160">
        <v>119603976.59999999</v>
      </c>
    </row>
    <row r="1617" spans="3:5">
      <c r="C1617" s="161" t="s">
        <v>1794</v>
      </c>
      <c r="D1617" s="160">
        <v>24680181</v>
      </c>
      <c r="E1617" s="160">
        <v>20000000</v>
      </c>
    </row>
    <row r="1618" spans="3:5">
      <c r="C1618" s="161" t="s">
        <v>1795</v>
      </c>
      <c r="D1618" s="160">
        <v>23664443</v>
      </c>
      <c r="E1618" s="160">
        <v>0</v>
      </c>
    </row>
    <row r="1619" spans="3:5">
      <c r="C1619" s="157" t="s">
        <v>325</v>
      </c>
      <c r="D1619" s="158">
        <v>2825645076</v>
      </c>
      <c r="E1619" s="158">
        <v>1054464099.0900002</v>
      </c>
    </row>
    <row r="1620" spans="3:5">
      <c r="C1620" s="159" t="s">
        <v>240</v>
      </c>
      <c r="D1620" s="160">
        <v>1798325483</v>
      </c>
      <c r="E1620" s="160">
        <v>910763908.25000012</v>
      </c>
    </row>
    <row r="1621" spans="3:5">
      <c r="C1621" s="161" t="s">
        <v>1796</v>
      </c>
      <c r="D1621" s="160">
        <v>0</v>
      </c>
      <c r="E1621" s="160">
        <v>3344549.98</v>
      </c>
    </row>
    <row r="1622" spans="3:5">
      <c r="C1622" s="161" t="s">
        <v>1797</v>
      </c>
      <c r="D1622" s="160">
        <v>0</v>
      </c>
      <c r="E1622" s="160">
        <v>4896342.5599999996</v>
      </c>
    </row>
    <row r="1623" spans="3:5">
      <c r="C1623" s="161" t="s">
        <v>1798</v>
      </c>
      <c r="D1623" s="160">
        <v>1140378</v>
      </c>
      <c r="E1623" s="160">
        <v>3190425.01</v>
      </c>
    </row>
    <row r="1624" spans="3:5">
      <c r="C1624" s="161" t="s">
        <v>1799</v>
      </c>
      <c r="D1624" s="160">
        <v>156108</v>
      </c>
      <c r="E1624" s="160">
        <v>0</v>
      </c>
    </row>
    <row r="1625" spans="3:5">
      <c r="C1625" s="161" t="s">
        <v>1800</v>
      </c>
      <c r="D1625" s="160">
        <v>1398551</v>
      </c>
      <c r="E1625" s="160">
        <v>406844.03</v>
      </c>
    </row>
    <row r="1626" spans="3:5">
      <c r="C1626" s="161" t="s">
        <v>1801</v>
      </c>
      <c r="D1626" s="160">
        <v>0</v>
      </c>
      <c r="E1626" s="160">
        <v>3112093.01</v>
      </c>
    </row>
    <row r="1627" spans="3:5">
      <c r="C1627" s="161" t="s">
        <v>1802</v>
      </c>
      <c r="D1627" s="160">
        <v>0</v>
      </c>
      <c r="E1627" s="160">
        <v>1592053.89</v>
      </c>
    </row>
    <row r="1628" spans="3:5">
      <c r="C1628" s="161" t="s">
        <v>1803</v>
      </c>
      <c r="D1628" s="160">
        <v>1605091</v>
      </c>
      <c r="E1628" s="160">
        <v>4396599.92</v>
      </c>
    </row>
    <row r="1629" spans="3:5">
      <c r="C1629" s="161" t="s">
        <v>1804</v>
      </c>
      <c r="D1629" s="160">
        <v>22199146</v>
      </c>
      <c r="E1629" s="160">
        <v>15548000</v>
      </c>
    </row>
    <row r="1630" spans="3:5">
      <c r="C1630" s="161" t="s">
        <v>1805</v>
      </c>
      <c r="D1630" s="160">
        <v>145282175</v>
      </c>
      <c r="E1630" s="160">
        <v>117000000</v>
      </c>
    </row>
    <row r="1631" spans="3:5">
      <c r="C1631" s="161" t="s">
        <v>1806</v>
      </c>
      <c r="D1631" s="160">
        <v>6842908</v>
      </c>
      <c r="E1631" s="160">
        <v>0</v>
      </c>
    </row>
    <row r="1632" spans="3:5">
      <c r="C1632" s="161" t="s">
        <v>1807</v>
      </c>
      <c r="D1632" s="160">
        <v>158322380</v>
      </c>
      <c r="E1632" s="160">
        <v>37763472.109999999</v>
      </c>
    </row>
    <row r="1633" spans="3:5">
      <c r="C1633" s="161" t="s">
        <v>1808</v>
      </c>
      <c r="D1633" s="160">
        <v>42248433</v>
      </c>
      <c r="E1633" s="160">
        <v>0</v>
      </c>
    </row>
    <row r="1634" spans="3:5">
      <c r="C1634" s="161" t="s">
        <v>1809</v>
      </c>
      <c r="D1634" s="160">
        <v>60808266</v>
      </c>
      <c r="E1634" s="160">
        <v>19670033.280000001</v>
      </c>
    </row>
    <row r="1635" spans="3:5">
      <c r="C1635" s="161" t="s">
        <v>347</v>
      </c>
      <c r="D1635" s="160">
        <v>75716837</v>
      </c>
      <c r="E1635" s="160">
        <v>0</v>
      </c>
    </row>
    <row r="1636" spans="3:5">
      <c r="C1636" s="161" t="s">
        <v>1810</v>
      </c>
      <c r="D1636" s="160">
        <v>2760158</v>
      </c>
      <c r="E1636" s="160">
        <v>12794818.34</v>
      </c>
    </row>
    <row r="1637" spans="3:5">
      <c r="C1637" s="161" t="s">
        <v>326</v>
      </c>
      <c r="D1637" s="160">
        <v>1526627</v>
      </c>
      <c r="E1637" s="160">
        <v>0</v>
      </c>
    </row>
    <row r="1638" spans="3:5">
      <c r="C1638" s="161" t="s">
        <v>1811</v>
      </c>
      <c r="D1638" s="160">
        <v>3886577</v>
      </c>
      <c r="E1638" s="160">
        <v>0</v>
      </c>
    </row>
    <row r="1639" spans="3:5">
      <c r="C1639" s="161" t="s">
        <v>1812</v>
      </c>
      <c r="D1639" s="160">
        <v>0</v>
      </c>
      <c r="E1639" s="160">
        <v>7965072.5</v>
      </c>
    </row>
    <row r="1640" spans="3:5">
      <c r="C1640" s="161" t="s">
        <v>672</v>
      </c>
      <c r="D1640" s="160">
        <v>5033490</v>
      </c>
      <c r="E1640" s="160">
        <v>0</v>
      </c>
    </row>
    <row r="1641" spans="3:5">
      <c r="C1641" s="161" t="s">
        <v>1813</v>
      </c>
      <c r="D1641" s="160">
        <v>2334000</v>
      </c>
      <c r="E1641" s="160">
        <v>0</v>
      </c>
    </row>
    <row r="1642" spans="3:5">
      <c r="C1642" s="161" t="s">
        <v>2119</v>
      </c>
      <c r="D1642" s="160">
        <v>0</v>
      </c>
      <c r="E1642" s="160">
        <v>4713179.1500000004</v>
      </c>
    </row>
    <row r="1643" spans="3:5">
      <c r="C1643" s="161" t="s">
        <v>1814</v>
      </c>
      <c r="D1643" s="160">
        <v>374290</v>
      </c>
      <c r="E1643" s="160">
        <v>0</v>
      </c>
    </row>
    <row r="1644" spans="3:5">
      <c r="C1644" s="161" t="s">
        <v>673</v>
      </c>
      <c r="D1644" s="160">
        <v>1000000</v>
      </c>
      <c r="E1644" s="160">
        <v>0</v>
      </c>
    </row>
    <row r="1645" spans="3:5">
      <c r="C1645" s="161" t="s">
        <v>1815</v>
      </c>
      <c r="D1645" s="160">
        <v>97757018</v>
      </c>
      <c r="E1645" s="160">
        <v>0</v>
      </c>
    </row>
    <row r="1646" spans="3:5">
      <c r="C1646" s="161" t="s">
        <v>2120</v>
      </c>
      <c r="D1646" s="160">
        <v>0</v>
      </c>
      <c r="E1646" s="160">
        <v>3110268.87</v>
      </c>
    </row>
    <row r="1647" spans="3:5">
      <c r="C1647" s="161" t="s">
        <v>479</v>
      </c>
      <c r="D1647" s="160">
        <v>23470463</v>
      </c>
      <c r="E1647" s="160">
        <v>22765082.940000001</v>
      </c>
    </row>
    <row r="1648" spans="3:5">
      <c r="C1648" s="161" t="s">
        <v>327</v>
      </c>
      <c r="D1648" s="160">
        <v>15000001</v>
      </c>
      <c r="E1648" s="160">
        <v>12000001</v>
      </c>
    </row>
    <row r="1649" spans="3:5">
      <c r="C1649" s="161" t="s">
        <v>1816</v>
      </c>
      <c r="D1649" s="160">
        <v>0</v>
      </c>
      <c r="E1649" s="160">
        <v>24274450.91</v>
      </c>
    </row>
    <row r="1650" spans="3:5">
      <c r="C1650" s="161" t="s">
        <v>1817</v>
      </c>
      <c r="D1650" s="160">
        <v>1000000</v>
      </c>
      <c r="E1650" s="160">
        <v>0</v>
      </c>
    </row>
    <row r="1651" spans="3:5">
      <c r="C1651" s="161" t="s">
        <v>830</v>
      </c>
      <c r="D1651" s="160">
        <v>6975350</v>
      </c>
      <c r="E1651" s="160">
        <v>11314210.050000001</v>
      </c>
    </row>
    <row r="1652" spans="3:5">
      <c r="C1652" s="161" t="s">
        <v>1818</v>
      </c>
      <c r="D1652" s="160">
        <v>17521929</v>
      </c>
      <c r="E1652" s="160">
        <v>0</v>
      </c>
    </row>
    <row r="1653" spans="3:5">
      <c r="C1653" s="161" t="s">
        <v>1819</v>
      </c>
      <c r="D1653" s="160">
        <v>5100000</v>
      </c>
      <c r="E1653" s="160">
        <v>0</v>
      </c>
    </row>
    <row r="1654" spans="3:5">
      <c r="C1654" s="161" t="s">
        <v>480</v>
      </c>
      <c r="D1654" s="160">
        <v>29822131</v>
      </c>
      <c r="E1654" s="160">
        <v>0</v>
      </c>
    </row>
    <row r="1655" spans="3:5">
      <c r="C1655" s="161" t="s">
        <v>1820</v>
      </c>
      <c r="D1655" s="160">
        <v>41353374</v>
      </c>
      <c r="E1655" s="160">
        <v>0</v>
      </c>
    </row>
    <row r="1656" spans="3:5">
      <c r="C1656" s="161" t="s">
        <v>1821</v>
      </c>
      <c r="D1656" s="160">
        <v>75000389</v>
      </c>
      <c r="E1656" s="160">
        <v>74999200.640000001</v>
      </c>
    </row>
    <row r="1657" spans="3:5">
      <c r="C1657" s="161" t="s">
        <v>1822</v>
      </c>
      <c r="D1657" s="160">
        <v>30019393</v>
      </c>
      <c r="E1657" s="160">
        <v>23349176.420000002</v>
      </c>
    </row>
    <row r="1658" spans="3:5">
      <c r="C1658" s="161" t="s">
        <v>1823</v>
      </c>
      <c r="D1658" s="160">
        <v>75000187</v>
      </c>
      <c r="E1658" s="160">
        <v>58310688.880000003</v>
      </c>
    </row>
    <row r="1659" spans="3:5">
      <c r="C1659" s="161" t="s">
        <v>1824</v>
      </c>
      <c r="D1659" s="160">
        <v>701291</v>
      </c>
      <c r="E1659" s="160">
        <v>0</v>
      </c>
    </row>
    <row r="1660" spans="3:5">
      <c r="C1660" s="161" t="s">
        <v>1825</v>
      </c>
      <c r="D1660" s="160">
        <v>1467303</v>
      </c>
      <c r="E1660" s="160">
        <v>0</v>
      </c>
    </row>
    <row r="1661" spans="3:5">
      <c r="C1661" s="161" t="s">
        <v>1826</v>
      </c>
      <c r="D1661" s="160">
        <v>1071124</v>
      </c>
      <c r="E1661" s="160">
        <v>0</v>
      </c>
    </row>
    <row r="1662" spans="3:5">
      <c r="C1662" s="161" t="s">
        <v>1827</v>
      </c>
      <c r="D1662" s="160">
        <v>3759181</v>
      </c>
      <c r="E1662" s="160">
        <v>2252077.54</v>
      </c>
    </row>
    <row r="1663" spans="3:5">
      <c r="C1663" s="161" t="s">
        <v>1828</v>
      </c>
      <c r="D1663" s="160">
        <v>3390954</v>
      </c>
      <c r="E1663" s="160">
        <v>0</v>
      </c>
    </row>
    <row r="1664" spans="3:5">
      <c r="C1664" s="161" t="s">
        <v>1829</v>
      </c>
      <c r="D1664" s="160">
        <v>7800000</v>
      </c>
      <c r="E1664" s="160">
        <v>4281483.97</v>
      </c>
    </row>
    <row r="1665" spans="3:5">
      <c r="C1665" s="161" t="s">
        <v>1830</v>
      </c>
      <c r="D1665" s="160">
        <v>7336516</v>
      </c>
      <c r="E1665" s="160">
        <v>0</v>
      </c>
    </row>
    <row r="1666" spans="3:5">
      <c r="C1666" s="161" t="s">
        <v>1831</v>
      </c>
      <c r="D1666" s="160">
        <v>7519124</v>
      </c>
      <c r="E1666" s="160">
        <v>4858598.24</v>
      </c>
    </row>
    <row r="1667" spans="3:5">
      <c r="C1667" s="161" t="s">
        <v>1832</v>
      </c>
      <c r="D1667" s="160">
        <v>15600000</v>
      </c>
      <c r="E1667" s="160">
        <v>10724118.6</v>
      </c>
    </row>
    <row r="1668" spans="3:5">
      <c r="C1668" s="161" t="s">
        <v>1833</v>
      </c>
      <c r="D1668" s="160">
        <v>6850758</v>
      </c>
      <c r="E1668" s="160">
        <v>5019301.09</v>
      </c>
    </row>
    <row r="1669" spans="3:5">
      <c r="C1669" s="161" t="s">
        <v>481</v>
      </c>
      <c r="D1669" s="160">
        <v>6349242</v>
      </c>
      <c r="E1669" s="160">
        <v>0</v>
      </c>
    </row>
    <row r="1670" spans="3:5">
      <c r="C1670" s="161" t="s">
        <v>1834</v>
      </c>
      <c r="D1670" s="160">
        <v>11600000</v>
      </c>
      <c r="E1670" s="160">
        <v>10000000</v>
      </c>
    </row>
    <row r="1671" spans="3:5">
      <c r="C1671" s="161" t="s">
        <v>1835</v>
      </c>
      <c r="D1671" s="160">
        <v>1503825</v>
      </c>
      <c r="E1671" s="160">
        <v>0</v>
      </c>
    </row>
    <row r="1672" spans="3:5">
      <c r="C1672" s="161" t="s">
        <v>1836</v>
      </c>
      <c r="D1672" s="160">
        <v>50000000</v>
      </c>
      <c r="E1672" s="160">
        <v>0</v>
      </c>
    </row>
    <row r="1673" spans="3:5">
      <c r="C1673" s="161" t="s">
        <v>1837</v>
      </c>
      <c r="D1673" s="160">
        <v>2503798</v>
      </c>
      <c r="E1673" s="160">
        <v>0</v>
      </c>
    </row>
    <row r="1674" spans="3:5">
      <c r="C1674" s="161" t="s">
        <v>1838</v>
      </c>
      <c r="D1674" s="160">
        <v>60307454</v>
      </c>
      <c r="E1674" s="160">
        <v>0</v>
      </c>
    </row>
    <row r="1675" spans="3:5">
      <c r="C1675" s="161" t="s">
        <v>1839</v>
      </c>
      <c r="D1675" s="160">
        <v>7774458</v>
      </c>
      <c r="E1675" s="160">
        <v>0</v>
      </c>
    </row>
    <row r="1676" spans="3:5">
      <c r="C1676" s="161" t="s">
        <v>1840</v>
      </c>
      <c r="D1676" s="160">
        <v>650000</v>
      </c>
      <c r="E1676" s="160">
        <v>0</v>
      </c>
    </row>
    <row r="1677" spans="3:5">
      <c r="C1677" s="161" t="s">
        <v>2191</v>
      </c>
      <c r="D1677" s="160">
        <v>0</v>
      </c>
      <c r="E1677" s="160">
        <v>0</v>
      </c>
    </row>
    <row r="1678" spans="3:5">
      <c r="C1678" s="161" t="s">
        <v>1841</v>
      </c>
      <c r="D1678" s="160">
        <v>12342006</v>
      </c>
      <c r="E1678" s="160">
        <v>6561670.2999999998</v>
      </c>
    </row>
    <row r="1679" spans="3:5">
      <c r="C1679" s="161" t="s">
        <v>1842</v>
      </c>
      <c r="D1679" s="160">
        <v>92371789</v>
      </c>
      <c r="E1679" s="160">
        <v>0</v>
      </c>
    </row>
    <row r="1680" spans="3:5">
      <c r="C1680" s="161" t="s">
        <v>1843</v>
      </c>
      <c r="D1680" s="160">
        <v>1088470</v>
      </c>
      <c r="E1680" s="160">
        <v>4439296.37</v>
      </c>
    </row>
    <row r="1681" spans="3:5">
      <c r="C1681" s="161" t="s">
        <v>1844</v>
      </c>
      <c r="D1681" s="160">
        <v>233890144</v>
      </c>
      <c r="E1681" s="160">
        <v>220223020.28999999</v>
      </c>
    </row>
    <row r="1682" spans="3:5">
      <c r="C1682" s="161" t="s">
        <v>1845</v>
      </c>
      <c r="D1682" s="160">
        <v>7603739</v>
      </c>
      <c r="E1682" s="160">
        <v>0</v>
      </c>
    </row>
    <row r="1683" spans="3:5">
      <c r="C1683" s="161" t="s">
        <v>1846</v>
      </c>
      <c r="D1683" s="160">
        <v>1076683</v>
      </c>
      <c r="E1683" s="160">
        <v>0</v>
      </c>
    </row>
    <row r="1684" spans="3:5">
      <c r="C1684" s="161" t="s">
        <v>1847</v>
      </c>
      <c r="D1684" s="160">
        <v>10665535</v>
      </c>
      <c r="E1684" s="160">
        <v>0</v>
      </c>
    </row>
    <row r="1685" spans="3:5">
      <c r="C1685" s="161" t="s">
        <v>369</v>
      </c>
      <c r="D1685" s="160">
        <v>76000526</v>
      </c>
      <c r="E1685" s="160">
        <v>74798986.469999999</v>
      </c>
    </row>
    <row r="1686" spans="3:5">
      <c r="C1686" s="161" t="s">
        <v>1848</v>
      </c>
      <c r="D1686" s="160">
        <v>1520748</v>
      </c>
      <c r="E1686" s="160">
        <v>0</v>
      </c>
    </row>
    <row r="1687" spans="3:5">
      <c r="C1687" s="161" t="s">
        <v>1849</v>
      </c>
      <c r="D1687" s="160">
        <v>1521864</v>
      </c>
      <c r="E1687" s="160">
        <v>0</v>
      </c>
    </row>
    <row r="1688" spans="3:5">
      <c r="C1688" s="161" t="s">
        <v>1850</v>
      </c>
      <c r="D1688" s="160">
        <v>1520748</v>
      </c>
      <c r="E1688" s="160">
        <v>0</v>
      </c>
    </row>
    <row r="1689" spans="3:5">
      <c r="C1689" s="161" t="s">
        <v>1851</v>
      </c>
      <c r="D1689" s="160">
        <v>1076683</v>
      </c>
      <c r="E1689" s="160">
        <v>0</v>
      </c>
    </row>
    <row r="1690" spans="3:5">
      <c r="C1690" s="161" t="s">
        <v>1852</v>
      </c>
      <c r="D1690" s="160">
        <v>1934886</v>
      </c>
      <c r="E1690" s="160">
        <v>0</v>
      </c>
    </row>
    <row r="1691" spans="3:5">
      <c r="C1691" s="161" t="s">
        <v>1853</v>
      </c>
      <c r="D1691" s="160">
        <v>2506545</v>
      </c>
      <c r="E1691" s="160">
        <v>7478897.75</v>
      </c>
    </row>
    <row r="1692" spans="3:5">
      <c r="C1692" s="161" t="s">
        <v>1854</v>
      </c>
      <c r="D1692" s="160">
        <v>38981691</v>
      </c>
      <c r="E1692" s="160">
        <v>14961131.390000001</v>
      </c>
    </row>
    <row r="1693" spans="3:5">
      <c r="C1693" s="161" t="s">
        <v>1855</v>
      </c>
      <c r="D1693" s="160">
        <v>496091</v>
      </c>
      <c r="E1693" s="160">
        <v>0</v>
      </c>
    </row>
    <row r="1694" spans="3:5">
      <c r="C1694" s="161" t="s">
        <v>1856</v>
      </c>
      <c r="D1694" s="160">
        <v>46778029</v>
      </c>
      <c r="E1694" s="160">
        <v>0</v>
      </c>
    </row>
    <row r="1695" spans="3:5">
      <c r="C1695" s="161" t="s">
        <v>1857</v>
      </c>
      <c r="D1695" s="160">
        <v>1064620</v>
      </c>
      <c r="E1695" s="160">
        <v>0</v>
      </c>
    </row>
    <row r="1696" spans="3:5">
      <c r="C1696" s="161" t="s">
        <v>1858</v>
      </c>
      <c r="D1696" s="160">
        <v>7458987</v>
      </c>
      <c r="E1696" s="160">
        <v>7000000</v>
      </c>
    </row>
    <row r="1697" spans="3:5">
      <c r="C1697" s="161" t="s">
        <v>1859</v>
      </c>
      <c r="D1697" s="160">
        <v>318025</v>
      </c>
      <c r="E1697" s="160">
        <v>0</v>
      </c>
    </row>
    <row r="1698" spans="3:5">
      <c r="C1698" s="161" t="s">
        <v>1860</v>
      </c>
      <c r="D1698" s="160">
        <v>2537460</v>
      </c>
      <c r="E1698" s="160">
        <v>0</v>
      </c>
    </row>
    <row r="1699" spans="3:5">
      <c r="C1699" s="161" t="s">
        <v>1861</v>
      </c>
      <c r="D1699" s="160">
        <v>3390954</v>
      </c>
      <c r="E1699" s="160">
        <v>0</v>
      </c>
    </row>
    <row r="1700" spans="3:5">
      <c r="C1700" s="161" t="s">
        <v>1862</v>
      </c>
      <c r="D1700" s="160">
        <v>4069408</v>
      </c>
      <c r="E1700" s="160">
        <v>0</v>
      </c>
    </row>
    <row r="1701" spans="3:5">
      <c r="C1701" s="161" t="s">
        <v>1863</v>
      </c>
      <c r="D1701" s="160">
        <v>1503825</v>
      </c>
      <c r="E1701" s="160">
        <v>0</v>
      </c>
    </row>
    <row r="1702" spans="3:5">
      <c r="C1702" s="161" t="s">
        <v>1864</v>
      </c>
      <c r="D1702" s="160">
        <v>1065404</v>
      </c>
      <c r="E1702" s="160">
        <v>0</v>
      </c>
    </row>
    <row r="1703" spans="3:5">
      <c r="C1703" s="161" t="s">
        <v>1865</v>
      </c>
      <c r="D1703" s="160">
        <v>7519124</v>
      </c>
      <c r="E1703" s="160">
        <v>2569346.9</v>
      </c>
    </row>
    <row r="1704" spans="3:5">
      <c r="C1704" s="161" t="s">
        <v>1866</v>
      </c>
      <c r="D1704" s="160">
        <v>15630630</v>
      </c>
      <c r="E1704" s="160">
        <v>11661687</v>
      </c>
    </row>
    <row r="1705" spans="3:5">
      <c r="C1705" s="161" t="s">
        <v>1867</v>
      </c>
      <c r="D1705" s="160">
        <v>1503825</v>
      </c>
      <c r="E1705" s="160">
        <v>0</v>
      </c>
    </row>
    <row r="1706" spans="3:5">
      <c r="C1706" s="161" t="s">
        <v>1868</v>
      </c>
      <c r="D1706" s="160">
        <v>21767853</v>
      </c>
      <c r="E1706" s="160">
        <v>15548916</v>
      </c>
    </row>
    <row r="1707" spans="3:5">
      <c r="C1707" s="161" t="s">
        <v>1869</v>
      </c>
      <c r="D1707" s="160">
        <v>5327021</v>
      </c>
      <c r="E1707" s="160">
        <v>1594056.7</v>
      </c>
    </row>
    <row r="1708" spans="3:5">
      <c r="C1708" s="161" t="s">
        <v>1870</v>
      </c>
      <c r="D1708" s="160">
        <v>14820682</v>
      </c>
      <c r="E1708" s="160">
        <v>13878015.869999999</v>
      </c>
    </row>
    <row r="1709" spans="3:5">
      <c r="C1709" s="161" t="s">
        <v>1871</v>
      </c>
      <c r="D1709" s="160">
        <v>1065404</v>
      </c>
      <c r="E1709" s="160">
        <v>0</v>
      </c>
    </row>
    <row r="1710" spans="3:5">
      <c r="C1710" s="161" t="s">
        <v>1872</v>
      </c>
      <c r="D1710" s="160">
        <v>1065404</v>
      </c>
      <c r="E1710" s="160">
        <v>0</v>
      </c>
    </row>
    <row r="1711" spans="3:5">
      <c r="C1711" s="161" t="s">
        <v>1873</v>
      </c>
      <c r="D1711" s="160">
        <v>30000002</v>
      </c>
      <c r="E1711" s="160">
        <v>26396740.280000001</v>
      </c>
    </row>
    <row r="1712" spans="3:5">
      <c r="C1712" s="159" t="s">
        <v>242</v>
      </c>
      <c r="D1712" s="160">
        <v>31038087</v>
      </c>
      <c r="E1712" s="160">
        <v>16513715.85</v>
      </c>
    </row>
    <row r="1713" spans="3:5">
      <c r="C1713" s="161" t="s">
        <v>674</v>
      </c>
      <c r="D1713" s="160">
        <v>11788086</v>
      </c>
      <c r="E1713" s="160">
        <v>12774701.07</v>
      </c>
    </row>
    <row r="1714" spans="3:5">
      <c r="C1714" s="161" t="s">
        <v>675</v>
      </c>
      <c r="D1714" s="160">
        <v>19250001</v>
      </c>
      <c r="E1714" s="160">
        <v>3739014.78</v>
      </c>
    </row>
    <row r="1715" spans="3:5">
      <c r="C1715" s="159" t="s">
        <v>243</v>
      </c>
      <c r="D1715" s="160">
        <v>996281506</v>
      </c>
      <c r="E1715" s="160">
        <v>127186474.99000001</v>
      </c>
    </row>
    <row r="1716" spans="3:5">
      <c r="C1716" s="161" t="s">
        <v>1874</v>
      </c>
      <c r="D1716" s="160">
        <v>123061645</v>
      </c>
      <c r="E1716" s="160">
        <v>170660</v>
      </c>
    </row>
    <row r="1717" spans="3:5">
      <c r="C1717" s="161" t="s">
        <v>1875</v>
      </c>
      <c r="D1717" s="160">
        <v>7168666</v>
      </c>
      <c r="E1717" s="160">
        <v>0</v>
      </c>
    </row>
    <row r="1718" spans="3:5">
      <c r="C1718" s="161" t="s">
        <v>1876</v>
      </c>
      <c r="D1718" s="160">
        <v>9151684</v>
      </c>
      <c r="E1718" s="160">
        <v>0</v>
      </c>
    </row>
    <row r="1719" spans="3:5">
      <c r="C1719" s="161" t="s">
        <v>1877</v>
      </c>
      <c r="D1719" s="160">
        <v>5724544</v>
      </c>
      <c r="E1719" s="160">
        <v>0</v>
      </c>
    </row>
    <row r="1720" spans="3:5">
      <c r="C1720" s="161" t="s">
        <v>1878</v>
      </c>
      <c r="D1720" s="160">
        <v>5095562</v>
      </c>
      <c r="E1720" s="160">
        <v>0</v>
      </c>
    </row>
    <row r="1721" spans="3:5">
      <c r="C1721" s="161" t="s">
        <v>1805</v>
      </c>
      <c r="D1721" s="160">
        <v>7076045</v>
      </c>
      <c r="E1721" s="160">
        <v>0</v>
      </c>
    </row>
    <row r="1722" spans="3:5">
      <c r="C1722" s="161" t="s">
        <v>1806</v>
      </c>
      <c r="D1722" s="160">
        <v>7076045</v>
      </c>
      <c r="E1722" s="160">
        <v>0</v>
      </c>
    </row>
    <row r="1723" spans="3:5">
      <c r="C1723" s="161" t="s">
        <v>1807</v>
      </c>
      <c r="D1723" s="160">
        <v>7076045</v>
      </c>
      <c r="E1723" s="160">
        <v>0</v>
      </c>
    </row>
    <row r="1724" spans="3:5">
      <c r="C1724" s="161" t="s">
        <v>1879</v>
      </c>
      <c r="D1724" s="160">
        <v>5660836</v>
      </c>
      <c r="E1724" s="160">
        <v>0</v>
      </c>
    </row>
    <row r="1725" spans="3:5">
      <c r="C1725" s="161" t="s">
        <v>920</v>
      </c>
      <c r="D1725" s="160">
        <v>346664211</v>
      </c>
      <c r="E1725" s="160">
        <v>127015814.99000001</v>
      </c>
    </row>
    <row r="1726" spans="3:5">
      <c r="C1726" s="161" t="s">
        <v>1880</v>
      </c>
      <c r="D1726" s="160">
        <v>8495303</v>
      </c>
      <c r="E1726" s="160">
        <v>0</v>
      </c>
    </row>
    <row r="1727" spans="3:5">
      <c r="C1727" s="161" t="s">
        <v>1881</v>
      </c>
      <c r="D1727" s="160">
        <v>1793408</v>
      </c>
      <c r="E1727" s="160">
        <v>0</v>
      </c>
    </row>
    <row r="1728" spans="3:5">
      <c r="C1728" s="161" t="s">
        <v>347</v>
      </c>
      <c r="D1728" s="160">
        <v>3871477</v>
      </c>
      <c r="E1728" s="160">
        <v>0</v>
      </c>
    </row>
    <row r="1729" spans="3:5">
      <c r="C1729" s="161" t="s">
        <v>1882</v>
      </c>
      <c r="D1729" s="160">
        <v>2898175</v>
      </c>
      <c r="E1729" s="160">
        <v>0</v>
      </c>
    </row>
    <row r="1730" spans="3:5">
      <c r="C1730" s="161" t="s">
        <v>1883</v>
      </c>
      <c r="D1730" s="160">
        <v>15724544</v>
      </c>
      <c r="E1730" s="160">
        <v>0</v>
      </c>
    </row>
    <row r="1731" spans="3:5">
      <c r="C1731" s="161" t="s">
        <v>1884</v>
      </c>
      <c r="D1731" s="160">
        <v>6926897</v>
      </c>
      <c r="E1731" s="160">
        <v>0</v>
      </c>
    </row>
    <row r="1732" spans="3:5">
      <c r="C1732" s="161" t="s">
        <v>1885</v>
      </c>
      <c r="D1732" s="160">
        <v>10711781</v>
      </c>
      <c r="E1732" s="160">
        <v>0</v>
      </c>
    </row>
    <row r="1733" spans="3:5">
      <c r="C1733" s="161" t="s">
        <v>1886</v>
      </c>
      <c r="D1733" s="160">
        <v>7847377</v>
      </c>
      <c r="E1733" s="160">
        <v>0</v>
      </c>
    </row>
    <row r="1734" spans="3:5">
      <c r="C1734" s="161" t="s">
        <v>1887</v>
      </c>
      <c r="D1734" s="160">
        <v>4220457</v>
      </c>
      <c r="E1734" s="160">
        <v>0</v>
      </c>
    </row>
    <row r="1735" spans="3:5">
      <c r="C1735" s="161" t="s">
        <v>1888</v>
      </c>
      <c r="D1735" s="160">
        <v>5541962</v>
      </c>
      <c r="E1735" s="160">
        <v>0</v>
      </c>
    </row>
    <row r="1736" spans="3:5">
      <c r="C1736" s="161" t="s">
        <v>1889</v>
      </c>
      <c r="D1736" s="160">
        <v>8626211</v>
      </c>
      <c r="E1736" s="160">
        <v>0</v>
      </c>
    </row>
    <row r="1737" spans="3:5">
      <c r="C1737" s="161" t="s">
        <v>1890</v>
      </c>
      <c r="D1737" s="160">
        <v>5887269</v>
      </c>
      <c r="E1737" s="160">
        <v>0</v>
      </c>
    </row>
    <row r="1738" spans="3:5">
      <c r="C1738" s="161" t="s">
        <v>1891</v>
      </c>
      <c r="D1738" s="160">
        <v>3841953</v>
      </c>
      <c r="E1738" s="160">
        <v>0</v>
      </c>
    </row>
    <row r="1739" spans="3:5">
      <c r="C1739" s="161" t="s">
        <v>1892</v>
      </c>
      <c r="D1739" s="160">
        <v>6368440</v>
      </c>
      <c r="E1739" s="160">
        <v>0</v>
      </c>
    </row>
    <row r="1740" spans="3:5">
      <c r="C1740" s="161" t="s">
        <v>1811</v>
      </c>
      <c r="D1740" s="160">
        <v>5382706</v>
      </c>
      <c r="E1740" s="160">
        <v>0</v>
      </c>
    </row>
    <row r="1741" spans="3:5">
      <c r="C1741" s="161" t="s">
        <v>1893</v>
      </c>
      <c r="D1741" s="160">
        <v>1621248</v>
      </c>
      <c r="E1741" s="160">
        <v>0</v>
      </c>
    </row>
    <row r="1742" spans="3:5">
      <c r="C1742" s="161" t="s">
        <v>1894</v>
      </c>
      <c r="D1742" s="160">
        <v>2495303</v>
      </c>
      <c r="E1742" s="160">
        <v>0</v>
      </c>
    </row>
    <row r="1743" spans="3:5">
      <c r="C1743" s="161" t="s">
        <v>1895</v>
      </c>
      <c r="D1743" s="160">
        <v>2996868</v>
      </c>
      <c r="E1743" s="160">
        <v>0</v>
      </c>
    </row>
    <row r="1744" spans="3:5">
      <c r="C1744" s="161" t="s">
        <v>1896</v>
      </c>
      <c r="D1744" s="160">
        <v>5724544</v>
      </c>
      <c r="E1744" s="160">
        <v>0</v>
      </c>
    </row>
    <row r="1745" spans="3:5">
      <c r="C1745" s="161" t="s">
        <v>1897</v>
      </c>
      <c r="D1745" s="160">
        <v>1707480</v>
      </c>
      <c r="E1745" s="160">
        <v>0</v>
      </c>
    </row>
    <row r="1746" spans="3:5">
      <c r="C1746" s="161" t="s">
        <v>1898</v>
      </c>
      <c r="D1746" s="160">
        <v>2868643</v>
      </c>
      <c r="E1746" s="160">
        <v>0</v>
      </c>
    </row>
    <row r="1747" spans="3:5">
      <c r="C1747" s="161" t="s">
        <v>1899</v>
      </c>
      <c r="D1747" s="160">
        <v>5724544</v>
      </c>
      <c r="E1747" s="160">
        <v>0</v>
      </c>
    </row>
    <row r="1748" spans="3:5">
      <c r="C1748" s="161" t="s">
        <v>1900</v>
      </c>
      <c r="D1748" s="160">
        <v>1321671</v>
      </c>
      <c r="E1748" s="160">
        <v>0</v>
      </c>
    </row>
    <row r="1749" spans="3:5">
      <c r="C1749" s="161" t="s">
        <v>1901</v>
      </c>
      <c r="D1749" s="160">
        <v>1871626</v>
      </c>
      <c r="E1749" s="160">
        <v>0</v>
      </c>
    </row>
    <row r="1750" spans="3:5">
      <c r="C1750" s="161" t="s">
        <v>1902</v>
      </c>
      <c r="D1750" s="160">
        <v>2756581</v>
      </c>
      <c r="E1750" s="160">
        <v>0</v>
      </c>
    </row>
    <row r="1751" spans="3:5">
      <c r="C1751" s="161" t="s">
        <v>673</v>
      </c>
      <c r="D1751" s="160">
        <v>3113460</v>
      </c>
      <c r="E1751" s="160">
        <v>0</v>
      </c>
    </row>
    <row r="1752" spans="3:5">
      <c r="C1752" s="161" t="s">
        <v>1903</v>
      </c>
      <c r="D1752" s="160">
        <v>1724544</v>
      </c>
      <c r="E1752" s="160">
        <v>0</v>
      </c>
    </row>
    <row r="1753" spans="3:5">
      <c r="C1753" s="161" t="s">
        <v>1904</v>
      </c>
      <c r="D1753" s="160">
        <v>5123056</v>
      </c>
      <c r="E1753" s="160">
        <v>0</v>
      </c>
    </row>
    <row r="1754" spans="3:5">
      <c r="C1754" s="161" t="s">
        <v>1905</v>
      </c>
      <c r="D1754" s="160">
        <v>1289817</v>
      </c>
      <c r="E1754" s="160">
        <v>0</v>
      </c>
    </row>
    <row r="1755" spans="3:5">
      <c r="C1755" s="161" t="s">
        <v>1906</v>
      </c>
      <c r="D1755" s="160">
        <v>4459123</v>
      </c>
      <c r="E1755" s="160">
        <v>0</v>
      </c>
    </row>
    <row r="1756" spans="3:5">
      <c r="C1756" s="161" t="s">
        <v>1907</v>
      </c>
      <c r="D1756" s="160">
        <v>1621248</v>
      </c>
      <c r="E1756" s="160">
        <v>0</v>
      </c>
    </row>
    <row r="1757" spans="3:5">
      <c r="C1757" s="161" t="s">
        <v>1908</v>
      </c>
      <c r="D1757" s="160">
        <v>724544</v>
      </c>
      <c r="E1757" s="160">
        <v>0</v>
      </c>
    </row>
    <row r="1758" spans="3:5">
      <c r="C1758" s="161" t="s">
        <v>1909</v>
      </c>
      <c r="D1758" s="160">
        <v>111346337</v>
      </c>
      <c r="E1758" s="160">
        <v>0</v>
      </c>
    </row>
    <row r="1759" spans="3:5">
      <c r="C1759" s="161" t="s">
        <v>1910</v>
      </c>
      <c r="D1759" s="160">
        <v>215897626</v>
      </c>
      <c r="E1759" s="160">
        <v>0</v>
      </c>
    </row>
    <row r="1760" spans="3:5">
      <c r="C1760" s="157" t="s">
        <v>328</v>
      </c>
      <c r="D1760" s="158">
        <v>1166533779</v>
      </c>
      <c r="E1760" s="158">
        <v>1576705927.8700001</v>
      </c>
    </row>
    <row r="1761" spans="3:5">
      <c r="C1761" s="159" t="s">
        <v>240</v>
      </c>
      <c r="D1761" s="160">
        <v>1095258707</v>
      </c>
      <c r="E1761" s="160">
        <v>1285143654.4200001</v>
      </c>
    </row>
    <row r="1762" spans="3:5">
      <c r="C1762" s="161" t="s">
        <v>329</v>
      </c>
      <c r="D1762" s="160">
        <v>155926763</v>
      </c>
      <c r="E1762" s="160">
        <v>459969839.68000001</v>
      </c>
    </row>
    <row r="1763" spans="3:5">
      <c r="C1763" s="161" t="s">
        <v>1911</v>
      </c>
      <c r="D1763" s="160">
        <v>3304303</v>
      </c>
      <c r="E1763" s="160">
        <v>351748.94</v>
      </c>
    </row>
    <row r="1764" spans="3:5">
      <c r="C1764" s="161" t="s">
        <v>1912</v>
      </c>
      <c r="D1764" s="160">
        <v>11963442</v>
      </c>
      <c r="E1764" s="160">
        <v>36028605.659999996</v>
      </c>
    </row>
    <row r="1765" spans="3:5">
      <c r="C1765" s="161" t="s">
        <v>1913</v>
      </c>
      <c r="D1765" s="160">
        <v>3350221</v>
      </c>
      <c r="E1765" s="160">
        <v>1018577.62</v>
      </c>
    </row>
    <row r="1766" spans="3:5">
      <c r="C1766" s="161" t="s">
        <v>1914</v>
      </c>
      <c r="D1766" s="160">
        <v>78000000</v>
      </c>
      <c r="E1766" s="160">
        <v>49128383.130000003</v>
      </c>
    </row>
    <row r="1767" spans="3:5">
      <c r="C1767" s="161" t="s">
        <v>676</v>
      </c>
      <c r="D1767" s="160">
        <v>2000000</v>
      </c>
      <c r="E1767" s="160">
        <v>6535026.46</v>
      </c>
    </row>
    <row r="1768" spans="3:5">
      <c r="C1768" s="161" t="s">
        <v>1915</v>
      </c>
      <c r="D1768" s="160">
        <v>52500000</v>
      </c>
      <c r="E1768" s="160">
        <v>40000000</v>
      </c>
    </row>
    <row r="1769" spans="3:5">
      <c r="C1769" s="161" t="s">
        <v>442</v>
      </c>
      <c r="D1769" s="160">
        <v>192000005</v>
      </c>
      <c r="E1769" s="160">
        <v>113827664.72</v>
      </c>
    </row>
    <row r="1770" spans="3:5">
      <c r="C1770" s="161" t="s">
        <v>454</v>
      </c>
      <c r="D1770" s="160">
        <v>158005848</v>
      </c>
      <c r="E1770" s="160">
        <v>149421770.62</v>
      </c>
    </row>
    <row r="1771" spans="3:5">
      <c r="C1771" s="161" t="s">
        <v>1916</v>
      </c>
      <c r="D1771" s="160">
        <v>4823521</v>
      </c>
      <c r="E1771" s="160">
        <v>0</v>
      </c>
    </row>
    <row r="1772" spans="3:5">
      <c r="C1772" s="161" t="s">
        <v>1917</v>
      </c>
      <c r="D1772" s="160">
        <v>6985441</v>
      </c>
      <c r="E1772" s="160">
        <v>3437243.1</v>
      </c>
    </row>
    <row r="1773" spans="3:5">
      <c r="C1773" s="161" t="s">
        <v>1918</v>
      </c>
      <c r="D1773" s="160">
        <v>3176642</v>
      </c>
      <c r="E1773" s="160">
        <v>820383.31</v>
      </c>
    </row>
    <row r="1774" spans="3:5">
      <c r="C1774" s="161" t="s">
        <v>1919</v>
      </c>
      <c r="D1774" s="160">
        <v>4987407</v>
      </c>
      <c r="E1774" s="160">
        <v>4335402.75</v>
      </c>
    </row>
    <row r="1775" spans="3:5">
      <c r="C1775" s="161" t="s">
        <v>1920</v>
      </c>
      <c r="D1775" s="160">
        <v>3675681</v>
      </c>
      <c r="E1775" s="160">
        <v>561474.85</v>
      </c>
    </row>
    <row r="1776" spans="3:5">
      <c r="C1776" s="161" t="s">
        <v>1921</v>
      </c>
      <c r="D1776" s="160">
        <v>7477912</v>
      </c>
      <c r="E1776" s="160">
        <v>1011540.85</v>
      </c>
    </row>
    <row r="1777" spans="3:5">
      <c r="C1777" s="161" t="s">
        <v>2121</v>
      </c>
      <c r="D1777" s="160">
        <v>0</v>
      </c>
      <c r="E1777" s="160">
        <v>4748642.37</v>
      </c>
    </row>
    <row r="1778" spans="3:5">
      <c r="C1778" s="161" t="s">
        <v>1922</v>
      </c>
      <c r="D1778" s="160">
        <v>3675681</v>
      </c>
      <c r="E1778" s="160">
        <v>561474.93000000005</v>
      </c>
    </row>
    <row r="1779" spans="3:5">
      <c r="C1779" s="161" t="s">
        <v>1923</v>
      </c>
      <c r="D1779" s="160">
        <v>1534916</v>
      </c>
      <c r="E1779" s="160">
        <v>0</v>
      </c>
    </row>
    <row r="1780" spans="3:5">
      <c r="C1780" s="161" t="s">
        <v>1924</v>
      </c>
      <c r="D1780" s="160">
        <v>1534916</v>
      </c>
      <c r="E1780" s="160">
        <v>0</v>
      </c>
    </row>
    <row r="1781" spans="3:5">
      <c r="C1781" s="161" t="s">
        <v>1925</v>
      </c>
      <c r="D1781" s="160">
        <v>1963325</v>
      </c>
      <c r="E1781" s="160">
        <v>1055735.78</v>
      </c>
    </row>
    <row r="1782" spans="3:5">
      <c r="C1782" s="161" t="s">
        <v>330</v>
      </c>
      <c r="D1782" s="160">
        <v>89697001</v>
      </c>
      <c r="E1782" s="160">
        <v>24710687.710000001</v>
      </c>
    </row>
    <row r="1783" spans="3:5">
      <c r="C1783" s="161" t="s">
        <v>1926</v>
      </c>
      <c r="D1783" s="160">
        <v>3206991</v>
      </c>
      <c r="E1783" s="160">
        <v>2105206.44</v>
      </c>
    </row>
    <row r="1784" spans="3:5">
      <c r="C1784" s="161" t="s">
        <v>1927</v>
      </c>
      <c r="D1784" s="160">
        <v>0</v>
      </c>
      <c r="E1784" s="160">
        <v>136988828.66999999</v>
      </c>
    </row>
    <row r="1785" spans="3:5">
      <c r="C1785" s="161" t="s">
        <v>1928</v>
      </c>
      <c r="D1785" s="160">
        <v>4280090</v>
      </c>
      <c r="E1785" s="160">
        <v>0</v>
      </c>
    </row>
    <row r="1786" spans="3:5">
      <c r="C1786" s="161" t="s">
        <v>1929</v>
      </c>
      <c r="D1786" s="160">
        <v>6931456</v>
      </c>
      <c r="E1786" s="160">
        <v>4806919.12</v>
      </c>
    </row>
    <row r="1787" spans="3:5">
      <c r="C1787" s="161" t="s">
        <v>1930</v>
      </c>
      <c r="D1787" s="160">
        <v>3406890</v>
      </c>
      <c r="E1787" s="160">
        <v>2270552.1</v>
      </c>
    </row>
    <row r="1788" spans="3:5">
      <c r="C1788" s="161" t="s">
        <v>1931</v>
      </c>
      <c r="D1788" s="160">
        <v>4952975</v>
      </c>
      <c r="E1788" s="160">
        <v>3128663.97</v>
      </c>
    </row>
    <row r="1789" spans="3:5">
      <c r="C1789" s="161" t="s">
        <v>1932</v>
      </c>
      <c r="D1789" s="160">
        <v>1380000</v>
      </c>
      <c r="E1789" s="160">
        <v>0</v>
      </c>
    </row>
    <row r="1790" spans="3:5">
      <c r="C1790" s="161" t="s">
        <v>455</v>
      </c>
      <c r="D1790" s="160">
        <v>1000000</v>
      </c>
      <c r="E1790" s="160">
        <v>0</v>
      </c>
    </row>
    <row r="1791" spans="3:5">
      <c r="C1791" s="161" t="s">
        <v>1933</v>
      </c>
      <c r="D1791" s="160">
        <v>4122537</v>
      </c>
      <c r="E1791" s="160">
        <v>2913071.34</v>
      </c>
    </row>
    <row r="1792" spans="3:5">
      <c r="C1792" s="161" t="s">
        <v>1934</v>
      </c>
      <c r="D1792" s="160">
        <v>14639887</v>
      </c>
      <c r="E1792" s="160">
        <v>10000000</v>
      </c>
    </row>
    <row r="1793" spans="3:5">
      <c r="C1793" s="161" t="s">
        <v>1935</v>
      </c>
      <c r="D1793" s="160">
        <v>13758530</v>
      </c>
      <c r="E1793" s="160">
        <v>0</v>
      </c>
    </row>
    <row r="1794" spans="3:5">
      <c r="C1794" s="161" t="s">
        <v>1936</v>
      </c>
      <c r="D1794" s="160">
        <v>3000000</v>
      </c>
      <c r="E1794" s="160">
        <v>0</v>
      </c>
    </row>
    <row r="1795" spans="3:5">
      <c r="C1795" s="161" t="s">
        <v>1937</v>
      </c>
      <c r="D1795" s="160">
        <v>22303876</v>
      </c>
      <c r="E1795" s="160">
        <v>0</v>
      </c>
    </row>
    <row r="1796" spans="3:5">
      <c r="C1796" s="161" t="s">
        <v>370</v>
      </c>
      <c r="D1796" s="160">
        <v>225692450</v>
      </c>
      <c r="E1796" s="160">
        <v>225406210.30000001</v>
      </c>
    </row>
    <row r="1797" spans="3:5">
      <c r="C1797" s="161" t="s">
        <v>2192</v>
      </c>
      <c r="D1797" s="160">
        <v>0</v>
      </c>
      <c r="E1797" s="160">
        <v>0</v>
      </c>
    </row>
    <row r="1798" spans="3:5">
      <c r="C1798" s="161" t="s">
        <v>2193</v>
      </c>
      <c r="D1798" s="160">
        <v>0</v>
      </c>
      <c r="E1798" s="160">
        <v>0</v>
      </c>
    </row>
    <row r="1799" spans="3:5">
      <c r="C1799" s="159" t="s">
        <v>242</v>
      </c>
      <c r="D1799" s="160">
        <v>0</v>
      </c>
      <c r="E1799" s="160">
        <v>14930586.49</v>
      </c>
    </row>
    <row r="1800" spans="3:5">
      <c r="C1800" s="161" t="s">
        <v>442</v>
      </c>
      <c r="D1800" s="160">
        <v>0</v>
      </c>
      <c r="E1800" s="160">
        <v>14930586.49</v>
      </c>
    </row>
    <row r="1801" spans="3:5">
      <c r="C1801" s="159" t="s">
        <v>243</v>
      </c>
      <c r="D1801" s="160">
        <v>71275072</v>
      </c>
      <c r="E1801" s="160">
        <v>276631686.95999998</v>
      </c>
    </row>
    <row r="1802" spans="3:5">
      <c r="C1802" s="161" t="s">
        <v>677</v>
      </c>
      <c r="D1802" s="160">
        <v>71275072</v>
      </c>
      <c r="E1802" s="160">
        <v>0</v>
      </c>
    </row>
    <row r="1803" spans="3:5">
      <c r="C1803" s="161" t="s">
        <v>454</v>
      </c>
      <c r="D1803" s="160">
        <v>0</v>
      </c>
      <c r="E1803" s="160">
        <v>10690002.77</v>
      </c>
    </row>
    <row r="1804" spans="3:5">
      <c r="C1804" s="161" t="s">
        <v>1927</v>
      </c>
      <c r="D1804" s="160">
        <v>0</v>
      </c>
      <c r="E1804" s="160">
        <v>0</v>
      </c>
    </row>
    <row r="1805" spans="3:5">
      <c r="C1805" s="161" t="s">
        <v>370</v>
      </c>
      <c r="D1805" s="160">
        <v>0</v>
      </c>
      <c r="E1805" s="160">
        <v>265941684.19</v>
      </c>
    </row>
    <row r="1806" spans="3:5">
      <c r="C1806" s="157" t="s">
        <v>331</v>
      </c>
      <c r="D1806" s="158">
        <v>1168165414</v>
      </c>
      <c r="E1806" s="158">
        <v>827985490.78999996</v>
      </c>
    </row>
    <row r="1807" spans="3:5">
      <c r="C1807" s="159" t="s">
        <v>240</v>
      </c>
      <c r="D1807" s="160">
        <v>1168165414</v>
      </c>
      <c r="E1807" s="160">
        <v>827985490.78999996</v>
      </c>
    </row>
    <row r="1808" spans="3:5">
      <c r="C1808" s="161" t="s">
        <v>1938</v>
      </c>
      <c r="D1808" s="160">
        <v>99552215</v>
      </c>
      <c r="E1808" s="160">
        <v>43042391.060000002</v>
      </c>
    </row>
    <row r="1809" spans="3:5">
      <c r="C1809" s="161" t="s">
        <v>831</v>
      </c>
      <c r="D1809" s="160">
        <v>13201401</v>
      </c>
      <c r="E1809" s="160">
        <v>5772750</v>
      </c>
    </row>
    <row r="1810" spans="3:5">
      <c r="C1810" s="161" t="s">
        <v>1939</v>
      </c>
      <c r="D1810" s="160">
        <v>401095956</v>
      </c>
      <c r="E1810" s="160">
        <v>406446841.51999998</v>
      </c>
    </row>
    <row r="1811" spans="3:5">
      <c r="C1811" s="161" t="s">
        <v>1940</v>
      </c>
      <c r="D1811" s="160">
        <v>29860777</v>
      </c>
      <c r="E1811" s="160">
        <v>9566325.8200000003</v>
      </c>
    </row>
    <row r="1812" spans="3:5">
      <c r="C1812" s="161" t="s">
        <v>1941</v>
      </c>
      <c r="D1812" s="160">
        <v>6500000</v>
      </c>
      <c r="E1812" s="160">
        <v>0</v>
      </c>
    </row>
    <row r="1813" spans="3:5">
      <c r="C1813" s="161" t="s">
        <v>1942</v>
      </c>
      <c r="D1813" s="160">
        <v>5324763</v>
      </c>
      <c r="E1813" s="160">
        <v>0</v>
      </c>
    </row>
    <row r="1814" spans="3:5">
      <c r="C1814" s="161" t="s">
        <v>1943</v>
      </c>
      <c r="D1814" s="160">
        <v>1096331</v>
      </c>
      <c r="E1814" s="160">
        <v>0</v>
      </c>
    </row>
    <row r="1815" spans="3:5">
      <c r="C1815" s="161" t="s">
        <v>1944</v>
      </c>
      <c r="D1815" s="160">
        <v>7774458</v>
      </c>
      <c r="E1815" s="160">
        <v>0</v>
      </c>
    </row>
    <row r="1816" spans="3:5">
      <c r="C1816" s="161" t="s">
        <v>1945</v>
      </c>
      <c r="D1816" s="160">
        <v>3550378</v>
      </c>
      <c r="E1816" s="160">
        <v>0</v>
      </c>
    </row>
    <row r="1817" spans="3:5">
      <c r="C1817" s="161" t="s">
        <v>1946</v>
      </c>
      <c r="D1817" s="160">
        <v>2479685</v>
      </c>
      <c r="E1817" s="160">
        <v>0</v>
      </c>
    </row>
    <row r="1818" spans="3:5">
      <c r="C1818" s="161" t="s">
        <v>520</v>
      </c>
      <c r="D1818" s="160">
        <v>300027947</v>
      </c>
      <c r="E1818" s="160">
        <v>285946947.14999998</v>
      </c>
    </row>
    <row r="1819" spans="3:5">
      <c r="C1819" s="161" t="s">
        <v>1947</v>
      </c>
      <c r="D1819" s="160">
        <v>7968318</v>
      </c>
      <c r="E1819" s="160">
        <v>0</v>
      </c>
    </row>
    <row r="1820" spans="3:5">
      <c r="C1820" s="161" t="s">
        <v>1948</v>
      </c>
      <c r="D1820" s="160">
        <v>58745934</v>
      </c>
      <c r="E1820" s="160">
        <v>0</v>
      </c>
    </row>
    <row r="1821" spans="3:5">
      <c r="C1821" s="161" t="s">
        <v>1949</v>
      </c>
      <c r="D1821" s="160">
        <v>4671949</v>
      </c>
      <c r="E1821" s="160">
        <v>2041543.08</v>
      </c>
    </row>
    <row r="1822" spans="3:5">
      <c r="C1822" s="161" t="s">
        <v>2237</v>
      </c>
      <c r="D1822" s="160">
        <v>0</v>
      </c>
      <c r="E1822" s="160">
        <v>0</v>
      </c>
    </row>
    <row r="1823" spans="3:5">
      <c r="C1823" s="161" t="s">
        <v>1950</v>
      </c>
      <c r="D1823" s="160">
        <v>37529780</v>
      </c>
      <c r="E1823" s="160">
        <v>37513600</v>
      </c>
    </row>
    <row r="1824" spans="3:5">
      <c r="C1824" s="161" t="s">
        <v>371</v>
      </c>
      <c r="D1824" s="160">
        <v>37503998</v>
      </c>
      <c r="E1824" s="160">
        <v>30000000</v>
      </c>
    </row>
    <row r="1825" spans="3:5">
      <c r="C1825" s="161" t="s">
        <v>1951</v>
      </c>
      <c r="D1825" s="160">
        <v>46119656</v>
      </c>
      <c r="E1825" s="160">
        <v>0</v>
      </c>
    </row>
    <row r="1826" spans="3:5">
      <c r="C1826" s="161" t="s">
        <v>1952</v>
      </c>
      <c r="D1826" s="160">
        <v>5024700</v>
      </c>
      <c r="E1826" s="160">
        <v>3183638.05</v>
      </c>
    </row>
    <row r="1827" spans="3:5">
      <c r="C1827" s="161" t="s">
        <v>1953</v>
      </c>
      <c r="D1827" s="160">
        <v>62096181</v>
      </c>
      <c r="E1827" s="160">
        <v>4471454.1100000003</v>
      </c>
    </row>
    <row r="1828" spans="3:5">
      <c r="C1828" s="161" t="s">
        <v>1954</v>
      </c>
      <c r="D1828" s="160">
        <v>38040987</v>
      </c>
      <c r="E1828" s="160">
        <v>0</v>
      </c>
    </row>
    <row r="1829" spans="3:5">
      <c r="C1829" s="157" t="s">
        <v>255</v>
      </c>
      <c r="D1829" s="158">
        <v>20865880617</v>
      </c>
      <c r="E1829" s="158">
        <v>11779821961.870001</v>
      </c>
    </row>
    <row r="1830" spans="3:5">
      <c r="C1830" s="159" t="s">
        <v>240</v>
      </c>
      <c r="D1830" s="160">
        <v>11432420207</v>
      </c>
      <c r="E1830" s="160">
        <v>7445275329.4100018</v>
      </c>
    </row>
    <row r="1831" spans="3:5">
      <c r="C1831" s="161" t="s">
        <v>1955</v>
      </c>
      <c r="D1831" s="160">
        <v>3046574</v>
      </c>
      <c r="E1831" s="160">
        <v>1944711.39</v>
      </c>
    </row>
    <row r="1832" spans="3:5">
      <c r="C1832" s="161" t="s">
        <v>1956</v>
      </c>
      <c r="D1832" s="160">
        <v>0</v>
      </c>
      <c r="E1832" s="160">
        <v>47776515.240000002</v>
      </c>
    </row>
    <row r="1833" spans="3:5">
      <c r="C1833" s="161" t="s">
        <v>1957</v>
      </c>
      <c r="D1833" s="160">
        <v>26455643</v>
      </c>
      <c r="E1833" s="160">
        <v>6963439.4800000004</v>
      </c>
    </row>
    <row r="1834" spans="3:5">
      <c r="C1834" s="161" t="s">
        <v>456</v>
      </c>
      <c r="D1834" s="160">
        <v>1702505253</v>
      </c>
      <c r="E1834" s="160">
        <v>815639368.38999987</v>
      </c>
    </row>
    <row r="1835" spans="3:5">
      <c r="C1835" s="161" t="s">
        <v>1958</v>
      </c>
      <c r="D1835" s="160">
        <v>15717810</v>
      </c>
      <c r="E1835" s="160">
        <v>3964893.82</v>
      </c>
    </row>
    <row r="1836" spans="3:5">
      <c r="C1836" s="161" t="s">
        <v>678</v>
      </c>
      <c r="D1836" s="160">
        <v>199249808</v>
      </c>
      <c r="E1836" s="160">
        <v>180939368.43000001</v>
      </c>
    </row>
    <row r="1837" spans="3:5">
      <c r="C1837" s="161" t="s">
        <v>1959</v>
      </c>
      <c r="D1837" s="160">
        <v>6509427</v>
      </c>
      <c r="E1837" s="160">
        <v>4721119.2</v>
      </c>
    </row>
    <row r="1838" spans="3:5">
      <c r="C1838" s="161" t="s">
        <v>332</v>
      </c>
      <c r="D1838" s="160">
        <v>150000000</v>
      </c>
      <c r="E1838" s="160">
        <v>39668442.840000004</v>
      </c>
    </row>
    <row r="1839" spans="3:5">
      <c r="C1839" s="161" t="s">
        <v>819</v>
      </c>
      <c r="D1839" s="160">
        <v>144215744</v>
      </c>
      <c r="E1839" s="160">
        <v>231706443.68000001</v>
      </c>
    </row>
    <row r="1840" spans="3:5">
      <c r="C1840" s="161" t="s">
        <v>679</v>
      </c>
      <c r="D1840" s="160">
        <v>9055546</v>
      </c>
      <c r="E1840" s="160">
        <v>0</v>
      </c>
    </row>
    <row r="1841" spans="3:5">
      <c r="C1841" s="161" t="s">
        <v>603</v>
      </c>
      <c r="D1841" s="160">
        <v>24491707</v>
      </c>
      <c r="E1841" s="160">
        <v>23830178.530000001</v>
      </c>
    </row>
    <row r="1842" spans="3:5">
      <c r="C1842" s="161" t="s">
        <v>1960</v>
      </c>
      <c r="D1842" s="160">
        <v>1895778</v>
      </c>
      <c r="E1842" s="160">
        <v>0</v>
      </c>
    </row>
    <row r="1843" spans="3:5">
      <c r="C1843" s="161" t="s">
        <v>1961</v>
      </c>
      <c r="D1843" s="160">
        <v>2620160</v>
      </c>
      <c r="E1843" s="160">
        <v>0</v>
      </c>
    </row>
    <row r="1844" spans="3:5">
      <c r="C1844" s="161" t="s">
        <v>1962</v>
      </c>
      <c r="D1844" s="160">
        <v>101194357</v>
      </c>
      <c r="E1844" s="160">
        <v>156206154</v>
      </c>
    </row>
    <row r="1845" spans="3:5">
      <c r="C1845" s="161" t="s">
        <v>832</v>
      </c>
      <c r="D1845" s="160">
        <v>700000000</v>
      </c>
      <c r="E1845" s="160">
        <v>459170204.39999998</v>
      </c>
    </row>
    <row r="1846" spans="3:5">
      <c r="C1846" s="161" t="s">
        <v>833</v>
      </c>
      <c r="D1846" s="160">
        <v>13049226</v>
      </c>
      <c r="E1846" s="160">
        <v>7373732.5099999998</v>
      </c>
    </row>
    <row r="1847" spans="3:5">
      <c r="C1847" s="161" t="s">
        <v>680</v>
      </c>
      <c r="D1847" s="160">
        <v>47598123</v>
      </c>
      <c r="E1847" s="160">
        <v>26030457.289999999</v>
      </c>
    </row>
    <row r="1848" spans="3:5">
      <c r="C1848" s="161" t="s">
        <v>333</v>
      </c>
      <c r="D1848" s="160">
        <v>1400000000</v>
      </c>
      <c r="E1848" s="160">
        <v>565679440.05999994</v>
      </c>
    </row>
    <row r="1849" spans="3:5">
      <c r="C1849" s="161" t="s">
        <v>681</v>
      </c>
      <c r="D1849" s="160">
        <v>20000010</v>
      </c>
      <c r="E1849" s="160">
        <v>18250983.91</v>
      </c>
    </row>
    <row r="1850" spans="3:5">
      <c r="C1850" s="161" t="s">
        <v>1963</v>
      </c>
      <c r="D1850" s="160">
        <v>1895778</v>
      </c>
      <c r="E1850" s="160">
        <v>0</v>
      </c>
    </row>
    <row r="1851" spans="3:5">
      <c r="C1851" s="161" t="s">
        <v>1964</v>
      </c>
      <c r="D1851" s="160">
        <v>1000000</v>
      </c>
      <c r="E1851" s="160">
        <v>7235767.3300000001</v>
      </c>
    </row>
    <row r="1852" spans="3:5">
      <c r="C1852" s="161" t="s">
        <v>682</v>
      </c>
      <c r="D1852" s="160">
        <v>16504533</v>
      </c>
      <c r="E1852" s="160">
        <v>0</v>
      </c>
    </row>
    <row r="1853" spans="3:5">
      <c r="C1853" s="161" t="s">
        <v>604</v>
      </c>
      <c r="D1853" s="160">
        <v>64235945</v>
      </c>
      <c r="E1853" s="160">
        <v>52018546.539999999</v>
      </c>
    </row>
    <row r="1854" spans="3:5">
      <c r="C1854" s="161" t="s">
        <v>774</v>
      </c>
      <c r="D1854" s="160">
        <v>0</v>
      </c>
      <c r="E1854" s="160">
        <v>20762852.73</v>
      </c>
    </row>
    <row r="1855" spans="3:5">
      <c r="C1855" s="161" t="s">
        <v>1965</v>
      </c>
      <c r="D1855" s="160">
        <v>1895778</v>
      </c>
      <c r="E1855" s="160">
        <v>0</v>
      </c>
    </row>
    <row r="1856" spans="3:5">
      <c r="C1856" s="161" t="s">
        <v>2194</v>
      </c>
      <c r="D1856" s="160">
        <v>0</v>
      </c>
      <c r="E1856" s="160">
        <v>0</v>
      </c>
    </row>
    <row r="1857" spans="3:5">
      <c r="C1857" s="161" t="s">
        <v>1966</v>
      </c>
      <c r="D1857" s="160">
        <v>1000000</v>
      </c>
      <c r="E1857" s="160">
        <v>0</v>
      </c>
    </row>
    <row r="1858" spans="3:5">
      <c r="C1858" s="161" t="s">
        <v>1967</v>
      </c>
      <c r="D1858" s="160">
        <v>3895064</v>
      </c>
      <c r="E1858" s="160">
        <v>0</v>
      </c>
    </row>
    <row r="1859" spans="3:5">
      <c r="C1859" s="161" t="s">
        <v>1968</v>
      </c>
      <c r="D1859" s="160">
        <v>516513844</v>
      </c>
      <c r="E1859" s="160">
        <v>244713919.36000001</v>
      </c>
    </row>
    <row r="1860" spans="3:5">
      <c r="C1860" s="161" t="s">
        <v>1969</v>
      </c>
      <c r="D1860" s="160">
        <v>1895778</v>
      </c>
      <c r="E1860" s="160">
        <v>0</v>
      </c>
    </row>
    <row r="1861" spans="3:5">
      <c r="C1861" s="161" t="s">
        <v>683</v>
      </c>
      <c r="D1861" s="160">
        <v>65894259</v>
      </c>
      <c r="E1861" s="160">
        <v>27854171.93</v>
      </c>
    </row>
    <row r="1862" spans="3:5">
      <c r="C1862" s="161" t="s">
        <v>684</v>
      </c>
      <c r="D1862" s="160">
        <v>157638293</v>
      </c>
      <c r="E1862" s="160">
        <v>75326839.75</v>
      </c>
    </row>
    <row r="1863" spans="3:5">
      <c r="C1863" s="161" t="s">
        <v>1970</v>
      </c>
      <c r="D1863" s="160">
        <v>54557051</v>
      </c>
      <c r="E1863" s="160">
        <v>0</v>
      </c>
    </row>
    <row r="1864" spans="3:5">
      <c r="C1864" s="161" t="s">
        <v>1971</v>
      </c>
      <c r="D1864" s="160">
        <v>7016554</v>
      </c>
      <c r="E1864" s="160">
        <v>0</v>
      </c>
    </row>
    <row r="1865" spans="3:5">
      <c r="C1865" s="161" t="s">
        <v>1972</v>
      </c>
      <c r="D1865" s="160">
        <v>275227962</v>
      </c>
      <c r="E1865" s="160">
        <v>250937277.52000001</v>
      </c>
    </row>
    <row r="1866" spans="3:5">
      <c r="C1866" s="161" t="s">
        <v>800</v>
      </c>
      <c r="D1866" s="160">
        <v>101293907</v>
      </c>
      <c r="E1866" s="160">
        <v>35128187.75</v>
      </c>
    </row>
    <row r="1867" spans="3:5">
      <c r="C1867" s="161" t="s">
        <v>1973</v>
      </c>
      <c r="D1867" s="160">
        <v>6777150</v>
      </c>
      <c r="E1867" s="160">
        <v>0</v>
      </c>
    </row>
    <row r="1868" spans="3:5">
      <c r="C1868" s="161" t="s">
        <v>685</v>
      </c>
      <c r="D1868" s="160">
        <v>104118244</v>
      </c>
      <c r="E1868" s="160">
        <v>58093337.049999997</v>
      </c>
    </row>
    <row r="1869" spans="3:5">
      <c r="C1869" s="161" t="s">
        <v>2122</v>
      </c>
      <c r="D1869" s="160">
        <v>0</v>
      </c>
      <c r="E1869" s="160">
        <v>0</v>
      </c>
    </row>
    <row r="1870" spans="3:5">
      <c r="C1870" s="161" t="s">
        <v>1974</v>
      </c>
      <c r="D1870" s="160">
        <v>10018924</v>
      </c>
      <c r="E1870" s="160">
        <v>1850954.41</v>
      </c>
    </row>
    <row r="1871" spans="3:5">
      <c r="C1871" s="161" t="s">
        <v>2195</v>
      </c>
      <c r="D1871" s="160">
        <v>0</v>
      </c>
      <c r="E1871" s="160">
        <v>0</v>
      </c>
    </row>
    <row r="1872" spans="3:5">
      <c r="C1872" s="161" t="s">
        <v>686</v>
      </c>
      <c r="D1872" s="160">
        <v>238729304</v>
      </c>
      <c r="E1872" s="160">
        <v>0</v>
      </c>
    </row>
    <row r="1873" spans="3:5">
      <c r="C1873" s="161" t="s">
        <v>1975</v>
      </c>
      <c r="D1873" s="160">
        <v>58499682</v>
      </c>
      <c r="E1873" s="160">
        <v>11404645.199999999</v>
      </c>
    </row>
    <row r="1874" spans="3:5">
      <c r="C1874" s="161" t="s">
        <v>1976</v>
      </c>
      <c r="D1874" s="160">
        <v>0</v>
      </c>
      <c r="E1874" s="160">
        <v>2036180.15</v>
      </c>
    </row>
    <row r="1875" spans="3:5">
      <c r="C1875" s="161" t="s">
        <v>834</v>
      </c>
      <c r="D1875" s="160">
        <v>8190327</v>
      </c>
      <c r="E1875" s="160">
        <v>6244763.8600000003</v>
      </c>
    </row>
    <row r="1876" spans="3:5">
      <c r="C1876" s="161" t="s">
        <v>1977</v>
      </c>
      <c r="D1876" s="160">
        <v>1475554</v>
      </c>
      <c r="E1876" s="160">
        <v>1049582.6299999999</v>
      </c>
    </row>
    <row r="1877" spans="3:5">
      <c r="C1877" s="161" t="s">
        <v>1978</v>
      </c>
      <c r="D1877" s="160">
        <v>347842137</v>
      </c>
      <c r="E1877" s="160">
        <v>0</v>
      </c>
    </row>
    <row r="1878" spans="3:5">
      <c r="C1878" s="161" t="s">
        <v>1979</v>
      </c>
      <c r="D1878" s="160">
        <v>55108192</v>
      </c>
      <c r="E1878" s="160">
        <v>0</v>
      </c>
    </row>
    <row r="1879" spans="3:5">
      <c r="C1879" s="161" t="s">
        <v>687</v>
      </c>
      <c r="D1879" s="160">
        <v>8128647</v>
      </c>
      <c r="E1879" s="160">
        <v>3352823.99</v>
      </c>
    </row>
    <row r="1880" spans="3:5">
      <c r="C1880" s="161" t="s">
        <v>1980</v>
      </c>
      <c r="D1880" s="160">
        <v>6851701</v>
      </c>
      <c r="E1880" s="160">
        <v>0</v>
      </c>
    </row>
    <row r="1881" spans="3:5">
      <c r="C1881" s="161" t="s">
        <v>835</v>
      </c>
      <c r="D1881" s="160">
        <v>6425145</v>
      </c>
      <c r="E1881" s="160">
        <v>0</v>
      </c>
    </row>
    <row r="1882" spans="3:5">
      <c r="C1882" s="161" t="s">
        <v>1981</v>
      </c>
      <c r="D1882" s="160">
        <v>136791551</v>
      </c>
      <c r="E1882" s="160">
        <v>15572921.9</v>
      </c>
    </row>
    <row r="1883" spans="3:5">
      <c r="C1883" s="161" t="s">
        <v>1982</v>
      </c>
      <c r="D1883" s="160">
        <v>1127744</v>
      </c>
      <c r="E1883" s="160">
        <v>0</v>
      </c>
    </row>
    <row r="1884" spans="3:5">
      <c r="C1884" s="161" t="s">
        <v>1983</v>
      </c>
      <c r="D1884" s="160">
        <v>15160549</v>
      </c>
      <c r="E1884" s="160">
        <v>196356691.25</v>
      </c>
    </row>
    <row r="1885" spans="3:5">
      <c r="C1885" s="161" t="s">
        <v>1984</v>
      </c>
      <c r="D1885" s="160">
        <v>1200000</v>
      </c>
      <c r="E1885" s="160">
        <v>542144.93999999994</v>
      </c>
    </row>
    <row r="1886" spans="3:5">
      <c r="C1886" s="161" t="s">
        <v>1985</v>
      </c>
      <c r="D1886" s="160">
        <v>25828385</v>
      </c>
      <c r="E1886" s="160">
        <v>0</v>
      </c>
    </row>
    <row r="1887" spans="3:5">
      <c r="C1887" s="161" t="s">
        <v>836</v>
      </c>
      <c r="D1887" s="160">
        <v>8534540</v>
      </c>
      <c r="E1887" s="160">
        <v>0</v>
      </c>
    </row>
    <row r="1888" spans="3:5">
      <c r="C1888" s="161" t="s">
        <v>1986</v>
      </c>
      <c r="D1888" s="160">
        <v>1471290</v>
      </c>
      <c r="E1888" s="160">
        <v>0</v>
      </c>
    </row>
    <row r="1889" spans="3:5">
      <c r="C1889" s="161" t="s">
        <v>837</v>
      </c>
      <c r="D1889" s="160">
        <v>8149326</v>
      </c>
      <c r="E1889" s="160">
        <v>0</v>
      </c>
    </row>
    <row r="1890" spans="3:5">
      <c r="C1890" s="161" t="s">
        <v>1987</v>
      </c>
      <c r="D1890" s="160">
        <v>1566404</v>
      </c>
      <c r="E1890" s="160">
        <v>0</v>
      </c>
    </row>
    <row r="1891" spans="3:5">
      <c r="C1891" s="161" t="s">
        <v>2123</v>
      </c>
      <c r="D1891" s="160">
        <v>0</v>
      </c>
      <c r="E1891" s="160">
        <v>15840803.289999999</v>
      </c>
    </row>
    <row r="1892" spans="3:5">
      <c r="C1892" s="161" t="s">
        <v>838</v>
      </c>
      <c r="D1892" s="160">
        <v>8004145</v>
      </c>
      <c r="E1892" s="160">
        <v>0</v>
      </c>
    </row>
    <row r="1893" spans="3:5">
      <c r="C1893" s="161" t="s">
        <v>1988</v>
      </c>
      <c r="D1893" s="160">
        <v>0</v>
      </c>
      <c r="E1893" s="160">
        <v>2051222.07</v>
      </c>
    </row>
    <row r="1894" spans="3:5">
      <c r="C1894" s="161" t="s">
        <v>839</v>
      </c>
      <c r="D1894" s="160">
        <v>9325320</v>
      </c>
      <c r="E1894" s="160">
        <v>5297468.0199999996</v>
      </c>
    </row>
    <row r="1895" spans="3:5">
      <c r="C1895" s="161" t="s">
        <v>519</v>
      </c>
      <c r="D1895" s="160">
        <v>497273476</v>
      </c>
      <c r="E1895" s="160">
        <v>413614406.66000003</v>
      </c>
    </row>
    <row r="1896" spans="3:5">
      <c r="C1896" s="161" t="s">
        <v>1989</v>
      </c>
      <c r="D1896" s="160">
        <v>0</v>
      </c>
      <c r="E1896" s="160">
        <v>2193438.29</v>
      </c>
    </row>
    <row r="1897" spans="3:5">
      <c r="C1897" s="161" t="s">
        <v>1990</v>
      </c>
      <c r="D1897" s="160">
        <v>0</v>
      </c>
      <c r="E1897" s="160">
        <v>8500000</v>
      </c>
    </row>
    <row r="1898" spans="3:5">
      <c r="C1898" s="161" t="s">
        <v>2124</v>
      </c>
      <c r="D1898" s="160">
        <v>0</v>
      </c>
      <c r="E1898" s="160">
        <v>4734169.4400000004</v>
      </c>
    </row>
    <row r="1899" spans="3:5">
      <c r="C1899" s="161" t="s">
        <v>840</v>
      </c>
      <c r="D1899" s="160">
        <v>8323230</v>
      </c>
      <c r="E1899" s="160">
        <v>0</v>
      </c>
    </row>
    <row r="1900" spans="3:5">
      <c r="C1900" s="161" t="s">
        <v>1991</v>
      </c>
      <c r="D1900" s="160">
        <v>34729907</v>
      </c>
      <c r="E1900" s="160">
        <v>512740460.10000002</v>
      </c>
    </row>
    <row r="1901" spans="3:5">
      <c r="C1901" s="161" t="s">
        <v>1992</v>
      </c>
      <c r="D1901" s="160">
        <v>3759519</v>
      </c>
      <c r="E1901" s="160">
        <v>0</v>
      </c>
    </row>
    <row r="1902" spans="3:5">
      <c r="C1902" s="161" t="s">
        <v>688</v>
      </c>
      <c r="D1902" s="160">
        <v>9461421</v>
      </c>
      <c r="E1902" s="160">
        <v>0</v>
      </c>
    </row>
    <row r="1903" spans="3:5">
      <c r="C1903" s="161" t="s">
        <v>1993</v>
      </c>
      <c r="D1903" s="160">
        <v>1238056</v>
      </c>
      <c r="E1903" s="160">
        <v>0</v>
      </c>
    </row>
    <row r="1904" spans="3:5">
      <c r="C1904" s="161" t="s">
        <v>1994</v>
      </c>
      <c r="D1904" s="160">
        <v>731089999</v>
      </c>
      <c r="E1904" s="160">
        <v>619626359</v>
      </c>
    </row>
    <row r="1905" spans="3:5">
      <c r="C1905" s="161" t="s">
        <v>841</v>
      </c>
      <c r="D1905" s="160">
        <v>8440178</v>
      </c>
      <c r="E1905" s="160">
        <v>9790101.0199999996</v>
      </c>
    </row>
    <row r="1906" spans="3:5">
      <c r="C1906" s="161" t="s">
        <v>2125</v>
      </c>
      <c r="D1906" s="160">
        <v>0</v>
      </c>
      <c r="E1906" s="160">
        <v>6025735.9199999999</v>
      </c>
    </row>
    <row r="1907" spans="3:5">
      <c r="C1907" s="161" t="s">
        <v>518</v>
      </c>
      <c r="D1907" s="160">
        <v>15920921</v>
      </c>
      <c r="E1907" s="160">
        <v>0</v>
      </c>
    </row>
    <row r="1908" spans="3:5">
      <c r="C1908" s="161" t="s">
        <v>1995</v>
      </c>
      <c r="D1908" s="160">
        <v>3414671</v>
      </c>
      <c r="E1908" s="160">
        <v>4472158.01</v>
      </c>
    </row>
    <row r="1909" spans="3:5">
      <c r="C1909" s="161" t="s">
        <v>2126</v>
      </c>
      <c r="D1909" s="160">
        <v>0</v>
      </c>
      <c r="E1909" s="160">
        <v>4704313.4400000004</v>
      </c>
    </row>
    <row r="1910" spans="3:5">
      <c r="C1910" s="161" t="s">
        <v>2136</v>
      </c>
      <c r="D1910" s="160">
        <v>0</v>
      </c>
      <c r="E1910" s="160">
        <v>42203469.539999999</v>
      </c>
    </row>
    <row r="1911" spans="3:5">
      <c r="C1911" s="161" t="s">
        <v>1996</v>
      </c>
      <c r="D1911" s="160">
        <v>1238056</v>
      </c>
      <c r="E1911" s="160">
        <v>0</v>
      </c>
    </row>
    <row r="1912" spans="3:5">
      <c r="C1912" s="161" t="s">
        <v>2127</v>
      </c>
      <c r="D1912" s="160">
        <v>0</v>
      </c>
      <c r="E1912" s="160">
        <v>4704313.4400000004</v>
      </c>
    </row>
    <row r="1913" spans="3:5">
      <c r="C1913" s="161" t="s">
        <v>1997</v>
      </c>
      <c r="D1913" s="160">
        <v>2416050</v>
      </c>
      <c r="E1913" s="160">
        <v>0</v>
      </c>
    </row>
    <row r="1914" spans="3:5">
      <c r="C1914" s="161" t="s">
        <v>2128</v>
      </c>
      <c r="D1914" s="160">
        <v>0</v>
      </c>
      <c r="E1914" s="160">
        <v>2839017.16</v>
      </c>
    </row>
    <row r="1915" spans="3:5">
      <c r="C1915" s="161" t="s">
        <v>1998</v>
      </c>
      <c r="D1915" s="160">
        <v>1098624</v>
      </c>
      <c r="E1915" s="160">
        <v>0</v>
      </c>
    </row>
    <row r="1916" spans="3:5">
      <c r="C1916" s="161" t="s">
        <v>2129</v>
      </c>
      <c r="D1916" s="160">
        <v>0</v>
      </c>
      <c r="E1916" s="160">
        <v>4704313.4400000004</v>
      </c>
    </row>
    <row r="1917" spans="3:5">
      <c r="C1917" s="161" t="s">
        <v>689</v>
      </c>
      <c r="D1917" s="160">
        <v>386251820</v>
      </c>
      <c r="E1917" s="160">
        <v>134217756.81</v>
      </c>
    </row>
    <row r="1918" spans="3:5">
      <c r="C1918" s="161" t="s">
        <v>1999</v>
      </c>
      <c r="D1918" s="160">
        <v>1253571</v>
      </c>
      <c r="E1918" s="160">
        <v>0</v>
      </c>
    </row>
    <row r="1919" spans="3:5">
      <c r="C1919" s="161" t="s">
        <v>2130</v>
      </c>
      <c r="D1919" s="160">
        <v>0</v>
      </c>
      <c r="E1919" s="160">
        <v>4599817.34</v>
      </c>
    </row>
    <row r="1920" spans="3:5">
      <c r="C1920" s="161" t="s">
        <v>2000</v>
      </c>
      <c r="D1920" s="160">
        <v>2414050</v>
      </c>
      <c r="E1920" s="160">
        <v>0</v>
      </c>
    </row>
    <row r="1921" spans="3:5">
      <c r="C1921" s="161" t="s">
        <v>2001</v>
      </c>
      <c r="D1921" s="160">
        <v>5106050</v>
      </c>
      <c r="E1921" s="160">
        <v>2149940.35</v>
      </c>
    </row>
    <row r="1922" spans="3:5">
      <c r="C1922" s="161" t="s">
        <v>2002</v>
      </c>
      <c r="D1922" s="160">
        <v>11582513</v>
      </c>
      <c r="E1922" s="160">
        <v>0</v>
      </c>
    </row>
    <row r="1923" spans="3:5">
      <c r="C1923" s="161" t="s">
        <v>690</v>
      </c>
      <c r="D1923" s="160">
        <v>8525648</v>
      </c>
      <c r="E1923" s="160">
        <v>0</v>
      </c>
    </row>
    <row r="1924" spans="3:5">
      <c r="C1924" s="161" t="s">
        <v>691</v>
      </c>
      <c r="D1924" s="160">
        <v>46380581</v>
      </c>
      <c r="E1924" s="160">
        <v>55525367.07</v>
      </c>
    </row>
    <row r="1925" spans="3:5">
      <c r="C1925" s="161" t="s">
        <v>348</v>
      </c>
      <c r="D1925" s="160">
        <v>13515310</v>
      </c>
      <c r="E1925" s="160">
        <v>0</v>
      </c>
    </row>
    <row r="1926" spans="3:5">
      <c r="C1926" s="161" t="s">
        <v>2003</v>
      </c>
      <c r="D1926" s="160">
        <v>2476558</v>
      </c>
      <c r="E1926" s="160">
        <v>0</v>
      </c>
    </row>
    <row r="1927" spans="3:5">
      <c r="C1927" s="161" t="s">
        <v>2004</v>
      </c>
      <c r="D1927" s="160">
        <v>215335</v>
      </c>
      <c r="E1927" s="160">
        <v>0</v>
      </c>
    </row>
    <row r="1928" spans="3:5">
      <c r="C1928" s="161" t="s">
        <v>2005</v>
      </c>
      <c r="D1928" s="160">
        <v>76173203</v>
      </c>
      <c r="E1928" s="160">
        <v>87720921.730000004</v>
      </c>
    </row>
    <row r="1929" spans="3:5">
      <c r="C1929" s="161" t="s">
        <v>2006</v>
      </c>
      <c r="D1929" s="160">
        <v>0</v>
      </c>
      <c r="E1929" s="160">
        <v>0</v>
      </c>
    </row>
    <row r="1930" spans="3:5">
      <c r="C1930" s="161" t="s">
        <v>2007</v>
      </c>
      <c r="D1930" s="160">
        <v>2864153</v>
      </c>
      <c r="E1930" s="160">
        <v>0</v>
      </c>
    </row>
    <row r="1931" spans="3:5">
      <c r="C1931" s="161" t="s">
        <v>2131</v>
      </c>
      <c r="D1931" s="160">
        <v>0</v>
      </c>
      <c r="E1931" s="160">
        <v>2592936.86</v>
      </c>
    </row>
    <row r="1932" spans="3:5">
      <c r="C1932" s="161" t="s">
        <v>2008</v>
      </c>
      <c r="D1932" s="160">
        <v>2476558</v>
      </c>
      <c r="E1932" s="160">
        <v>0</v>
      </c>
    </row>
    <row r="1933" spans="3:5">
      <c r="C1933" s="161" t="s">
        <v>2009</v>
      </c>
      <c r="D1933" s="160">
        <v>2476558</v>
      </c>
      <c r="E1933" s="160">
        <v>0</v>
      </c>
    </row>
    <row r="1934" spans="3:5">
      <c r="C1934" s="161" t="s">
        <v>2010</v>
      </c>
      <c r="D1934" s="160">
        <v>2476558</v>
      </c>
      <c r="E1934" s="160">
        <v>0</v>
      </c>
    </row>
    <row r="1935" spans="3:5">
      <c r="C1935" s="161" t="s">
        <v>2011</v>
      </c>
      <c r="D1935" s="160">
        <v>12000000</v>
      </c>
      <c r="E1935" s="160">
        <v>65406014.799999997</v>
      </c>
    </row>
    <row r="1936" spans="3:5">
      <c r="C1936" s="161" t="s">
        <v>2012</v>
      </c>
      <c r="D1936" s="160">
        <v>5270482</v>
      </c>
      <c r="E1936" s="160">
        <v>0</v>
      </c>
    </row>
    <row r="1937" spans="3:5">
      <c r="C1937" s="161" t="s">
        <v>460</v>
      </c>
      <c r="D1937" s="160">
        <v>28438547</v>
      </c>
      <c r="E1937" s="160">
        <v>6680146.8899999997</v>
      </c>
    </row>
    <row r="1938" spans="3:5">
      <c r="C1938" s="161" t="s">
        <v>2013</v>
      </c>
      <c r="D1938" s="160">
        <v>60931180</v>
      </c>
      <c r="E1938" s="160">
        <v>0</v>
      </c>
    </row>
    <row r="1939" spans="3:5">
      <c r="C1939" s="161" t="s">
        <v>2014</v>
      </c>
      <c r="D1939" s="160">
        <v>12382787</v>
      </c>
      <c r="E1939" s="160">
        <v>0</v>
      </c>
    </row>
    <row r="1940" spans="3:5">
      <c r="C1940" s="161" t="s">
        <v>2015</v>
      </c>
      <c r="D1940" s="160">
        <v>5206819</v>
      </c>
      <c r="E1940" s="160">
        <v>0</v>
      </c>
    </row>
    <row r="1941" spans="3:5">
      <c r="C1941" s="161" t="s">
        <v>2016</v>
      </c>
      <c r="D1941" s="160">
        <v>1487662</v>
      </c>
      <c r="E1941" s="160">
        <v>0</v>
      </c>
    </row>
    <row r="1942" spans="3:5">
      <c r="C1942" s="161" t="s">
        <v>2017</v>
      </c>
      <c r="D1942" s="160">
        <v>12382793</v>
      </c>
      <c r="E1942" s="160">
        <v>0</v>
      </c>
    </row>
    <row r="1943" spans="3:5">
      <c r="C1943" s="161" t="s">
        <v>2018</v>
      </c>
      <c r="D1943" s="160">
        <v>2476559</v>
      </c>
      <c r="E1943" s="160">
        <v>0</v>
      </c>
    </row>
    <row r="1944" spans="3:5">
      <c r="C1944" s="161" t="s">
        <v>842</v>
      </c>
      <c r="D1944" s="160">
        <v>21982761</v>
      </c>
      <c r="E1944" s="160">
        <v>21382661</v>
      </c>
    </row>
    <row r="1945" spans="3:5">
      <c r="C1945" s="161" t="s">
        <v>2019</v>
      </c>
      <c r="D1945" s="160">
        <v>5206819</v>
      </c>
      <c r="E1945" s="160">
        <v>0</v>
      </c>
    </row>
    <row r="1946" spans="3:5">
      <c r="C1946" s="161" t="s">
        <v>2132</v>
      </c>
      <c r="D1946" s="160">
        <v>0</v>
      </c>
      <c r="E1946" s="160">
        <v>3171215.46</v>
      </c>
    </row>
    <row r="1947" spans="3:5">
      <c r="C1947" s="161" t="s">
        <v>2020</v>
      </c>
      <c r="D1947" s="160">
        <v>1528554</v>
      </c>
      <c r="E1947" s="160">
        <v>0</v>
      </c>
    </row>
    <row r="1948" spans="3:5">
      <c r="C1948" s="161" t="s">
        <v>2021</v>
      </c>
      <c r="D1948" s="160">
        <v>5699789</v>
      </c>
      <c r="E1948" s="160">
        <v>3064789.09</v>
      </c>
    </row>
    <row r="1949" spans="3:5">
      <c r="C1949" s="161" t="s">
        <v>517</v>
      </c>
      <c r="D1949" s="160">
        <v>22543723</v>
      </c>
      <c r="E1949" s="160">
        <v>21351843.43</v>
      </c>
    </row>
    <row r="1950" spans="3:5">
      <c r="C1950" s="161" t="s">
        <v>2022</v>
      </c>
      <c r="D1950" s="160">
        <v>5699789</v>
      </c>
      <c r="E1950" s="160">
        <v>3064789.09</v>
      </c>
    </row>
    <row r="1951" spans="3:5">
      <c r="C1951" s="161" t="s">
        <v>2023</v>
      </c>
      <c r="D1951" s="160">
        <v>107441747</v>
      </c>
      <c r="E1951" s="160">
        <v>60763872.200000003</v>
      </c>
    </row>
    <row r="1952" spans="3:5">
      <c r="C1952" s="161" t="s">
        <v>482</v>
      </c>
      <c r="D1952" s="160">
        <v>7245692</v>
      </c>
      <c r="E1952" s="160">
        <v>7245692</v>
      </c>
    </row>
    <row r="1953" spans="3:5">
      <c r="C1953" s="161" t="s">
        <v>2024</v>
      </c>
      <c r="D1953" s="160">
        <v>0</v>
      </c>
      <c r="E1953" s="160">
        <v>141641713</v>
      </c>
    </row>
    <row r="1954" spans="3:5">
      <c r="C1954" s="161" t="s">
        <v>2025</v>
      </c>
      <c r="D1954" s="160">
        <v>9137263</v>
      </c>
      <c r="E1954" s="160">
        <v>6416327.1900000004</v>
      </c>
    </row>
    <row r="1955" spans="3:5">
      <c r="C1955" s="161" t="s">
        <v>2026</v>
      </c>
      <c r="D1955" s="160">
        <v>2891377</v>
      </c>
      <c r="E1955" s="160">
        <v>0</v>
      </c>
    </row>
    <row r="1956" spans="3:5">
      <c r="C1956" s="161" t="s">
        <v>457</v>
      </c>
      <c r="D1956" s="160">
        <v>500000</v>
      </c>
      <c r="E1956" s="160">
        <v>0</v>
      </c>
    </row>
    <row r="1957" spans="3:5">
      <c r="C1957" s="161" t="s">
        <v>2027</v>
      </c>
      <c r="D1957" s="160">
        <v>1267200</v>
      </c>
      <c r="E1957" s="160">
        <v>0</v>
      </c>
    </row>
    <row r="1958" spans="3:5">
      <c r="C1958" s="161" t="s">
        <v>2028</v>
      </c>
      <c r="D1958" s="160">
        <v>2891377</v>
      </c>
      <c r="E1958" s="160">
        <v>0</v>
      </c>
    </row>
    <row r="1959" spans="3:5">
      <c r="C1959" s="161" t="s">
        <v>2029</v>
      </c>
      <c r="D1959" s="160">
        <v>66803816</v>
      </c>
      <c r="E1959" s="160">
        <v>3009208.39</v>
      </c>
    </row>
    <row r="1960" spans="3:5">
      <c r="C1960" s="161" t="s">
        <v>2030</v>
      </c>
      <c r="D1960" s="160">
        <v>2470836</v>
      </c>
      <c r="E1960" s="160">
        <v>0</v>
      </c>
    </row>
    <row r="1961" spans="3:5">
      <c r="C1961" s="161" t="s">
        <v>2031</v>
      </c>
      <c r="D1961" s="160">
        <v>0</v>
      </c>
      <c r="E1961" s="160">
        <v>113371893.31</v>
      </c>
    </row>
    <row r="1962" spans="3:5">
      <c r="C1962" s="161" t="s">
        <v>2032</v>
      </c>
      <c r="D1962" s="160">
        <v>1235038</v>
      </c>
      <c r="E1962" s="160">
        <v>0</v>
      </c>
    </row>
    <row r="1963" spans="3:5">
      <c r="C1963" s="161" t="s">
        <v>2033</v>
      </c>
      <c r="D1963" s="160">
        <v>1235038</v>
      </c>
      <c r="E1963" s="160">
        <v>0</v>
      </c>
    </row>
    <row r="1964" spans="3:5">
      <c r="C1964" s="161" t="s">
        <v>2034</v>
      </c>
      <c r="D1964" s="160">
        <v>1496906</v>
      </c>
      <c r="E1964" s="160">
        <v>0</v>
      </c>
    </row>
    <row r="1965" spans="3:5">
      <c r="C1965" s="161" t="s">
        <v>2035</v>
      </c>
      <c r="D1965" s="160">
        <v>3125446</v>
      </c>
      <c r="E1965" s="160">
        <v>0</v>
      </c>
    </row>
    <row r="1966" spans="3:5">
      <c r="C1966" s="161" t="s">
        <v>426</v>
      </c>
      <c r="D1966" s="160">
        <v>1192744</v>
      </c>
      <c r="E1966" s="160">
        <v>0</v>
      </c>
    </row>
    <row r="1967" spans="3:5">
      <c r="C1967" s="161" t="s">
        <v>2036</v>
      </c>
      <c r="D1967" s="160">
        <v>1909685</v>
      </c>
      <c r="E1967" s="160">
        <v>0</v>
      </c>
    </row>
    <row r="1968" spans="3:5">
      <c r="C1968" s="161" t="s">
        <v>2037</v>
      </c>
      <c r="D1968" s="160">
        <v>242043314</v>
      </c>
      <c r="E1968" s="160">
        <v>121899469.52</v>
      </c>
    </row>
    <row r="1969" spans="3:5">
      <c r="C1969" s="161" t="s">
        <v>2038</v>
      </c>
      <c r="D1969" s="160">
        <v>2479442</v>
      </c>
      <c r="E1969" s="160">
        <v>0</v>
      </c>
    </row>
    <row r="1970" spans="3:5">
      <c r="C1970" s="161" t="s">
        <v>349</v>
      </c>
      <c r="D1970" s="160">
        <v>261865482</v>
      </c>
      <c r="E1970" s="160">
        <v>157113138.75</v>
      </c>
    </row>
    <row r="1971" spans="3:5">
      <c r="C1971" s="161" t="s">
        <v>775</v>
      </c>
      <c r="D1971" s="160">
        <v>0</v>
      </c>
      <c r="E1971" s="160">
        <v>4245078.82</v>
      </c>
    </row>
    <row r="1972" spans="3:5">
      <c r="C1972" s="161" t="s">
        <v>2039</v>
      </c>
      <c r="D1972" s="160">
        <v>0</v>
      </c>
      <c r="E1972" s="160">
        <v>0</v>
      </c>
    </row>
    <row r="1973" spans="3:5">
      <c r="C1973" s="161" t="s">
        <v>2040</v>
      </c>
      <c r="D1973" s="160">
        <v>1691173</v>
      </c>
      <c r="E1973" s="160">
        <v>0</v>
      </c>
    </row>
    <row r="1974" spans="3:5">
      <c r="C1974" s="161" t="s">
        <v>2041</v>
      </c>
      <c r="D1974" s="160">
        <v>409574383</v>
      </c>
      <c r="E1974" s="160">
        <v>395029388.66000003</v>
      </c>
    </row>
    <row r="1975" spans="3:5">
      <c r="C1975" s="161" t="s">
        <v>2042</v>
      </c>
      <c r="D1975" s="160">
        <v>1161728</v>
      </c>
      <c r="E1975" s="160">
        <v>0</v>
      </c>
    </row>
    <row r="1976" spans="3:5">
      <c r="C1976" s="161" t="s">
        <v>732</v>
      </c>
      <c r="D1976" s="160">
        <v>0</v>
      </c>
      <c r="E1976" s="160">
        <v>2082612.89</v>
      </c>
    </row>
    <row r="1977" spans="3:5">
      <c r="C1977" s="161" t="s">
        <v>2043</v>
      </c>
      <c r="D1977" s="160">
        <v>1418878</v>
      </c>
      <c r="E1977" s="160">
        <v>0</v>
      </c>
    </row>
    <row r="1978" spans="3:5">
      <c r="C1978" s="161" t="s">
        <v>483</v>
      </c>
      <c r="D1978" s="160">
        <v>8656061</v>
      </c>
      <c r="E1978" s="160">
        <v>8656061</v>
      </c>
    </row>
    <row r="1979" spans="3:5">
      <c r="C1979" s="161" t="s">
        <v>2044</v>
      </c>
      <c r="D1979" s="160">
        <v>2429693</v>
      </c>
      <c r="E1979" s="160">
        <v>0</v>
      </c>
    </row>
    <row r="1980" spans="3:5">
      <c r="C1980" s="161" t="s">
        <v>484</v>
      </c>
      <c r="D1980" s="160">
        <v>6761825</v>
      </c>
      <c r="E1980" s="160">
        <v>6731132.5300000003</v>
      </c>
    </row>
    <row r="1981" spans="3:5">
      <c r="C1981" s="161" t="s">
        <v>2045</v>
      </c>
      <c r="D1981" s="160">
        <v>1394224</v>
      </c>
      <c r="E1981" s="160">
        <v>0</v>
      </c>
    </row>
    <row r="1982" spans="3:5">
      <c r="C1982" s="161" t="s">
        <v>2046</v>
      </c>
      <c r="D1982" s="160">
        <v>1394224</v>
      </c>
      <c r="E1982" s="160">
        <v>0</v>
      </c>
    </row>
    <row r="1983" spans="3:5">
      <c r="C1983" s="161" t="s">
        <v>2196</v>
      </c>
      <c r="D1983" s="160">
        <v>0</v>
      </c>
      <c r="E1983" s="160">
        <v>0</v>
      </c>
    </row>
    <row r="1984" spans="3:5">
      <c r="C1984" s="161" t="s">
        <v>334</v>
      </c>
      <c r="D1984" s="160">
        <v>83536021</v>
      </c>
      <c r="E1984" s="160">
        <v>33367404.16</v>
      </c>
    </row>
    <row r="1985" spans="3:5">
      <c r="C1985" s="161" t="s">
        <v>2047</v>
      </c>
      <c r="D1985" s="160">
        <v>3871361</v>
      </c>
      <c r="E1985" s="160">
        <v>0</v>
      </c>
    </row>
    <row r="1986" spans="3:5">
      <c r="C1986" s="161" t="s">
        <v>2048</v>
      </c>
      <c r="D1986" s="160">
        <v>1266771</v>
      </c>
      <c r="E1986" s="160">
        <v>0</v>
      </c>
    </row>
    <row r="1987" spans="3:5">
      <c r="C1987" s="161" t="s">
        <v>2197</v>
      </c>
      <c r="D1987" s="160">
        <v>0</v>
      </c>
      <c r="E1987" s="160">
        <v>0</v>
      </c>
    </row>
    <row r="1988" spans="3:5">
      <c r="C1988" s="161" t="s">
        <v>2049</v>
      </c>
      <c r="D1988" s="160">
        <v>1487663</v>
      </c>
      <c r="E1988" s="160">
        <v>0</v>
      </c>
    </row>
    <row r="1989" spans="3:5">
      <c r="C1989" s="161" t="s">
        <v>2050</v>
      </c>
      <c r="D1989" s="160">
        <v>7438315</v>
      </c>
      <c r="E1989" s="160">
        <v>0</v>
      </c>
    </row>
    <row r="1990" spans="3:5">
      <c r="C1990" s="161" t="s">
        <v>2051</v>
      </c>
      <c r="D1990" s="160">
        <v>1487663</v>
      </c>
      <c r="E1990" s="160">
        <v>0</v>
      </c>
    </row>
    <row r="1991" spans="3:5">
      <c r="C1991" s="161" t="s">
        <v>2052</v>
      </c>
      <c r="D1991" s="160">
        <v>155102429</v>
      </c>
      <c r="E1991" s="160">
        <v>33790327.390000001</v>
      </c>
    </row>
    <row r="1992" spans="3:5">
      <c r="C1992" s="161" t="s">
        <v>512</v>
      </c>
      <c r="D1992" s="160">
        <v>150000002</v>
      </c>
      <c r="E1992" s="160">
        <v>149662057.63999999</v>
      </c>
    </row>
    <row r="1993" spans="3:5">
      <c r="C1993" s="161" t="s">
        <v>2053</v>
      </c>
      <c r="D1993" s="160">
        <v>1635451</v>
      </c>
      <c r="E1993" s="160">
        <v>0</v>
      </c>
    </row>
    <row r="1994" spans="3:5">
      <c r="C1994" s="161" t="s">
        <v>2054</v>
      </c>
      <c r="D1994" s="160">
        <v>1054100</v>
      </c>
      <c r="E1994" s="160">
        <v>0</v>
      </c>
    </row>
    <row r="1995" spans="3:5">
      <c r="C1995" s="161" t="s">
        <v>2055</v>
      </c>
      <c r="D1995" s="160">
        <v>1265068</v>
      </c>
      <c r="E1995" s="160">
        <v>0</v>
      </c>
    </row>
    <row r="1996" spans="3:5">
      <c r="C1996" s="161" t="s">
        <v>2056</v>
      </c>
      <c r="D1996" s="160">
        <v>0</v>
      </c>
      <c r="E1996" s="160">
        <v>3075427.83</v>
      </c>
    </row>
    <row r="1997" spans="3:5">
      <c r="C1997" s="161" t="s">
        <v>2057</v>
      </c>
      <c r="D1997" s="160">
        <v>3639698</v>
      </c>
      <c r="E1997" s="160">
        <v>0</v>
      </c>
    </row>
    <row r="1998" spans="3:5">
      <c r="C1998" s="161" t="s">
        <v>2058</v>
      </c>
      <c r="D1998" s="160">
        <v>2476558</v>
      </c>
      <c r="E1998" s="160">
        <v>0</v>
      </c>
    </row>
    <row r="1999" spans="3:5">
      <c r="C1999" s="161" t="s">
        <v>516</v>
      </c>
      <c r="D1999" s="160">
        <v>21033435</v>
      </c>
      <c r="E1999" s="160">
        <v>20367310</v>
      </c>
    </row>
    <row r="2000" spans="3:5">
      <c r="C2000" s="161" t="s">
        <v>2059</v>
      </c>
      <c r="D2000" s="160">
        <v>2476559</v>
      </c>
      <c r="E2000" s="160">
        <v>0</v>
      </c>
    </row>
    <row r="2001" spans="3:5">
      <c r="C2001" s="161" t="s">
        <v>372</v>
      </c>
      <c r="D2001" s="160">
        <v>151480514</v>
      </c>
      <c r="E2001" s="160">
        <v>150885229.31</v>
      </c>
    </row>
    <row r="2002" spans="3:5">
      <c r="C2002" s="161" t="s">
        <v>2198</v>
      </c>
      <c r="D2002" s="160">
        <v>0</v>
      </c>
      <c r="E2002" s="160">
        <v>0</v>
      </c>
    </row>
    <row r="2003" spans="3:5">
      <c r="C2003" s="161" t="s">
        <v>515</v>
      </c>
      <c r="D2003" s="160">
        <v>15323327</v>
      </c>
      <c r="E2003" s="160">
        <v>12000000</v>
      </c>
    </row>
    <row r="2004" spans="3:5">
      <c r="C2004" s="161" t="s">
        <v>2229</v>
      </c>
      <c r="D2004" s="160">
        <v>0</v>
      </c>
      <c r="E2004" s="160">
        <v>0</v>
      </c>
    </row>
    <row r="2005" spans="3:5">
      <c r="C2005" s="161" t="s">
        <v>2060</v>
      </c>
      <c r="D2005" s="160">
        <v>1823763</v>
      </c>
      <c r="E2005" s="160">
        <v>9067884.5999999996</v>
      </c>
    </row>
    <row r="2006" spans="3:5">
      <c r="C2006" s="161" t="s">
        <v>2061</v>
      </c>
      <c r="D2006" s="160">
        <v>1823763</v>
      </c>
      <c r="E2006" s="160">
        <v>3780801.67</v>
      </c>
    </row>
    <row r="2007" spans="3:5">
      <c r="C2007" s="161" t="s">
        <v>514</v>
      </c>
      <c r="D2007" s="160">
        <v>37690593</v>
      </c>
      <c r="E2007" s="160">
        <v>34649876.32</v>
      </c>
    </row>
    <row r="2008" spans="3:5">
      <c r="C2008" s="161" t="s">
        <v>2062</v>
      </c>
      <c r="D2008" s="160">
        <v>1151599</v>
      </c>
      <c r="E2008" s="160">
        <v>0</v>
      </c>
    </row>
    <row r="2009" spans="3:5">
      <c r="C2009" s="161" t="s">
        <v>2063</v>
      </c>
      <c r="D2009" s="160">
        <v>1695413</v>
      </c>
      <c r="E2009" s="160">
        <v>0</v>
      </c>
    </row>
    <row r="2010" spans="3:5">
      <c r="C2010" s="161" t="s">
        <v>2064</v>
      </c>
      <c r="D2010" s="160">
        <v>1155900</v>
      </c>
      <c r="E2010" s="160">
        <v>0</v>
      </c>
    </row>
    <row r="2011" spans="3:5">
      <c r="C2011" s="161" t="s">
        <v>2065</v>
      </c>
      <c r="D2011" s="160">
        <v>22049160</v>
      </c>
      <c r="E2011" s="160">
        <v>21249159.129999999</v>
      </c>
    </row>
    <row r="2012" spans="3:5">
      <c r="C2012" s="161" t="s">
        <v>2066</v>
      </c>
      <c r="D2012" s="160">
        <v>1695413</v>
      </c>
      <c r="E2012" s="160">
        <v>0</v>
      </c>
    </row>
    <row r="2013" spans="3:5">
      <c r="C2013" s="161" t="s">
        <v>2199</v>
      </c>
      <c r="D2013" s="160">
        <v>0</v>
      </c>
      <c r="E2013" s="160">
        <v>0</v>
      </c>
    </row>
    <row r="2014" spans="3:5">
      <c r="C2014" s="161" t="s">
        <v>373</v>
      </c>
      <c r="D2014" s="160">
        <v>105000003</v>
      </c>
      <c r="E2014" s="160">
        <v>104955475.2</v>
      </c>
    </row>
    <row r="2015" spans="3:5">
      <c r="C2015" s="161" t="s">
        <v>2067</v>
      </c>
      <c r="D2015" s="160">
        <v>1695413</v>
      </c>
      <c r="E2015" s="160">
        <v>0</v>
      </c>
    </row>
    <row r="2016" spans="3:5">
      <c r="C2016" s="161" t="s">
        <v>2068</v>
      </c>
      <c r="D2016" s="160">
        <v>10207251</v>
      </c>
      <c r="E2016" s="160">
        <v>0</v>
      </c>
    </row>
    <row r="2017" spans="3:5">
      <c r="C2017" s="161" t="s">
        <v>2069</v>
      </c>
      <c r="D2017" s="160">
        <v>300000000</v>
      </c>
      <c r="E2017" s="160">
        <v>0</v>
      </c>
    </row>
    <row r="2018" spans="3:5">
      <c r="C2018" s="161" t="s">
        <v>2070</v>
      </c>
      <c r="D2018" s="160">
        <v>0</v>
      </c>
      <c r="E2018" s="160">
        <v>0</v>
      </c>
    </row>
    <row r="2019" spans="3:5">
      <c r="C2019" s="161" t="s">
        <v>2071</v>
      </c>
      <c r="D2019" s="160">
        <v>0</v>
      </c>
      <c r="E2019" s="160">
        <v>0</v>
      </c>
    </row>
    <row r="2020" spans="3:5">
      <c r="C2020" s="161" t="s">
        <v>2072</v>
      </c>
      <c r="D2020" s="160">
        <v>734370</v>
      </c>
      <c r="E2020" s="160">
        <v>0</v>
      </c>
    </row>
    <row r="2021" spans="3:5">
      <c r="C2021" s="161" t="s">
        <v>2200</v>
      </c>
      <c r="D2021" s="160">
        <v>0</v>
      </c>
      <c r="E2021" s="160">
        <v>0</v>
      </c>
    </row>
    <row r="2022" spans="3:5">
      <c r="C2022" s="161" t="s">
        <v>2073</v>
      </c>
      <c r="D2022" s="160">
        <v>1271972</v>
      </c>
      <c r="E2022" s="160">
        <v>0</v>
      </c>
    </row>
    <row r="2023" spans="3:5">
      <c r="C2023" s="161" t="s">
        <v>458</v>
      </c>
      <c r="D2023" s="160">
        <v>75000062</v>
      </c>
      <c r="E2023" s="160">
        <v>59998069.18</v>
      </c>
    </row>
    <row r="2024" spans="3:5">
      <c r="C2024" s="161" t="s">
        <v>2074</v>
      </c>
      <c r="D2024" s="160">
        <v>868442</v>
      </c>
      <c r="E2024" s="160">
        <v>0</v>
      </c>
    </row>
    <row r="2025" spans="3:5">
      <c r="C2025" s="161" t="s">
        <v>2075</v>
      </c>
      <c r="D2025" s="160">
        <v>6989387</v>
      </c>
      <c r="E2025" s="160">
        <v>0</v>
      </c>
    </row>
    <row r="2026" spans="3:5">
      <c r="C2026" s="161" t="s">
        <v>2076</v>
      </c>
      <c r="D2026" s="160">
        <v>7052163</v>
      </c>
      <c r="E2026" s="160">
        <v>0</v>
      </c>
    </row>
    <row r="2027" spans="3:5">
      <c r="C2027" s="161" t="s">
        <v>374</v>
      </c>
      <c r="D2027" s="160">
        <v>105001002</v>
      </c>
      <c r="E2027" s="160">
        <v>104903708.5</v>
      </c>
    </row>
    <row r="2028" spans="3:5">
      <c r="C2028" s="159" t="s">
        <v>242</v>
      </c>
      <c r="D2028" s="160">
        <v>1703117147</v>
      </c>
      <c r="E2028" s="160">
        <v>215309068.96000001</v>
      </c>
    </row>
    <row r="2029" spans="3:5">
      <c r="C2029" s="161" t="s">
        <v>843</v>
      </c>
      <c r="D2029" s="160">
        <v>136288789</v>
      </c>
      <c r="E2029" s="160">
        <v>48619265.140000001</v>
      </c>
    </row>
    <row r="2030" spans="3:5">
      <c r="C2030" s="161" t="s">
        <v>1978</v>
      </c>
      <c r="D2030" s="160">
        <v>1431238972</v>
      </c>
      <c r="E2030" s="160">
        <v>0</v>
      </c>
    </row>
    <row r="2031" spans="3:5">
      <c r="C2031" s="161" t="s">
        <v>513</v>
      </c>
      <c r="D2031" s="160">
        <v>79073485</v>
      </c>
      <c r="E2031" s="160">
        <v>14169657.07</v>
      </c>
    </row>
    <row r="2032" spans="3:5">
      <c r="C2032" s="161" t="s">
        <v>844</v>
      </c>
      <c r="D2032" s="160">
        <v>17735901</v>
      </c>
      <c r="E2032" s="160">
        <v>14145529.25</v>
      </c>
    </row>
    <row r="2033" spans="3:5">
      <c r="C2033" s="161" t="s">
        <v>692</v>
      </c>
      <c r="D2033" s="160">
        <v>38780000</v>
      </c>
      <c r="E2033" s="160">
        <v>24153012.080000002</v>
      </c>
    </row>
    <row r="2034" spans="3:5">
      <c r="C2034" s="161" t="s">
        <v>2077</v>
      </c>
      <c r="D2034" s="160">
        <v>0</v>
      </c>
      <c r="E2034" s="160">
        <v>114221605.42</v>
      </c>
    </row>
    <row r="2035" spans="3:5">
      <c r="C2035" s="161" t="s">
        <v>2095</v>
      </c>
      <c r="D2035" s="160">
        <v>0</v>
      </c>
      <c r="E2035" s="160">
        <v>0</v>
      </c>
    </row>
    <row r="2036" spans="3:5">
      <c r="C2036" s="161" t="s">
        <v>2091</v>
      </c>
      <c r="D2036" s="160">
        <v>0</v>
      </c>
      <c r="E2036" s="160">
        <v>0</v>
      </c>
    </row>
    <row r="2037" spans="3:5">
      <c r="C2037" s="159" t="s">
        <v>257</v>
      </c>
      <c r="D2037" s="160">
        <v>1500000000</v>
      </c>
      <c r="E2037" s="160">
        <v>1053556829.59</v>
      </c>
    </row>
    <row r="2038" spans="3:5">
      <c r="C2038" s="161" t="s">
        <v>456</v>
      </c>
      <c r="D2038" s="160">
        <v>0</v>
      </c>
      <c r="E2038" s="160">
        <v>0</v>
      </c>
    </row>
    <row r="2039" spans="3:5">
      <c r="C2039" s="161" t="s">
        <v>832</v>
      </c>
      <c r="D2039" s="160">
        <v>1500000000</v>
      </c>
      <c r="E2039" s="160">
        <v>1053556829.59</v>
      </c>
    </row>
    <row r="2040" spans="3:5">
      <c r="C2040" s="159" t="s">
        <v>243</v>
      </c>
      <c r="D2040" s="160">
        <v>6230343263</v>
      </c>
      <c r="E2040" s="160">
        <v>3065680733.9100003</v>
      </c>
    </row>
    <row r="2041" spans="3:5">
      <c r="C2041" s="161" t="s">
        <v>845</v>
      </c>
      <c r="D2041" s="160">
        <v>991075841</v>
      </c>
      <c r="E2041" s="160">
        <v>0</v>
      </c>
    </row>
    <row r="2042" spans="3:5">
      <c r="C2042" s="161" t="s">
        <v>832</v>
      </c>
      <c r="D2042" s="160">
        <v>2620000000</v>
      </c>
      <c r="E2042" s="160">
        <v>1153262957.21</v>
      </c>
    </row>
    <row r="2043" spans="3:5">
      <c r="C2043" s="161" t="s">
        <v>1990</v>
      </c>
      <c r="D2043" s="160">
        <v>30182472</v>
      </c>
      <c r="E2043" s="160">
        <v>18539726.399999999</v>
      </c>
    </row>
    <row r="2044" spans="3:5">
      <c r="C2044" s="161" t="s">
        <v>1991</v>
      </c>
      <c r="D2044" s="160">
        <v>1327877267</v>
      </c>
      <c r="E2044" s="160">
        <v>1651664502.0599999</v>
      </c>
    </row>
    <row r="2045" spans="3:5">
      <c r="C2045" s="161" t="s">
        <v>2243</v>
      </c>
      <c r="D2045" s="160">
        <v>0</v>
      </c>
      <c r="E2045" s="160">
        <v>26325273.510000002</v>
      </c>
    </row>
    <row r="2046" spans="3:5">
      <c r="C2046" s="161" t="s">
        <v>2031</v>
      </c>
      <c r="D2046" s="160">
        <v>1261207683</v>
      </c>
      <c r="E2046" s="160">
        <v>215888274.72999999</v>
      </c>
    </row>
    <row r="2047" spans="3:5">
      <c r="C2047" s="157" t="s">
        <v>256</v>
      </c>
      <c r="D2047" s="158">
        <v>11498630580</v>
      </c>
      <c r="E2047" s="158">
        <v>1868689889.95</v>
      </c>
    </row>
    <row r="2048" spans="3:5">
      <c r="C2048" s="159" t="s">
        <v>240</v>
      </c>
      <c r="D2048" s="160">
        <v>1965579325</v>
      </c>
      <c r="E2048" s="160">
        <v>993897019.17999983</v>
      </c>
    </row>
    <row r="2049" spans="3:5">
      <c r="C2049" s="161" t="s">
        <v>241</v>
      </c>
      <c r="D2049" s="160">
        <v>342025360</v>
      </c>
      <c r="E2049" s="160">
        <v>86878057.709999993</v>
      </c>
    </row>
    <row r="2050" spans="3:5">
      <c r="C2050" s="161" t="s">
        <v>335</v>
      </c>
      <c r="D2050" s="160">
        <v>147067549</v>
      </c>
      <c r="E2050" s="160">
        <v>22157968.739999998</v>
      </c>
    </row>
    <row r="2051" spans="3:5">
      <c r="C2051" s="161" t="s">
        <v>2078</v>
      </c>
      <c r="D2051" s="160">
        <v>19034653</v>
      </c>
      <c r="E2051" s="160">
        <v>16152453.059999999</v>
      </c>
    </row>
    <row r="2052" spans="3:5">
      <c r="C2052" s="161" t="s">
        <v>459</v>
      </c>
      <c r="D2052" s="160">
        <v>5843767</v>
      </c>
      <c r="E2052" s="160">
        <v>1544469.06</v>
      </c>
    </row>
    <row r="2053" spans="3:5">
      <c r="C2053" s="161" t="s">
        <v>336</v>
      </c>
      <c r="D2053" s="160">
        <v>30300235</v>
      </c>
      <c r="E2053" s="160">
        <v>84333920.359999999</v>
      </c>
    </row>
    <row r="2054" spans="3:5">
      <c r="C2054" s="161" t="s">
        <v>2079</v>
      </c>
      <c r="D2054" s="160">
        <v>6979225</v>
      </c>
      <c r="E2054" s="160">
        <v>1754550.87</v>
      </c>
    </row>
    <row r="2055" spans="3:5">
      <c r="C2055" s="161" t="s">
        <v>776</v>
      </c>
      <c r="D2055" s="160">
        <v>0</v>
      </c>
      <c r="E2055" s="160">
        <v>0</v>
      </c>
    </row>
    <row r="2056" spans="3:5">
      <c r="C2056" s="161" t="s">
        <v>846</v>
      </c>
      <c r="D2056" s="160">
        <v>40000000</v>
      </c>
      <c r="E2056" s="160">
        <v>3441799.85</v>
      </c>
    </row>
    <row r="2057" spans="3:5">
      <c r="C2057" s="161" t="s">
        <v>2080</v>
      </c>
      <c r="D2057" s="160">
        <v>577903533</v>
      </c>
      <c r="E2057" s="160">
        <v>0</v>
      </c>
    </row>
    <row r="2058" spans="3:5">
      <c r="C2058" s="161" t="s">
        <v>2081</v>
      </c>
      <c r="D2058" s="160">
        <v>380802850</v>
      </c>
      <c r="E2058" s="160">
        <v>24459061.969999999</v>
      </c>
    </row>
    <row r="2059" spans="3:5">
      <c r="C2059" s="161" t="s">
        <v>847</v>
      </c>
      <c r="D2059" s="160">
        <v>0</v>
      </c>
      <c r="E2059" s="160">
        <v>14144673.17</v>
      </c>
    </row>
    <row r="2060" spans="3:5">
      <c r="C2060" s="161" t="s">
        <v>848</v>
      </c>
      <c r="D2060" s="160">
        <v>0</v>
      </c>
      <c r="E2060" s="160">
        <v>4824811.12</v>
      </c>
    </row>
    <row r="2061" spans="3:5">
      <c r="C2061" s="161" t="s">
        <v>427</v>
      </c>
      <c r="D2061" s="160">
        <v>415622153</v>
      </c>
      <c r="E2061" s="160">
        <v>734205253.26999986</v>
      </c>
    </row>
    <row r="2062" spans="3:5">
      <c r="C2062" s="161" t="s">
        <v>2201</v>
      </c>
      <c r="D2062" s="160">
        <v>0</v>
      </c>
      <c r="E2062" s="160">
        <v>0</v>
      </c>
    </row>
    <row r="2063" spans="3:5">
      <c r="C2063" s="159" t="s">
        <v>243</v>
      </c>
      <c r="D2063" s="160">
        <v>9124994244</v>
      </c>
      <c r="E2063" s="160">
        <v>795736089.99000025</v>
      </c>
    </row>
    <row r="2064" spans="3:5">
      <c r="C2064" s="161" t="s">
        <v>241</v>
      </c>
      <c r="D2064" s="160">
        <v>3244604490</v>
      </c>
      <c r="E2064" s="160">
        <v>536254413.07000011</v>
      </c>
    </row>
    <row r="2065" spans="3:5">
      <c r="C2065" s="161" t="s">
        <v>2082</v>
      </c>
      <c r="D2065" s="160">
        <v>315550000</v>
      </c>
      <c r="E2065" s="160">
        <v>7483209.1500000004</v>
      </c>
    </row>
    <row r="2066" spans="3:5">
      <c r="C2066" s="161" t="s">
        <v>335</v>
      </c>
      <c r="D2066" s="160">
        <v>757320000</v>
      </c>
      <c r="E2066" s="160">
        <v>0</v>
      </c>
    </row>
    <row r="2067" spans="3:5">
      <c r="C2067" s="161" t="s">
        <v>693</v>
      </c>
      <c r="D2067" s="160">
        <v>300000000</v>
      </c>
      <c r="E2067" s="160">
        <v>11876216.83</v>
      </c>
    </row>
    <row r="2068" spans="3:5">
      <c r="C2068" s="161" t="s">
        <v>2083</v>
      </c>
      <c r="D2068" s="160">
        <v>802375000</v>
      </c>
      <c r="E2068" s="160">
        <v>0</v>
      </c>
    </row>
    <row r="2069" spans="3:5">
      <c r="C2069" s="161" t="s">
        <v>694</v>
      </c>
      <c r="D2069" s="160">
        <v>2082055874</v>
      </c>
      <c r="E2069" s="160">
        <v>10760354.159999998</v>
      </c>
    </row>
    <row r="2070" spans="3:5">
      <c r="C2070" s="161" t="s">
        <v>485</v>
      </c>
      <c r="D2070" s="160">
        <v>100000000</v>
      </c>
      <c r="E2070" s="160">
        <v>0</v>
      </c>
    </row>
    <row r="2071" spans="3:5">
      <c r="C2071" s="161" t="s">
        <v>920</v>
      </c>
      <c r="D2071" s="160">
        <v>512873880</v>
      </c>
      <c r="E2071" s="160">
        <v>120141714.33</v>
      </c>
    </row>
    <row r="2072" spans="3:5">
      <c r="C2072" s="161" t="s">
        <v>2084</v>
      </c>
      <c r="D2072" s="160">
        <v>410215000</v>
      </c>
      <c r="E2072" s="160">
        <v>109220182.45</v>
      </c>
    </row>
    <row r="2073" spans="3:5">
      <c r="C2073" s="161" t="s">
        <v>2085</v>
      </c>
      <c r="D2073" s="160">
        <v>600000000</v>
      </c>
      <c r="E2073" s="160">
        <v>0</v>
      </c>
    </row>
    <row r="2074" spans="3:5">
      <c r="C2074" s="159" t="s">
        <v>244</v>
      </c>
      <c r="D2074" s="160">
        <v>408057011</v>
      </c>
      <c r="E2074" s="160">
        <v>79056780.780000001</v>
      </c>
    </row>
    <row r="2075" spans="3:5">
      <c r="C2075" s="161" t="s">
        <v>241</v>
      </c>
      <c r="D2075" s="160">
        <v>387039011</v>
      </c>
      <c r="E2075" s="160">
        <v>79056780.780000001</v>
      </c>
    </row>
    <row r="2076" spans="3:5">
      <c r="C2076" s="161" t="s">
        <v>2082</v>
      </c>
      <c r="D2076" s="160">
        <v>21018000</v>
      </c>
      <c r="E2076" s="160">
        <v>0</v>
      </c>
    </row>
    <row r="2077" spans="3:5">
      <c r="C2077" s="162" t="s">
        <v>337</v>
      </c>
      <c r="D2077" s="163">
        <v>96543478243</v>
      </c>
      <c r="E2077" s="163">
        <v>49534933907.939949</v>
      </c>
    </row>
    <row r="2079" spans="3:5">
      <c r="C2079" s="129" t="s">
        <v>719</v>
      </c>
      <c r="D2079" s="62"/>
      <c r="E2079" s="63"/>
    </row>
    <row r="2080" spans="3:5">
      <c r="C2080" s="116" t="s">
        <v>695</v>
      </c>
      <c r="D2080" s="116"/>
      <c r="E2080" s="116"/>
    </row>
    <row r="2081" spans="3:5">
      <c r="C2081" s="212" t="s">
        <v>2261</v>
      </c>
      <c r="D2081" s="212"/>
      <c r="E2081" s="212"/>
    </row>
    <row r="2082" spans="3:5">
      <c r="C2082" s="170" t="s">
        <v>2133</v>
      </c>
      <c r="D2082" s="170"/>
      <c r="E2082" s="170"/>
    </row>
    <row r="2083" spans="3:5">
      <c r="C2083" s="52" t="s">
        <v>720</v>
      </c>
    </row>
  </sheetData>
  <mergeCells count="11">
    <mergeCell ref="C13:C14"/>
    <mergeCell ref="E13:E14"/>
    <mergeCell ref="C2081:E2081"/>
    <mergeCell ref="A1:E1"/>
    <mergeCell ref="A2:E2"/>
    <mergeCell ref="A3:E3"/>
    <mergeCell ref="A5:E5"/>
    <mergeCell ref="A6:E6"/>
    <mergeCell ref="A8:E8"/>
    <mergeCell ref="A9:E9"/>
    <mergeCell ref="A7:E7"/>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sheetPr codeName="Sheet6"/>
  <dimension ref="B1:E260"/>
  <sheetViews>
    <sheetView showGridLines="0" zoomScaleNormal="100" workbookViewId="0">
      <selection activeCell="D12" sqref="D12:D14"/>
    </sheetView>
  </sheetViews>
  <sheetFormatPr baseColWidth="10" defaultColWidth="11.42578125" defaultRowHeight="15"/>
  <cols>
    <col min="1" max="1" width="11.42578125" style="1"/>
    <col min="2" max="2" width="99.140625" style="1" customWidth="1"/>
    <col min="3" max="3" width="15.42578125" style="1" customWidth="1"/>
    <col min="4" max="4" width="18.42578125" style="1" customWidth="1"/>
    <col min="5" max="5" width="38.5703125" style="1" customWidth="1"/>
    <col min="6" max="16384" width="11.42578125" style="1"/>
  </cols>
  <sheetData>
    <row r="1" spans="2:5" ht="27.75">
      <c r="B1" s="181" t="s">
        <v>608</v>
      </c>
      <c r="C1" s="181"/>
      <c r="D1" s="181"/>
    </row>
    <row r="2" spans="2:5" ht="31.5" customHeight="1">
      <c r="B2" s="220" t="s">
        <v>0</v>
      </c>
      <c r="C2" s="220"/>
      <c r="D2" s="220"/>
    </row>
    <row r="3" spans="2:5" ht="15.6" customHeight="1">
      <c r="B3" s="197" t="s">
        <v>1</v>
      </c>
      <c r="C3" s="197"/>
      <c r="D3" s="197"/>
    </row>
    <row r="4" spans="2:5" ht="13.9" customHeight="1">
      <c r="B4" s="11"/>
      <c r="C4" s="11"/>
    </row>
    <row r="5" spans="2:5" ht="18.75">
      <c r="B5" s="184" t="s">
        <v>22</v>
      </c>
      <c r="C5" s="184"/>
      <c r="D5" s="184"/>
    </row>
    <row r="6" spans="2:5" ht="18.75">
      <c r="B6" s="184" t="s">
        <v>500</v>
      </c>
      <c r="C6" s="184"/>
      <c r="D6" s="184"/>
      <c r="E6" s="2"/>
    </row>
    <row r="7" spans="2:5" ht="18.75">
      <c r="B7" s="180" t="s">
        <v>2259</v>
      </c>
      <c r="C7" s="180"/>
      <c r="D7" s="180"/>
      <c r="E7" s="2"/>
    </row>
    <row r="8" spans="2:5" ht="18.75">
      <c r="B8" s="187" t="s">
        <v>607</v>
      </c>
      <c r="C8" s="187"/>
      <c r="D8" s="187"/>
      <c r="E8" s="2"/>
    </row>
    <row r="9" spans="2:5" ht="15.75">
      <c r="B9" s="188" t="s">
        <v>4</v>
      </c>
      <c r="C9" s="188"/>
      <c r="D9" s="188"/>
      <c r="E9" s="3"/>
    </row>
    <row r="10" spans="2:5">
      <c r="B10" s="11"/>
      <c r="C10" s="11"/>
      <c r="E10" s="3"/>
    </row>
    <row r="11" spans="2:5">
      <c r="B11" s="7"/>
      <c r="C11" s="7"/>
      <c r="E11" s="3"/>
    </row>
    <row r="12" spans="2:5" ht="9.6" customHeight="1">
      <c r="B12" s="205" t="s">
        <v>5</v>
      </c>
      <c r="C12" s="221" t="s">
        <v>780</v>
      </c>
      <c r="D12" s="221" t="s">
        <v>697</v>
      </c>
    </row>
    <row r="13" spans="2:5" ht="13.15" customHeight="1">
      <c r="B13" s="205"/>
      <c r="C13" s="221"/>
      <c r="D13" s="221"/>
    </row>
    <row r="14" spans="2:5" ht="15" customHeight="1">
      <c r="B14" s="205"/>
      <c r="C14" s="111" t="s">
        <v>607</v>
      </c>
      <c r="D14" s="221"/>
      <c r="E14" s="4"/>
    </row>
    <row r="15" spans="2:5">
      <c r="B15" s="66" t="s">
        <v>611</v>
      </c>
      <c r="C15" s="142">
        <f>C16+C18</f>
        <v>924038651</v>
      </c>
      <c r="D15" s="142">
        <f>D16+D18</f>
        <v>467572834.76000017</v>
      </c>
      <c r="E15" s="5"/>
    </row>
    <row r="16" spans="2:5">
      <c r="B16" s="67" t="s">
        <v>81</v>
      </c>
      <c r="C16" s="143">
        <f>C17</f>
        <v>855088894</v>
      </c>
      <c r="D16" s="143">
        <f>D17</f>
        <v>427352143.76000017</v>
      </c>
      <c r="E16" s="4"/>
    </row>
    <row r="17" spans="2:5" ht="16.149999999999999" customHeight="1">
      <c r="B17" s="68" t="s">
        <v>86</v>
      </c>
      <c r="C17" s="144">
        <v>855088894</v>
      </c>
      <c r="D17" s="144">
        <v>427352143.76000017</v>
      </c>
      <c r="E17" s="8"/>
    </row>
    <row r="18" spans="2:5">
      <c r="B18" s="69" t="s">
        <v>94</v>
      </c>
      <c r="C18" s="145">
        <f>C19</f>
        <v>68949757</v>
      </c>
      <c r="D18" s="145">
        <f>D19</f>
        <v>40220691</v>
      </c>
      <c r="E18" s="8"/>
    </row>
    <row r="19" spans="2:5" ht="14.45" customHeight="1">
      <c r="B19" s="70" t="s">
        <v>100</v>
      </c>
      <c r="C19" s="135">
        <v>68949757</v>
      </c>
      <c r="D19" s="135">
        <v>40220691</v>
      </c>
      <c r="E19" s="5"/>
    </row>
    <row r="20" spans="2:5">
      <c r="B20" s="66" t="s">
        <v>495</v>
      </c>
      <c r="C20" s="142">
        <f t="shared" ref="C20:D21" si="0">C21</f>
        <v>247158357</v>
      </c>
      <c r="D20" s="142">
        <f t="shared" si="0"/>
        <v>119366208.97</v>
      </c>
      <c r="E20" s="5"/>
    </row>
    <row r="21" spans="2:5">
      <c r="B21" s="69" t="s">
        <v>102</v>
      </c>
      <c r="C21" s="145">
        <f t="shared" si="0"/>
        <v>247158357</v>
      </c>
      <c r="D21" s="145">
        <f t="shared" si="0"/>
        <v>119366208.97</v>
      </c>
      <c r="E21" s="6"/>
    </row>
    <row r="22" spans="2:5">
      <c r="B22" s="71" t="s">
        <v>105</v>
      </c>
      <c r="C22" s="135">
        <v>247158357</v>
      </c>
      <c r="D22" s="135">
        <v>119366208.97</v>
      </c>
      <c r="E22" s="5"/>
    </row>
    <row r="23" spans="2:5">
      <c r="B23" s="66" t="s">
        <v>496</v>
      </c>
      <c r="C23" s="142">
        <f>C24+C26+C28</f>
        <v>1284834128</v>
      </c>
      <c r="D23" s="142">
        <f>D24+D26+D28</f>
        <v>499619525.05000001</v>
      </c>
      <c r="E23" s="5"/>
    </row>
    <row r="24" spans="2:5">
      <c r="B24" s="67" t="s">
        <v>158</v>
      </c>
      <c r="C24" s="143">
        <f>C25</f>
        <v>26513048</v>
      </c>
      <c r="D24" s="143">
        <f>D25</f>
        <v>6004313.0699999994</v>
      </c>
      <c r="E24" s="5"/>
    </row>
    <row r="25" spans="2:5">
      <c r="B25" s="72" t="s">
        <v>161</v>
      </c>
      <c r="C25" s="144">
        <v>26513048</v>
      </c>
      <c r="D25" s="144">
        <v>6004313.0699999994</v>
      </c>
      <c r="E25" s="5"/>
    </row>
    <row r="26" spans="2:5">
      <c r="B26" s="67" t="s">
        <v>497</v>
      </c>
      <c r="C26" s="143">
        <f>C27</f>
        <v>6033490</v>
      </c>
      <c r="D26" s="143">
        <f>D27</f>
        <v>0</v>
      </c>
      <c r="E26" s="5"/>
    </row>
    <row r="27" spans="2:5">
      <c r="B27" s="72" t="s">
        <v>429</v>
      </c>
      <c r="C27" s="144">
        <v>6033490</v>
      </c>
      <c r="D27" s="144">
        <v>0</v>
      </c>
      <c r="E27" s="5"/>
    </row>
    <row r="28" spans="2:5">
      <c r="B28" s="67" t="s">
        <v>185</v>
      </c>
      <c r="C28" s="143">
        <f>C29+C31+C32+C30</f>
        <v>1252287590</v>
      </c>
      <c r="D28" s="143">
        <f>D29+D31+D32+D30</f>
        <v>493615211.98000002</v>
      </c>
      <c r="E28" s="5"/>
    </row>
    <row r="29" spans="2:5" ht="15.6" customHeight="1">
      <c r="B29" s="72" t="s">
        <v>186</v>
      </c>
      <c r="C29" s="144">
        <v>298552955</v>
      </c>
      <c r="D29" s="144">
        <v>113875497.67999999</v>
      </c>
      <c r="E29" s="5"/>
    </row>
    <row r="30" spans="2:5" ht="17.25" customHeight="1">
      <c r="B30" s="72" t="s">
        <v>469</v>
      </c>
      <c r="C30" s="144">
        <v>112471764</v>
      </c>
      <c r="D30" s="144">
        <v>12007158.65</v>
      </c>
      <c r="E30" s="5"/>
    </row>
    <row r="31" spans="2:5" ht="15.75" customHeight="1">
      <c r="B31" s="72" t="s">
        <v>187</v>
      </c>
      <c r="C31" s="144">
        <v>314754182</v>
      </c>
      <c r="D31" s="144">
        <v>70706516.630000025</v>
      </c>
      <c r="E31" s="8"/>
    </row>
    <row r="32" spans="2:5" ht="19.899999999999999" customHeight="1">
      <c r="B32" s="72" t="s">
        <v>188</v>
      </c>
      <c r="C32" s="144">
        <v>526508689</v>
      </c>
      <c r="D32" s="144">
        <v>297026039.02000004</v>
      </c>
      <c r="E32" s="6"/>
    </row>
    <row r="33" spans="2:4">
      <c r="B33" s="73" t="s">
        <v>498</v>
      </c>
      <c r="C33" s="51">
        <f>C15+C20+C23</f>
        <v>2456031136</v>
      </c>
      <c r="D33" s="51">
        <f>D15+D20+D23</f>
        <v>1086558568.7800002</v>
      </c>
    </row>
    <row r="34" spans="2:4">
      <c r="B34" s="131" t="s">
        <v>719</v>
      </c>
    </row>
    <row r="35" spans="2:4">
      <c r="B35" s="116" t="s">
        <v>695</v>
      </c>
      <c r="C35" s="116"/>
      <c r="D35" s="116"/>
    </row>
    <row r="36" spans="2:4" ht="27" customHeight="1">
      <c r="B36" s="186" t="s">
        <v>2261</v>
      </c>
      <c r="C36" s="186"/>
      <c r="D36" s="186"/>
    </row>
    <row r="37" spans="2:4">
      <c r="B37" s="222" t="s">
        <v>721</v>
      </c>
      <c r="C37" s="222"/>
    </row>
    <row r="260" spans="2:2">
      <c r="B260" s="1" t="s">
        <v>499</v>
      </c>
    </row>
  </sheetData>
  <mergeCells count="13">
    <mergeCell ref="B37:C37"/>
    <mergeCell ref="C12:C13"/>
    <mergeCell ref="B12:B14"/>
    <mergeCell ref="B8:D8"/>
    <mergeCell ref="B7:D7"/>
    <mergeCell ref="B2:D2"/>
    <mergeCell ref="B1:D1"/>
    <mergeCell ref="D12:D14"/>
    <mergeCell ref="B36:D36"/>
    <mergeCell ref="B9:D9"/>
    <mergeCell ref="B6:D6"/>
    <mergeCell ref="B5:D5"/>
    <mergeCell ref="B3:D3"/>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sheetPr codeName="Sheet7"/>
  <dimension ref="B1:L72"/>
  <sheetViews>
    <sheetView showGridLines="0" topLeftCell="A2" zoomScaleNormal="100" workbookViewId="0">
      <selection activeCell="E57" sqref="E57:F57"/>
    </sheetView>
  </sheetViews>
  <sheetFormatPr baseColWidth="10" defaultColWidth="11.5703125" defaultRowHeight="15"/>
  <cols>
    <col min="1" max="1" width="11.5703125" style="62"/>
    <col min="2" max="2" width="87.85546875" style="62" bestFit="1" customWidth="1"/>
    <col min="3" max="3" width="21.42578125" style="62" customWidth="1"/>
    <col min="4" max="4" width="22.5703125" style="62" customWidth="1"/>
    <col min="5" max="5" width="22" style="62" customWidth="1"/>
    <col min="6" max="6" width="22.28515625" style="62" customWidth="1"/>
    <col min="7" max="7" width="19.42578125" style="62" customWidth="1"/>
    <col min="8" max="10" width="11.5703125" style="62"/>
    <col min="11" max="11" width="36.28515625" style="62" bestFit="1" customWidth="1"/>
    <col min="12" max="12" width="25.28515625" style="62" bestFit="1" customWidth="1"/>
    <col min="13" max="16384" width="11.5703125" style="62"/>
  </cols>
  <sheetData>
    <row r="1" spans="2:12" ht="28.5" thickBot="1">
      <c r="B1" s="181" t="s">
        <v>608</v>
      </c>
      <c r="C1" s="181"/>
      <c r="D1" s="181"/>
      <c r="E1" s="181"/>
      <c r="F1" s="181"/>
      <c r="G1" s="181"/>
    </row>
    <row r="2" spans="2:12" ht="21" customHeight="1" thickBot="1">
      <c r="B2" s="182" t="s">
        <v>0</v>
      </c>
      <c r="C2" s="182"/>
      <c r="D2" s="182"/>
      <c r="E2" s="182"/>
      <c r="F2" s="182"/>
      <c r="G2" s="182"/>
      <c r="K2" s="10" t="s">
        <v>501</v>
      </c>
      <c r="L2" s="164">
        <v>8677138.3201926611</v>
      </c>
    </row>
    <row r="3" spans="2:12" ht="14.45" customHeight="1">
      <c r="B3" s="183" t="s">
        <v>1</v>
      </c>
      <c r="C3" s="183"/>
      <c r="D3" s="183"/>
      <c r="E3" s="183"/>
      <c r="F3" s="183"/>
      <c r="G3" s="183"/>
    </row>
    <row r="4" spans="2:12" ht="14.45" customHeight="1">
      <c r="C4" s="11"/>
      <c r="D4" s="11"/>
      <c r="E4" s="11"/>
      <c r="F4" s="11"/>
      <c r="G4" s="11"/>
    </row>
    <row r="5" spans="2:12" ht="18" customHeight="1">
      <c r="B5" s="184" t="s">
        <v>22</v>
      </c>
      <c r="C5" s="184"/>
      <c r="D5" s="184"/>
      <c r="E5" s="184"/>
      <c r="F5" s="184"/>
      <c r="G5" s="184"/>
    </row>
    <row r="6" spans="2:12" ht="18" customHeight="1">
      <c r="B6" s="185" t="s">
        <v>505</v>
      </c>
      <c r="C6" s="185"/>
      <c r="D6" s="185"/>
      <c r="E6" s="185"/>
      <c r="F6" s="185"/>
      <c r="G6" s="185"/>
    </row>
    <row r="7" spans="2:12" ht="18" customHeight="1">
      <c r="B7" s="180" t="s">
        <v>2259</v>
      </c>
      <c r="C7" s="180"/>
      <c r="D7" s="180"/>
      <c r="E7" s="180"/>
      <c r="F7" s="180"/>
      <c r="G7" s="180"/>
    </row>
    <row r="8" spans="2:12" ht="18" customHeight="1">
      <c r="B8" s="187" t="s">
        <v>607</v>
      </c>
      <c r="C8" s="187"/>
      <c r="D8" s="187"/>
      <c r="E8" s="187"/>
      <c r="F8" s="187"/>
      <c r="G8" s="187"/>
    </row>
    <row r="9" spans="2:12" ht="15.6" customHeight="1">
      <c r="B9" s="188" t="s">
        <v>4</v>
      </c>
      <c r="C9" s="188"/>
      <c r="D9" s="188"/>
      <c r="E9" s="188"/>
      <c r="F9" s="188"/>
      <c r="G9" s="188"/>
    </row>
    <row r="11" spans="2:12" ht="9" customHeight="1">
      <c r="B11" s="189" t="s">
        <v>5</v>
      </c>
      <c r="C11" s="190" t="s">
        <v>2092</v>
      </c>
      <c r="D11" s="191" t="s">
        <v>697</v>
      </c>
      <c r="E11" s="194" t="s">
        <v>605</v>
      </c>
      <c r="F11" s="194" t="s">
        <v>606</v>
      </c>
      <c r="G11" s="194" t="s">
        <v>504</v>
      </c>
    </row>
    <row r="12" spans="2:12" ht="9" customHeight="1">
      <c r="B12" s="189"/>
      <c r="C12" s="190"/>
      <c r="D12" s="192"/>
      <c r="E12" s="194"/>
      <c r="F12" s="194"/>
      <c r="G12" s="194"/>
    </row>
    <row r="13" spans="2:12" ht="9" customHeight="1">
      <c r="B13" s="189"/>
      <c r="C13" s="191"/>
      <c r="D13" s="192"/>
      <c r="E13" s="194"/>
      <c r="F13" s="194"/>
      <c r="G13" s="194"/>
    </row>
    <row r="14" spans="2:12" ht="18.600000000000001" customHeight="1">
      <c r="B14" s="189"/>
      <c r="C14" s="112" t="s">
        <v>607</v>
      </c>
      <c r="D14" s="193"/>
      <c r="E14" s="194"/>
      <c r="F14" s="194"/>
      <c r="G14" s="194"/>
    </row>
    <row r="15" spans="2:12" ht="13.15" customHeight="1">
      <c r="B15" s="189"/>
      <c r="C15" s="74">
        <v>1</v>
      </c>
      <c r="D15" s="74">
        <v>2</v>
      </c>
      <c r="E15" s="74">
        <v>3</v>
      </c>
      <c r="F15" s="74">
        <v>4</v>
      </c>
      <c r="G15" s="74" t="s">
        <v>2093</v>
      </c>
    </row>
    <row r="16" spans="2:12">
      <c r="B16" s="75" t="s">
        <v>611</v>
      </c>
      <c r="C16" s="165">
        <f>C17</f>
        <v>1394.6847250000001</v>
      </c>
      <c r="D16" s="165">
        <f>D17</f>
        <v>573.17936800999996</v>
      </c>
      <c r="E16" s="166">
        <f>E17</f>
        <v>573.17936800999996</v>
      </c>
      <c r="F16" s="165">
        <f>F17</f>
        <v>0</v>
      </c>
      <c r="G16" s="76">
        <f t="shared" ref="G16:G57" si="0">D16/$L$2</f>
        <v>6.6056267269146572E-5</v>
      </c>
      <c r="K16" s="9"/>
    </row>
    <row r="17" spans="2:11">
      <c r="B17" s="77" t="s">
        <v>94</v>
      </c>
      <c r="C17" s="167">
        <f>C18</f>
        <v>1394.6847250000001</v>
      </c>
      <c r="D17" s="167">
        <f>D18</f>
        <v>573.17936800999996</v>
      </c>
      <c r="E17" s="167">
        <f>E18</f>
        <v>573.17936800999996</v>
      </c>
      <c r="F17" s="167">
        <v>0</v>
      </c>
      <c r="G17" s="78">
        <f t="shared" si="0"/>
        <v>6.6056267269146572E-5</v>
      </c>
    </row>
    <row r="18" spans="2:11">
      <c r="B18" s="79" t="s">
        <v>96</v>
      </c>
      <c r="C18" s="168">
        <v>1394.6847250000001</v>
      </c>
      <c r="D18" s="168">
        <v>573.17936800999996</v>
      </c>
      <c r="E18" s="168">
        <f>D18</f>
        <v>573.17936800999996</v>
      </c>
      <c r="F18" s="168">
        <v>0</v>
      </c>
      <c r="G18" s="80">
        <f t="shared" si="0"/>
        <v>6.6056267269146572E-5</v>
      </c>
    </row>
    <row r="19" spans="2:11">
      <c r="B19" s="75" t="s">
        <v>495</v>
      </c>
      <c r="C19" s="165">
        <f>C20+C23+C29+C31</f>
        <v>132703.61831699999</v>
      </c>
      <c r="D19" s="165">
        <f>D20+D23+D29+D31</f>
        <v>85936.313084100024</v>
      </c>
      <c r="E19" s="165">
        <f>E20+E23+E29+E31</f>
        <v>16359.85465836</v>
      </c>
      <c r="F19" s="165">
        <f>F20+F23+F29+F31</f>
        <v>69576.458425740013</v>
      </c>
      <c r="G19" s="76">
        <f t="shared" si="0"/>
        <v>9.9037620368591702E-3</v>
      </c>
      <c r="I19" s="81"/>
    </row>
    <row r="20" spans="2:11">
      <c r="B20" s="77" t="s">
        <v>106</v>
      </c>
      <c r="C20" s="167">
        <f>C22+C21</f>
        <v>1077.5237710000001</v>
      </c>
      <c r="D20" s="167">
        <f>D22+D21</f>
        <v>332.41864088</v>
      </c>
      <c r="E20" s="167">
        <f>E22+E21</f>
        <v>332.41864088</v>
      </c>
      <c r="F20" s="167">
        <f>F22+F21</f>
        <v>0</v>
      </c>
      <c r="G20" s="78">
        <f t="shared" si="0"/>
        <v>3.8309708640511704E-5</v>
      </c>
      <c r="I20" s="81"/>
    </row>
    <row r="21" spans="2:11">
      <c r="B21" s="79" t="s">
        <v>503</v>
      </c>
      <c r="C21" s="168">
        <v>100</v>
      </c>
      <c r="D21" s="168">
        <v>0</v>
      </c>
      <c r="E21" s="168">
        <f>D21</f>
        <v>0</v>
      </c>
      <c r="F21" s="168">
        <v>0</v>
      </c>
      <c r="G21" s="80">
        <f t="shared" si="0"/>
        <v>0</v>
      </c>
      <c r="I21" s="82"/>
      <c r="K21" s="83"/>
    </row>
    <row r="22" spans="2:11">
      <c r="B22" s="79" t="s">
        <v>109</v>
      </c>
      <c r="C22" s="168">
        <v>977.52377100000001</v>
      </c>
      <c r="D22" s="168">
        <v>332.41864088</v>
      </c>
      <c r="E22" s="168">
        <f>D22</f>
        <v>332.41864088</v>
      </c>
      <c r="F22" s="168">
        <v>0</v>
      </c>
      <c r="G22" s="84">
        <f t="shared" si="0"/>
        <v>3.8309708640511704E-5</v>
      </c>
      <c r="I22" s="85"/>
    </row>
    <row r="23" spans="2:11">
      <c r="B23" s="77" t="s">
        <v>113</v>
      </c>
      <c r="C23" s="167">
        <f>SUM(C24:C28)</f>
        <v>95599.385503999991</v>
      </c>
      <c r="D23" s="167">
        <f>SUM(D24:D28)</f>
        <v>70118.897629540021</v>
      </c>
      <c r="E23" s="167">
        <f>SUM(E24:E28)</f>
        <v>1098.6011458299997</v>
      </c>
      <c r="F23" s="167">
        <f>SUM(F24:F28)</f>
        <v>69020.296483710015</v>
      </c>
      <c r="G23" s="86">
        <f t="shared" si="0"/>
        <v>8.0808781699797938E-3</v>
      </c>
    </row>
    <row r="24" spans="2:11">
      <c r="B24" s="79" t="s">
        <v>114</v>
      </c>
      <c r="C24" s="168">
        <v>581.37626499999999</v>
      </c>
      <c r="D24" s="168">
        <v>268.58930767000004</v>
      </c>
      <c r="E24" s="168">
        <v>0</v>
      </c>
      <c r="F24" s="168">
        <f>D24</f>
        <v>268.58930767000004</v>
      </c>
      <c r="G24" s="84">
        <f t="shared" si="0"/>
        <v>3.0953673637420646E-5</v>
      </c>
    </row>
    <row r="25" spans="2:11">
      <c r="B25" s="79" t="s">
        <v>115</v>
      </c>
      <c r="C25" s="168">
        <v>92475.769241000002</v>
      </c>
      <c r="D25" s="168">
        <v>68751.707176040014</v>
      </c>
      <c r="E25" s="168">
        <v>0</v>
      </c>
      <c r="F25" s="168">
        <f>D25</f>
        <v>68751.707176040014</v>
      </c>
      <c r="G25" s="84">
        <f t="shared" si="0"/>
        <v>7.9233158028663882E-3</v>
      </c>
      <c r="I25" s="63"/>
    </row>
    <row r="26" spans="2:11">
      <c r="B26" s="79" t="s">
        <v>614</v>
      </c>
      <c r="C26" s="168">
        <v>288.90503799999999</v>
      </c>
      <c r="D26" s="168">
        <v>0</v>
      </c>
      <c r="E26" s="168">
        <f>D26</f>
        <v>0</v>
      </c>
      <c r="F26" s="168">
        <v>0</v>
      </c>
      <c r="G26" s="84">
        <f t="shared" si="0"/>
        <v>0</v>
      </c>
      <c r="I26" s="63"/>
    </row>
    <row r="27" spans="2:11">
      <c r="B27" s="79" t="s">
        <v>116</v>
      </c>
      <c r="C27" s="168">
        <v>19.334652999999999</v>
      </c>
      <c r="D27" s="168">
        <v>16.43245306</v>
      </c>
      <c r="E27" s="168">
        <f>D27</f>
        <v>16.43245306</v>
      </c>
      <c r="F27" s="168">
        <v>0</v>
      </c>
      <c r="G27" s="84">
        <f t="shared" si="0"/>
        <v>1.8937641021302914E-6</v>
      </c>
    </row>
    <row r="28" spans="2:11">
      <c r="B28" s="79" t="s">
        <v>117</v>
      </c>
      <c r="C28" s="168">
        <v>2234.0003069999998</v>
      </c>
      <c r="D28" s="168">
        <v>1082.1686927699998</v>
      </c>
      <c r="E28" s="168">
        <f>D28</f>
        <v>1082.1686927699998</v>
      </c>
      <c r="F28" s="168">
        <v>0</v>
      </c>
      <c r="G28" s="84">
        <f t="shared" si="0"/>
        <v>1.2471492937385514E-4</v>
      </c>
    </row>
    <row r="29" spans="2:11">
      <c r="B29" s="77" t="s">
        <v>118</v>
      </c>
      <c r="C29" s="167">
        <f>C30</f>
        <v>983.65025900000001</v>
      </c>
      <c r="D29" s="167">
        <f>D30</f>
        <v>556.16194202999998</v>
      </c>
      <c r="E29" s="167">
        <v>0</v>
      </c>
      <c r="F29" s="167">
        <f>F30</f>
        <v>556.16194202999998</v>
      </c>
      <c r="G29" s="86">
        <f t="shared" si="0"/>
        <v>6.4095087747506529E-5</v>
      </c>
    </row>
    <row r="30" spans="2:11">
      <c r="B30" s="79" t="s">
        <v>119</v>
      </c>
      <c r="C30" s="168">
        <v>983.65025900000001</v>
      </c>
      <c r="D30" s="168">
        <v>556.16194202999998</v>
      </c>
      <c r="E30" s="168">
        <v>0</v>
      </c>
      <c r="F30" s="168">
        <f>D30</f>
        <v>556.16194202999998</v>
      </c>
      <c r="G30" s="84">
        <f t="shared" si="0"/>
        <v>6.4095087747506529E-5</v>
      </c>
    </row>
    <row r="31" spans="2:11">
      <c r="B31" s="77" t="s">
        <v>120</v>
      </c>
      <c r="C31" s="167">
        <f>C32</f>
        <v>35043.058783</v>
      </c>
      <c r="D31" s="167">
        <f>D32</f>
        <v>14928.83487165</v>
      </c>
      <c r="E31" s="167">
        <f>E32</f>
        <v>14928.83487165</v>
      </c>
      <c r="F31" s="167">
        <f>F32</f>
        <v>0</v>
      </c>
      <c r="G31" s="86">
        <f t="shared" si="0"/>
        <v>1.7204790704913565E-3</v>
      </c>
    </row>
    <row r="32" spans="2:11">
      <c r="B32" s="79" t="s">
        <v>123</v>
      </c>
      <c r="C32" s="168">
        <v>35043.058783</v>
      </c>
      <c r="D32" s="168">
        <v>14928.83487165</v>
      </c>
      <c r="E32" s="168">
        <f>D32</f>
        <v>14928.83487165</v>
      </c>
      <c r="F32" s="168"/>
      <c r="G32" s="80">
        <f t="shared" si="0"/>
        <v>1.7204790704913565E-3</v>
      </c>
    </row>
    <row r="33" spans="2:7">
      <c r="B33" s="75" t="s">
        <v>502</v>
      </c>
      <c r="C33" s="165">
        <f>C34+C37+C48</f>
        <v>14779.834097000001</v>
      </c>
      <c r="D33" s="165">
        <f>D34+D37+D48</f>
        <v>4823.2821656599999</v>
      </c>
      <c r="E33" s="165">
        <f>E34+E37+E48</f>
        <v>4808.1657826699993</v>
      </c>
      <c r="F33" s="165">
        <f>F34+F37+F48</f>
        <v>15.11638299</v>
      </c>
      <c r="G33" s="76">
        <f t="shared" si="0"/>
        <v>5.5586092876215749E-4</v>
      </c>
    </row>
    <row r="34" spans="2:7">
      <c r="B34" s="77" t="s">
        <v>132</v>
      </c>
      <c r="C34" s="167">
        <f>C35+C36</f>
        <v>562.058313</v>
      </c>
      <c r="D34" s="167">
        <f>D35+D36</f>
        <v>271.20982132</v>
      </c>
      <c r="E34" s="167">
        <f>E35+E36</f>
        <v>271.20982132</v>
      </c>
      <c r="F34" s="167">
        <f>F35+F36</f>
        <v>0</v>
      </c>
      <c r="G34" s="78">
        <f t="shared" si="0"/>
        <v>3.1255675697696869E-5</v>
      </c>
    </row>
    <row r="35" spans="2:7">
      <c r="B35" s="79" t="s">
        <v>133</v>
      </c>
      <c r="C35" s="168">
        <v>228.88499999999999</v>
      </c>
      <c r="D35" s="168">
        <v>125.5162006</v>
      </c>
      <c r="E35" s="168">
        <f>D35</f>
        <v>125.5162006</v>
      </c>
      <c r="F35" s="168">
        <v>0</v>
      </c>
      <c r="G35" s="80">
        <f t="shared" si="0"/>
        <v>1.4465160744056588E-5</v>
      </c>
    </row>
    <row r="36" spans="2:7">
      <c r="B36" s="79" t="s">
        <v>135</v>
      </c>
      <c r="C36" s="168">
        <v>333.17331300000001</v>
      </c>
      <c r="D36" s="168">
        <v>145.69362072000001</v>
      </c>
      <c r="E36" s="168">
        <f>D36</f>
        <v>145.69362072000001</v>
      </c>
      <c r="F36" s="168">
        <v>0</v>
      </c>
      <c r="G36" s="80">
        <f t="shared" si="0"/>
        <v>1.6790514953640283E-5</v>
      </c>
    </row>
    <row r="37" spans="2:7">
      <c r="B37" s="77" t="s">
        <v>136</v>
      </c>
      <c r="C37" s="167">
        <f>SUM(C38:C47)</f>
        <v>7891.9936299999999</v>
      </c>
      <c r="D37" s="167">
        <f>SUM(D38:D47)</f>
        <v>2994.7116364199996</v>
      </c>
      <c r="E37" s="167">
        <f>SUM(E38:E47)</f>
        <v>2979.5952534299995</v>
      </c>
      <c r="F37" s="167">
        <f>SUM(F38:F47)</f>
        <v>15.11638299</v>
      </c>
      <c r="G37" s="78">
        <f t="shared" si="0"/>
        <v>3.4512664497360546E-4</v>
      </c>
    </row>
    <row r="38" spans="2:7">
      <c r="B38" s="79" t="s">
        <v>137</v>
      </c>
      <c r="C38" s="168">
        <v>1430.7885200000001</v>
      </c>
      <c r="D38" s="168">
        <v>24.386227769999998</v>
      </c>
      <c r="E38" s="168">
        <f t="shared" ref="E38:E44" si="1">D38</f>
        <v>24.386227769999998</v>
      </c>
      <c r="F38" s="168">
        <v>0</v>
      </c>
      <c r="G38" s="80">
        <f t="shared" si="0"/>
        <v>2.8103997965839207E-6</v>
      </c>
    </row>
    <row r="39" spans="2:7">
      <c r="B39" s="79" t="s">
        <v>138</v>
      </c>
      <c r="C39" s="168">
        <v>402.89478600000001</v>
      </c>
      <c r="D39" s="168">
        <v>178.12753322999998</v>
      </c>
      <c r="E39" s="168">
        <f t="shared" si="1"/>
        <v>178.12753322999998</v>
      </c>
      <c r="F39" s="168">
        <v>0</v>
      </c>
      <c r="G39" s="84">
        <f t="shared" si="0"/>
        <v>2.0528373140656005E-5</v>
      </c>
    </row>
    <row r="40" spans="2:7">
      <c r="B40" s="79" t="s">
        <v>140</v>
      </c>
      <c r="C40" s="168">
        <v>5.8</v>
      </c>
      <c r="D40" s="168">
        <v>3.1263472600000002</v>
      </c>
      <c r="E40" s="168">
        <f t="shared" si="1"/>
        <v>3.1263472600000002</v>
      </c>
      <c r="F40" s="168">
        <v>0</v>
      </c>
      <c r="G40" s="84">
        <f t="shared" si="0"/>
        <v>3.6029704087171737E-7</v>
      </c>
    </row>
    <row r="41" spans="2:7">
      <c r="B41" s="79" t="s">
        <v>142</v>
      </c>
      <c r="C41" s="168">
        <v>1341.8322519999999</v>
      </c>
      <c r="D41" s="168">
        <v>621.00386026000001</v>
      </c>
      <c r="E41" s="168">
        <f t="shared" si="1"/>
        <v>621.00386026000001</v>
      </c>
      <c r="F41" s="168">
        <v>0</v>
      </c>
      <c r="G41" s="84">
        <f t="shared" si="0"/>
        <v>7.1567818483987428E-5</v>
      </c>
    </row>
    <row r="42" spans="2:7">
      <c r="B42" s="79" t="s">
        <v>143</v>
      </c>
      <c r="C42" s="168">
        <v>1205.8959199999999</v>
      </c>
      <c r="D42" s="168">
        <v>433.22049991</v>
      </c>
      <c r="E42" s="168">
        <f t="shared" si="1"/>
        <v>433.22049991</v>
      </c>
      <c r="F42" s="168">
        <v>0</v>
      </c>
      <c r="G42" s="84">
        <f t="shared" si="0"/>
        <v>4.9926655992315802E-5</v>
      </c>
    </row>
    <row r="43" spans="2:7">
      <c r="B43" s="79" t="s">
        <v>144</v>
      </c>
      <c r="C43" s="168">
        <v>96.423203999999998</v>
      </c>
      <c r="D43" s="168">
        <v>43.2566378</v>
      </c>
      <c r="E43" s="168">
        <f t="shared" si="1"/>
        <v>43.2566378</v>
      </c>
      <c r="F43" s="168">
        <v>0</v>
      </c>
      <c r="G43" s="84">
        <f t="shared" si="0"/>
        <v>4.9851271471997882E-6</v>
      </c>
    </row>
    <row r="44" spans="2:7">
      <c r="B44" s="79" t="s">
        <v>145</v>
      </c>
      <c r="C44" s="168">
        <v>1.3</v>
      </c>
      <c r="D44" s="168">
        <v>0.34169176000000001</v>
      </c>
      <c r="E44" s="168">
        <f t="shared" si="1"/>
        <v>0.34169176000000001</v>
      </c>
      <c r="F44" s="168">
        <v>0</v>
      </c>
      <c r="G44" s="84">
        <f t="shared" si="0"/>
        <v>3.937839266718216E-8</v>
      </c>
    </row>
    <row r="45" spans="2:7">
      <c r="B45" s="79" t="s">
        <v>464</v>
      </c>
      <c r="C45" s="168">
        <v>48.847563999999998</v>
      </c>
      <c r="D45" s="168">
        <v>15.11638299</v>
      </c>
      <c r="E45" s="168">
        <v>0</v>
      </c>
      <c r="F45" s="168">
        <f>D45</f>
        <v>15.11638299</v>
      </c>
      <c r="G45" s="84">
        <f t="shared" si="0"/>
        <v>1.7420931224321391E-6</v>
      </c>
    </row>
    <row r="46" spans="2:7">
      <c r="B46" s="79" t="s">
        <v>612</v>
      </c>
      <c r="C46" s="168">
        <v>21.670500000000001</v>
      </c>
      <c r="D46" s="168">
        <v>15.227184529999999</v>
      </c>
      <c r="E46" s="168">
        <f>D46</f>
        <v>15.227184529999999</v>
      </c>
      <c r="F46" s="168">
        <v>0</v>
      </c>
      <c r="G46" s="84">
        <f t="shared" si="0"/>
        <v>1.7548624866984839E-6</v>
      </c>
    </row>
    <row r="47" spans="2:7">
      <c r="B47" s="79" t="s">
        <v>146</v>
      </c>
      <c r="C47" s="168">
        <v>3336.540884</v>
      </c>
      <c r="D47" s="168">
        <v>1660.9052709099999</v>
      </c>
      <c r="E47" s="168">
        <f>D47</f>
        <v>1660.9052709099999</v>
      </c>
      <c r="F47" s="168">
        <v>0</v>
      </c>
      <c r="G47" s="84">
        <f t="shared" si="0"/>
        <v>1.9141163937019299E-4</v>
      </c>
    </row>
    <row r="48" spans="2:7">
      <c r="B48" s="77" t="s">
        <v>147</v>
      </c>
      <c r="C48" s="167">
        <f>SUM(C49:C56)</f>
        <v>6325.7821540000004</v>
      </c>
      <c r="D48" s="167">
        <f>SUM(D49:D56)</f>
        <v>1557.3607079199999</v>
      </c>
      <c r="E48" s="167">
        <f>SUM(E49:E56)</f>
        <v>1557.3607079199999</v>
      </c>
      <c r="F48" s="167">
        <f>SUM(F49:F56)</f>
        <v>0</v>
      </c>
      <c r="G48" s="86">
        <f t="shared" si="0"/>
        <v>1.7947860809085515E-4</v>
      </c>
    </row>
    <row r="49" spans="2:8">
      <c r="B49" s="79" t="s">
        <v>148</v>
      </c>
      <c r="C49" s="168">
        <v>353.57016700000003</v>
      </c>
      <c r="D49" s="168">
        <v>194.60012087999999</v>
      </c>
      <c r="E49" s="168">
        <f t="shared" ref="E49:E56" si="2">D49</f>
        <v>194.60012087999999</v>
      </c>
      <c r="F49" s="168">
        <v>0</v>
      </c>
      <c r="G49" s="84">
        <f t="shared" si="0"/>
        <v>2.2426762568385474E-5</v>
      </c>
    </row>
    <row r="50" spans="2:8">
      <c r="B50" s="79" t="s">
        <v>149</v>
      </c>
      <c r="C50" s="168">
        <v>5.5497690000000004</v>
      </c>
      <c r="D50" s="168">
        <v>2.5615069500000001</v>
      </c>
      <c r="E50" s="168">
        <f t="shared" si="2"/>
        <v>2.5615069500000001</v>
      </c>
      <c r="F50" s="168">
        <v>0</v>
      </c>
      <c r="G50" s="84">
        <f t="shared" si="0"/>
        <v>2.9520181141276609E-7</v>
      </c>
    </row>
    <row r="51" spans="2:8">
      <c r="B51" s="79" t="s">
        <v>150</v>
      </c>
      <c r="C51" s="168">
        <v>147.46842100000001</v>
      </c>
      <c r="D51" s="168">
        <v>71.985072459999984</v>
      </c>
      <c r="E51" s="168">
        <f t="shared" si="2"/>
        <v>71.985072459999984</v>
      </c>
      <c r="F51" s="168">
        <v>0</v>
      </c>
      <c r="G51" s="80">
        <f t="shared" si="0"/>
        <v>8.2959461753056018E-6</v>
      </c>
    </row>
    <row r="52" spans="2:8">
      <c r="B52" s="79" t="s">
        <v>151</v>
      </c>
      <c r="C52" s="168">
        <v>31.68</v>
      </c>
      <c r="D52" s="168">
        <v>10.05741723</v>
      </c>
      <c r="E52" s="168">
        <f t="shared" si="2"/>
        <v>10.05741723</v>
      </c>
      <c r="F52" s="168">
        <v>0</v>
      </c>
      <c r="G52" s="80">
        <f t="shared" si="0"/>
        <v>1.1590707510787602E-6</v>
      </c>
    </row>
    <row r="53" spans="2:8">
      <c r="B53" s="79" t="s">
        <v>465</v>
      </c>
      <c r="C53" s="168">
        <v>5262.1471419999998</v>
      </c>
      <c r="D53" s="168">
        <v>1026.29772404</v>
      </c>
      <c r="E53" s="168">
        <f t="shared" si="2"/>
        <v>1026.29772404</v>
      </c>
      <c r="F53" s="168">
        <v>0</v>
      </c>
      <c r="G53" s="80">
        <f t="shared" si="0"/>
        <v>1.1827605901495101E-4</v>
      </c>
    </row>
    <row r="54" spans="2:8">
      <c r="B54" s="79" t="s">
        <v>466</v>
      </c>
      <c r="C54" s="168">
        <v>330.078958</v>
      </c>
      <c r="D54" s="168">
        <v>158.30108920999999</v>
      </c>
      <c r="E54" s="168">
        <f t="shared" si="2"/>
        <v>158.30108920999999</v>
      </c>
      <c r="F54" s="168">
        <v>0</v>
      </c>
      <c r="G54" s="80">
        <f t="shared" si="0"/>
        <v>1.8243467300920607E-5</v>
      </c>
    </row>
    <row r="55" spans="2:8">
      <c r="B55" s="79" t="s">
        <v>152</v>
      </c>
      <c r="C55" s="168">
        <v>4.5396809999999999</v>
      </c>
      <c r="D55" s="168">
        <v>2.4806425500000002</v>
      </c>
      <c r="E55" s="168">
        <f t="shared" si="2"/>
        <v>2.4806425500000002</v>
      </c>
      <c r="F55" s="168">
        <v>0</v>
      </c>
      <c r="G55" s="80">
        <f t="shared" si="0"/>
        <v>2.8588256386639252E-7</v>
      </c>
    </row>
    <row r="56" spans="2:8">
      <c r="B56" s="79" t="s">
        <v>153</v>
      </c>
      <c r="C56" s="168">
        <v>190.74801600000001</v>
      </c>
      <c r="D56" s="168">
        <v>91.077134599999994</v>
      </c>
      <c r="E56" s="168">
        <f t="shared" si="2"/>
        <v>91.077134599999994</v>
      </c>
      <c r="F56" s="168">
        <v>0</v>
      </c>
      <c r="G56" s="80">
        <f t="shared" si="0"/>
        <v>1.0496217904934559E-5</v>
      </c>
    </row>
    <row r="57" spans="2:8">
      <c r="B57" s="87" t="s">
        <v>337</v>
      </c>
      <c r="C57" s="169">
        <f>C16+C19+C33</f>
        <v>148878.137139</v>
      </c>
      <c r="D57" s="169">
        <f>D16+D19+D33</f>
        <v>91332.774617770017</v>
      </c>
      <c r="E57" s="169">
        <f>E16+E19+E33</f>
        <v>21741.199809039997</v>
      </c>
      <c r="F57" s="169">
        <f>F16+F19+F33</f>
        <v>69591.574808730016</v>
      </c>
      <c r="G57" s="88">
        <f t="shared" si="0"/>
        <v>1.0525679232890474E-2</v>
      </c>
    </row>
    <row r="58" spans="2:8">
      <c r="B58" s="131" t="s">
        <v>719</v>
      </c>
    </row>
    <row r="59" spans="2:8">
      <c r="B59" s="116" t="s">
        <v>695</v>
      </c>
    </row>
    <row r="60" spans="2:8">
      <c r="B60" s="104" t="s">
        <v>2235</v>
      </c>
      <c r="C60" s="116"/>
      <c r="D60" s="116"/>
      <c r="E60" s="116"/>
    </row>
    <row r="61" spans="2:8" ht="25.9" customHeight="1">
      <c r="B61" s="186" t="s">
        <v>2261</v>
      </c>
      <c r="C61" s="186"/>
      <c r="D61" s="186"/>
      <c r="E61" s="186"/>
    </row>
    <row r="62" spans="2:8">
      <c r="B62" s="52" t="s">
        <v>721</v>
      </c>
      <c r="G62" s="81"/>
      <c r="H62" s="81"/>
    </row>
    <row r="64" spans="2:8">
      <c r="G64" s="81"/>
    </row>
    <row r="65" spans="7:7">
      <c r="G65" s="81"/>
    </row>
    <row r="66" spans="7:7">
      <c r="G66" s="81"/>
    </row>
    <row r="67" spans="7:7">
      <c r="G67" s="89"/>
    </row>
    <row r="68" spans="7:7">
      <c r="G68" s="89"/>
    </row>
    <row r="72" spans="7:7">
      <c r="G72" s="81"/>
    </row>
  </sheetData>
  <mergeCells count="15">
    <mergeCell ref="B61:E61"/>
    <mergeCell ref="B8:G8"/>
    <mergeCell ref="B9:G9"/>
    <mergeCell ref="B11:B15"/>
    <mergeCell ref="C11:C13"/>
    <mergeCell ref="D11:D14"/>
    <mergeCell ref="E11:E14"/>
    <mergeCell ref="F11:F14"/>
    <mergeCell ref="G11:G14"/>
    <mergeCell ref="B7:G7"/>
    <mergeCell ref="B1:G1"/>
    <mergeCell ref="B2:G2"/>
    <mergeCell ref="B3:G3"/>
    <mergeCell ref="B5:G5"/>
    <mergeCell ref="B6:G6"/>
  </mergeCells>
  <pageMargins left="0.7" right="0.7" top="0.75" bottom="0.75" header="0.3" footer="0.3"/>
  <ignoredErrors>
    <ignoredError sqref="F30 E37:E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F2051731F90E4A81F5ABF3E3054ABB" ma:contentTypeVersion="15" ma:contentTypeDescription="Create a new document." ma:contentTypeScope="" ma:versionID="736c88bc7adf83b051c6c032d65e9964">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41580f3fb5bdaab05bb40a6109e16f15"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264ED627-3575-4D4D-829B-D17A97CE2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2026-08-04T18:16:24Z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