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lio/Ingresos/Administración Central/"/>
    </mc:Choice>
  </mc:AlternateContent>
  <xr:revisionPtr revIDLastSave="971" documentId="106_{39918174-E857-476B-94CC-437A631E59C9}" xr6:coauthVersionLast="47" xr6:coauthVersionMax="47" xr10:uidLastSave="{BFB023A5-C235-4DEA-B3F1-9D4F0D58EF97}"/>
  <bookViews>
    <workbookView xWindow="-120" yWindow="-120" windowWidth="29040" windowHeight="15720" tabRatio="481" firstSheet="16" activeTab="17" xr2:uid="{00000000-000D-0000-FFFF-FFFF00000000}"/>
  </bookViews>
  <sheets>
    <sheet name="2009" sheetId="8" r:id="rId1"/>
    <sheet name="2010" sheetId="9" r:id="rId2"/>
    <sheet name="2011" sheetId="10" r:id="rId3"/>
    <sheet name="2012" sheetId="11" r:id="rId4"/>
    <sheet name="2013" sheetId="12" r:id="rId5"/>
    <sheet name="2014 " sheetId="19" r:id="rId6"/>
    <sheet name="2015" sheetId="14" r:id="rId7"/>
    <sheet name="2016" sheetId="15" r:id="rId8"/>
    <sheet name="2017" sheetId="7" r:id="rId9"/>
    <sheet name="2018" sheetId="6" r:id="rId10"/>
    <sheet name="2019" sheetId="5" r:id="rId11"/>
    <sheet name="2020" sheetId="4" r:id="rId12"/>
    <sheet name="2021" sheetId="17" r:id="rId13"/>
    <sheet name="2022" sheetId="3" r:id="rId14"/>
    <sheet name="2023" sheetId="21" r:id="rId15"/>
    <sheet name="2024" sheetId="23" r:id="rId16"/>
    <sheet name="2025" sheetId="22" r:id="rId17"/>
    <sheet name="2026" sheetId="24" r:id="rId18"/>
  </sheets>
  <externalReferences>
    <externalReference r:id="rId19"/>
    <externalReference r:id="rId20"/>
  </externalReferences>
  <definedNames>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ROS1">#N/A</definedName>
    <definedName name="____________ROS2">#N/A</definedName>
    <definedName name="____________ROS3">#N/A</definedName>
    <definedName name="____________ROS4">#N/A</definedName>
    <definedName name="___________ROS1">#N/A</definedName>
    <definedName name="___________ROS2">#N/A</definedName>
    <definedName name="___________ROS3">#N/A</definedName>
    <definedName name="___________ROS4">#N/A</definedName>
    <definedName name="__________ROS1">#N/A</definedName>
    <definedName name="__________ROS2">#N/A</definedName>
    <definedName name="__________ROS3">#N/A</definedName>
    <definedName name="__________ROS4">#N/A</definedName>
    <definedName name="_________ROS1">#N/A</definedName>
    <definedName name="_________ROS2">#N/A</definedName>
    <definedName name="_________ROS3">#N/A</definedName>
    <definedName name="_________ROS4">#N/A</definedName>
    <definedName name="________ROS1">#N/A</definedName>
    <definedName name="________ROS2">#N/A</definedName>
    <definedName name="________ROS3">#N/A</definedName>
    <definedName name="________ROS4">#N/A</definedName>
    <definedName name="_______ROS1">#N/A</definedName>
    <definedName name="_______ROS2">#N/A</definedName>
    <definedName name="_______ROS3">#N/A</definedName>
    <definedName name="_______ROS4">#N/A</definedName>
    <definedName name="______ROS1">#N/A</definedName>
    <definedName name="______ROS2">#N/A</definedName>
    <definedName name="______ROS3">#N/A</definedName>
    <definedName name="______ROS4">#N/A</definedName>
    <definedName name="_____ROS1">#N/A</definedName>
    <definedName name="_____ROS2">#N/A</definedName>
    <definedName name="_____ROS3">#N/A</definedName>
    <definedName name="_____ROS4">#N/A</definedName>
    <definedName name="____ROS1">#N/A</definedName>
    <definedName name="____ROS2">#N/A</definedName>
    <definedName name="____ROS3">#N/A</definedName>
    <definedName name="____ROS4">#N/A</definedName>
    <definedName name="___ROS1">#N/A</definedName>
    <definedName name="___ROS2">#N/A</definedName>
    <definedName name="___ROS3">#N/A</definedName>
    <definedName name="___ROS4">#N/A</definedName>
    <definedName name="__123Graph_B" localSheetId="0" hidden="1">[1]FLUJO!$B$7929:$C$7929</definedName>
    <definedName name="__123Graph_B" localSheetId="1" hidden="1">[1]FLUJO!$B$7929:$C$7929</definedName>
    <definedName name="__123Graph_B" localSheetId="2" hidden="1">[1]FLUJO!$B$7929:$C$7929</definedName>
    <definedName name="__123Graph_B" localSheetId="3" hidden="1">[1]FLUJO!$B$7929:$C$7929</definedName>
    <definedName name="__123Graph_B" localSheetId="4" hidden="1">[1]FLUJO!$B$7929:$C$7929</definedName>
    <definedName name="__123Graph_B" localSheetId="5" hidden="1">[1]FLUJO!$B$7929:$C$7929</definedName>
    <definedName name="__123Graph_B" localSheetId="6" hidden="1">[1]FLUJO!$B$7929:$C$7929</definedName>
    <definedName name="__123Graph_B" localSheetId="7" hidden="1">[1]FLUJO!$B$7929:$C$7929</definedName>
    <definedName name="__123Graph_B" localSheetId="8" hidden="1">[1]FLUJO!$B$7929:$C$7929</definedName>
    <definedName name="__123Graph_B" localSheetId="9" hidden="1">[1]FLUJO!$B$7929:$C$7929</definedName>
    <definedName name="__123Graph_B" localSheetId="10" hidden="1">[1]FLUJO!$B$7929:$C$7929</definedName>
    <definedName name="__123Graph_B" localSheetId="11" hidden="1">[1]FLUJO!$B$7929:$C$7929</definedName>
    <definedName name="__123Graph_B" localSheetId="15" hidden="1">[2]FLUJO!$B$7929:$C$7929</definedName>
    <definedName name="__123Graph_B" hidden="1">[2]FLUJO!$B$7929:$C$7929</definedName>
    <definedName name="__123Graph_C" localSheetId="0" hidden="1">[1]FLUJO!$B$7936:$C$7936</definedName>
    <definedName name="__123Graph_C" localSheetId="1" hidden="1">[1]FLUJO!$B$7936:$C$7936</definedName>
    <definedName name="__123Graph_C" localSheetId="2" hidden="1">[1]FLUJO!$B$7936:$C$7936</definedName>
    <definedName name="__123Graph_C" localSheetId="3" hidden="1">[1]FLUJO!$B$7936:$C$7936</definedName>
    <definedName name="__123Graph_C" localSheetId="4" hidden="1">[1]FLUJO!$B$7936:$C$7936</definedName>
    <definedName name="__123Graph_C" localSheetId="5" hidden="1">[1]FLUJO!$B$7936:$C$7936</definedName>
    <definedName name="__123Graph_C" localSheetId="6" hidden="1">[1]FLUJO!$B$7936:$C$7936</definedName>
    <definedName name="__123Graph_C" localSheetId="7" hidden="1">[1]FLUJO!$B$7936:$C$7936</definedName>
    <definedName name="__123Graph_C" localSheetId="8" hidden="1">[1]FLUJO!$B$7936:$C$7936</definedName>
    <definedName name="__123Graph_C" localSheetId="9" hidden="1">[1]FLUJO!$B$7936:$C$7936</definedName>
    <definedName name="__123Graph_C" localSheetId="10" hidden="1">[1]FLUJO!$B$7936:$C$7936</definedName>
    <definedName name="__123Graph_C" localSheetId="11" hidden="1">[1]FLUJO!$B$7936:$C$7936</definedName>
    <definedName name="__123Graph_C" localSheetId="15" hidden="1">[2]FLUJO!$B$7936:$C$7936</definedName>
    <definedName name="__123Graph_C" hidden="1">[2]FLUJO!$B$7936:$C$7936</definedName>
    <definedName name="__123Graph_D" localSheetId="0" hidden="1">[1]FLUJO!$B$7942:$C$7942</definedName>
    <definedName name="__123Graph_D" localSheetId="1" hidden="1">[1]FLUJO!$B$7942:$C$7942</definedName>
    <definedName name="__123Graph_D" localSheetId="2" hidden="1">[1]FLUJO!$B$7942:$C$7942</definedName>
    <definedName name="__123Graph_D" localSheetId="3" hidden="1">[1]FLUJO!$B$7942:$C$7942</definedName>
    <definedName name="__123Graph_D" localSheetId="4" hidden="1">[1]FLUJO!$B$7942:$C$7942</definedName>
    <definedName name="__123Graph_D" localSheetId="5" hidden="1">[1]FLUJO!$B$7942:$C$7942</definedName>
    <definedName name="__123Graph_D" localSheetId="6" hidden="1">[1]FLUJO!$B$7942:$C$7942</definedName>
    <definedName name="__123Graph_D" localSheetId="7" hidden="1">[1]FLUJO!$B$7942:$C$7942</definedName>
    <definedName name="__123Graph_D" localSheetId="8" hidden="1">[1]FLUJO!$B$7942:$C$7942</definedName>
    <definedName name="__123Graph_D" localSheetId="9" hidden="1">[1]FLUJO!$B$7942:$C$7942</definedName>
    <definedName name="__123Graph_D" localSheetId="10" hidden="1">[1]FLUJO!$B$7942:$C$7942</definedName>
    <definedName name="__123Graph_D" localSheetId="11" hidden="1">[1]FLUJO!$B$7942:$C$7942</definedName>
    <definedName name="__123Graph_D" localSheetId="15" hidden="1">[2]FLUJO!$B$7942:$C$7942</definedName>
    <definedName name="__123Graph_D" hidden="1">[2]FLUJO!$B$7942:$C$7942</definedName>
    <definedName name="__123Graph_X" localSheetId="0" hidden="1">[1]FLUJO!$B$7906:$C$7906</definedName>
    <definedName name="__123Graph_X" localSheetId="1" hidden="1">[1]FLUJO!$B$7906:$C$7906</definedName>
    <definedName name="__123Graph_X" localSheetId="2" hidden="1">[1]FLUJO!$B$7906:$C$7906</definedName>
    <definedName name="__123Graph_X" localSheetId="3" hidden="1">[1]FLUJO!$B$7906:$C$7906</definedName>
    <definedName name="__123Graph_X" localSheetId="4" hidden="1">[1]FLUJO!$B$7906:$C$7906</definedName>
    <definedName name="__123Graph_X" localSheetId="5" hidden="1">[1]FLUJO!$B$7906:$C$7906</definedName>
    <definedName name="__123Graph_X" localSheetId="6" hidden="1">[1]FLUJO!$B$7906:$C$7906</definedName>
    <definedName name="__123Graph_X" localSheetId="7" hidden="1">[1]FLUJO!$B$7906:$C$7906</definedName>
    <definedName name="__123Graph_X" localSheetId="8" hidden="1">[1]FLUJO!$B$7906:$C$7906</definedName>
    <definedName name="__123Graph_X" localSheetId="9" hidden="1">[1]FLUJO!$B$7906:$C$7906</definedName>
    <definedName name="__123Graph_X" localSheetId="10" hidden="1">[1]FLUJO!$B$7906:$C$7906</definedName>
    <definedName name="__123Graph_X" localSheetId="11" hidden="1">[1]FLUJO!$B$7906:$C$7906</definedName>
    <definedName name="__123Graph_X" localSheetId="15" hidden="1">[2]FLUJO!$B$7906:$C$7906</definedName>
    <definedName name="__123Graph_X" hidden="1">[2]FLUJO!$B$7906:$C$7906</definedName>
    <definedName name="__ROS1">#N/A</definedName>
    <definedName name="__ROS2">#N/A</definedName>
    <definedName name="__ROS3">#N/A</definedName>
    <definedName name="__ROS4">#N/A</definedName>
    <definedName name="_1">#N/A</definedName>
    <definedName name="_1987">#N/A</definedName>
    <definedName name="_Order1" hidden="1">255</definedName>
    <definedName name="_ROS1">#N/A</definedName>
    <definedName name="_ROS2">#N/A</definedName>
    <definedName name="_ROS3">#N/A</definedName>
    <definedName name="_ROS4">#N/A</definedName>
    <definedName name="AccessDatabase" hidden="1">"\\De2kp-42538\BOLETIN\Claga\CLAGA2000.mdb"</definedName>
    <definedName name="ACUMULADO">#N/A</definedName>
    <definedName name="Button_13">"CLAGA2000_Consolidado_2001_List"</definedName>
    <definedName name="FORMATO">#N/A</definedName>
    <definedName name="FUENTE" localSheetId="0">#REF!</definedName>
    <definedName name="FUENTE" localSheetId="1">#REF!</definedName>
    <definedName name="FUENTE" localSheetId="2">#REF!</definedName>
    <definedName name="FUENTE" localSheetId="3">#REF!</definedName>
    <definedName name="FUENTE" localSheetId="4">#REF!</definedName>
    <definedName name="FUENTE" localSheetId="5">#REF!</definedName>
    <definedName name="FUENTE" localSheetId="6">#REF!</definedName>
    <definedName name="FUENTE" localSheetId="7">#REF!</definedName>
    <definedName name="FUENTE" localSheetId="8">#REF!</definedName>
    <definedName name="FUENTE" localSheetId="9">#REF!</definedName>
    <definedName name="FUENTE">#REF!</definedName>
    <definedName name="fuente1" localSheetId="0">#REF!</definedName>
    <definedName name="fuente1" localSheetId="1">#REF!</definedName>
    <definedName name="fuente1" localSheetId="2">#REF!</definedName>
    <definedName name="fuente1" localSheetId="3">#REF!</definedName>
    <definedName name="fuente1" localSheetId="4">#REF!</definedName>
    <definedName name="fuente1" localSheetId="5">#REF!</definedName>
    <definedName name="fuente1" localSheetId="6">#REF!</definedName>
    <definedName name="fuente1" localSheetId="7">#REF!</definedName>
    <definedName name="fuente1" localSheetId="8">#REF!</definedName>
    <definedName name="fuente1" localSheetId="9">#REF!</definedName>
    <definedName name="fuente1">#REF!</definedName>
    <definedName name="OCTUBRE">#N/A</definedName>
    <definedName name="ROS">#N/A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59" i="24" l="1"/>
  <c r="Q137" i="24"/>
  <c r="Q163" i="24"/>
  <c r="Q145" i="24"/>
  <c r="Q164" i="24"/>
  <c r="Q162" i="24"/>
  <c r="E199" i="24"/>
  <c r="F199" i="24"/>
  <c r="E201" i="24"/>
  <c r="F201" i="24"/>
  <c r="Q198" i="24"/>
  <c r="D231" i="22"/>
  <c r="C231" i="22"/>
  <c r="Q235" i="22"/>
  <c r="D214" i="22"/>
  <c r="C214" i="22"/>
  <c r="Q223" i="22"/>
  <c r="Q222" i="22"/>
  <c r="D212" i="22"/>
  <c r="C212" i="22"/>
  <c r="P231" i="22"/>
  <c r="C216" i="24"/>
  <c r="C201" i="24"/>
  <c r="Q244" i="24"/>
  <c r="Q243" i="24"/>
  <c r="Q242" i="24"/>
  <c r="Q241" i="24"/>
  <c r="Q240" i="24"/>
  <c r="Q239" i="24"/>
  <c r="Q238" i="24"/>
  <c r="Q237" i="24"/>
  <c r="Q236" i="24"/>
  <c r="Q235" i="24"/>
  <c r="Q234" i="24"/>
  <c r="Q233" i="24"/>
  <c r="Q232" i="24"/>
  <c r="Q231" i="24"/>
  <c r="Q230" i="24"/>
  <c r="Q229" i="24"/>
  <c r="Q228" i="24"/>
  <c r="Q227" i="24"/>
  <c r="Q226" i="24"/>
  <c r="Q225" i="24"/>
  <c r="Q224" i="24"/>
  <c r="Q223" i="24"/>
  <c r="Q222" i="24"/>
  <c r="Q221" i="24"/>
  <c r="Q220" i="24"/>
  <c r="Q219" i="24"/>
  <c r="Q218" i="24"/>
  <c r="Q197" i="24"/>
  <c r="Q196" i="24"/>
  <c r="Q195" i="24"/>
  <c r="Q194" i="24"/>
  <c r="Q193" i="24"/>
  <c r="Q192" i="24"/>
  <c r="Q191" i="24"/>
  <c r="Q190" i="24"/>
  <c r="Q189" i="24"/>
  <c r="Q188" i="24"/>
  <c r="Q187" i="24"/>
  <c r="Q186" i="24"/>
  <c r="Q185" i="24"/>
  <c r="Q184" i="24"/>
  <c r="Q183" i="24"/>
  <c r="Q182" i="24"/>
  <c r="Q181" i="24"/>
  <c r="Q180" i="24"/>
  <c r="Q179" i="24"/>
  <c r="Q178" i="24"/>
  <c r="Q177" i="24"/>
  <c r="Q176" i="24"/>
  <c r="Q175" i="24"/>
  <c r="Q174" i="24"/>
  <c r="Q173" i="24"/>
  <c r="Q172" i="24"/>
  <c r="Q171" i="24"/>
  <c r="Q170" i="24"/>
  <c r="Q169" i="24"/>
  <c r="Q168" i="24"/>
  <c r="Q167" i="24"/>
  <c r="Q166" i="24"/>
  <c r="Q165" i="24"/>
  <c r="Q161" i="24"/>
  <c r="Q160" i="24"/>
  <c r="Q158" i="24"/>
  <c r="Q157" i="24"/>
  <c r="Q156" i="24"/>
  <c r="Q155" i="24"/>
  <c r="Q154" i="24"/>
  <c r="Q153" i="24"/>
  <c r="Q152" i="24"/>
  <c r="Q151" i="24"/>
  <c r="Q150" i="24"/>
  <c r="Q149" i="24"/>
  <c r="Q148" i="24"/>
  <c r="Q147" i="24"/>
  <c r="Q146" i="24"/>
  <c r="Q144" i="24"/>
  <c r="Q143" i="24"/>
  <c r="Q142" i="24"/>
  <c r="Q141" i="24"/>
  <c r="Q140" i="24"/>
  <c r="Q139" i="24"/>
  <c r="Q138" i="24"/>
  <c r="Q136" i="24"/>
  <c r="Q135" i="24"/>
  <c r="Q134" i="24"/>
  <c r="Q133" i="24"/>
  <c r="Q132" i="24"/>
  <c r="Q131" i="24"/>
  <c r="Q130" i="24"/>
  <c r="Q129" i="24"/>
  <c r="Q128" i="24"/>
  <c r="Q127" i="24"/>
  <c r="Q126" i="24"/>
  <c r="Q125" i="24"/>
  <c r="Q124" i="24"/>
  <c r="Q123" i="24"/>
  <c r="Q122" i="24"/>
  <c r="Q121" i="24"/>
  <c r="Q120" i="24"/>
  <c r="Q119" i="24"/>
  <c r="Q118" i="24"/>
  <c r="Q117" i="24"/>
  <c r="Q116" i="24"/>
  <c r="Q115" i="24"/>
  <c r="Q114" i="24"/>
  <c r="Q113" i="24"/>
  <c r="Q112" i="24"/>
  <c r="Q111" i="24"/>
  <c r="Q110" i="24"/>
  <c r="Q109" i="24"/>
  <c r="Q108" i="24"/>
  <c r="Q107" i="24"/>
  <c r="Q106" i="24"/>
  <c r="Q105" i="24"/>
  <c r="Q104" i="24"/>
  <c r="Q103" i="24"/>
  <c r="Q102" i="24"/>
  <c r="Q101" i="24"/>
  <c r="Q100" i="24"/>
  <c r="Q99" i="24"/>
  <c r="Q98" i="24"/>
  <c r="Q97" i="24"/>
  <c r="Q96" i="24"/>
  <c r="Q95" i="24"/>
  <c r="Q94" i="24"/>
  <c r="Q93" i="24"/>
  <c r="Q92" i="24"/>
  <c r="Q91" i="24"/>
  <c r="Q90" i="24"/>
  <c r="Q89" i="24"/>
  <c r="Q88" i="24"/>
  <c r="Q87" i="24"/>
  <c r="Q86" i="24"/>
  <c r="Q85" i="24"/>
  <c r="Q84" i="24"/>
  <c r="Q83" i="24"/>
  <c r="Q82" i="24"/>
  <c r="Q81" i="24"/>
  <c r="Q80" i="24"/>
  <c r="Q79" i="24"/>
  <c r="Q78" i="24"/>
  <c r="Q77" i="24"/>
  <c r="Q76" i="24"/>
  <c r="Q75" i="24"/>
  <c r="Q74" i="24"/>
  <c r="Q73" i="24"/>
  <c r="Q72" i="24"/>
  <c r="Q71" i="24"/>
  <c r="Q70" i="24"/>
  <c r="Q69" i="24"/>
  <c r="Q68" i="24"/>
  <c r="Q67" i="24"/>
  <c r="Q66" i="24"/>
  <c r="Q65" i="24"/>
  <c r="Q64" i="24"/>
  <c r="Q63" i="24"/>
  <c r="Q62" i="24"/>
  <c r="Q61" i="24"/>
  <c r="Q60" i="24"/>
  <c r="Q59" i="24"/>
  <c r="Q58" i="24"/>
  <c r="Q57" i="24"/>
  <c r="Q56" i="24"/>
  <c r="Q55" i="24"/>
  <c r="Q54" i="24"/>
  <c r="Q53" i="24"/>
  <c r="Q52" i="24"/>
  <c r="Q51" i="24"/>
  <c r="Q50" i="24"/>
  <c r="Q49" i="24"/>
  <c r="Q48" i="24"/>
  <c r="Q47" i="24"/>
  <c r="Q46" i="24"/>
  <c r="Q45" i="24"/>
  <c r="Q44" i="24"/>
  <c r="Q43" i="24"/>
  <c r="Q42" i="24"/>
  <c r="Q41" i="24"/>
  <c r="Q40" i="24"/>
  <c r="Q39" i="24"/>
  <c r="Q38" i="24"/>
  <c r="Q37" i="24"/>
  <c r="Q36" i="24"/>
  <c r="Q35" i="24"/>
  <c r="Q34" i="24"/>
  <c r="Q33" i="24"/>
  <c r="Q32" i="24"/>
  <c r="Q31" i="24"/>
  <c r="Q30" i="24"/>
  <c r="Q29" i="24"/>
  <c r="Q28" i="24"/>
  <c r="Q27" i="24"/>
  <c r="Q26" i="24"/>
  <c r="Q25" i="24"/>
  <c r="Q24" i="24"/>
  <c r="Q23" i="24"/>
  <c r="Q22" i="24"/>
  <c r="Q21" i="24"/>
  <c r="Q20" i="24"/>
  <c r="Q19" i="24"/>
  <c r="Q18" i="24"/>
  <c r="Q17" i="24"/>
  <c r="Q16" i="24"/>
  <c r="Q15" i="24"/>
  <c r="Q14" i="24"/>
  <c r="Q13" i="24"/>
  <c r="Q12" i="24"/>
  <c r="Q250" i="22" l="1"/>
  <c r="Q219" i="22"/>
  <c r="Q218" i="22"/>
  <c r="Q217" i="24"/>
  <c r="K216" i="24"/>
  <c r="J216" i="24"/>
  <c r="I216" i="24"/>
  <c r="H216" i="24"/>
  <c r="G216" i="24"/>
  <c r="F216" i="24"/>
  <c r="E216" i="24"/>
  <c r="D214" i="24"/>
  <c r="D245" i="24" s="1"/>
  <c r="C214" i="24"/>
  <c r="C245" i="24" s="1"/>
  <c r="Q213" i="24"/>
  <c r="Q212" i="24"/>
  <c r="Q211" i="24"/>
  <c r="Q210" i="24"/>
  <c r="Q209" i="24"/>
  <c r="Q208" i="24"/>
  <c r="Q207" i="24"/>
  <c r="Q204" i="24"/>
  <c r="O201" i="24"/>
  <c r="N201" i="24"/>
  <c r="M201" i="24"/>
  <c r="L201" i="24"/>
  <c r="K201" i="24"/>
  <c r="J201" i="24"/>
  <c r="I201" i="24"/>
  <c r="H201" i="24"/>
  <c r="G201" i="24"/>
  <c r="O199" i="24"/>
  <c r="N199" i="24"/>
  <c r="M199" i="24"/>
  <c r="L199" i="24"/>
  <c r="K199" i="24"/>
  <c r="J199" i="24"/>
  <c r="I199" i="24"/>
  <c r="H199" i="24"/>
  <c r="G199" i="24"/>
  <c r="Q140" i="22"/>
  <c r="G214" i="24" l="1"/>
  <c r="G245" i="24" s="1"/>
  <c r="O214" i="24"/>
  <c r="E214" i="24"/>
  <c r="E245" i="24" s="1"/>
  <c r="M214" i="24"/>
  <c r="N214" i="24"/>
  <c r="J214" i="24"/>
  <c r="J245" i="24" s="1"/>
  <c r="L214" i="24"/>
  <c r="F214" i="24"/>
  <c r="F245" i="24" s="1"/>
  <c r="H214" i="24"/>
  <c r="H245" i="24" s="1"/>
  <c r="I214" i="24"/>
  <c r="I245" i="24" s="1"/>
  <c r="K214" i="24"/>
  <c r="K245" i="24" s="1"/>
  <c r="Q202" i="24"/>
  <c r="P201" i="24"/>
  <c r="Q201" i="24" s="1"/>
  <c r="M216" i="24"/>
  <c r="N216" i="24"/>
  <c r="O216" i="24"/>
  <c r="Q203" i="24"/>
  <c r="Q211" i="22"/>
  <c r="Q209" i="22"/>
  <c r="Q208" i="22"/>
  <c r="Q207" i="22"/>
  <c r="Q206" i="22"/>
  <c r="Q203" i="22"/>
  <c r="Q202" i="22"/>
  <c r="Q201" i="22"/>
  <c r="Q198" i="22"/>
  <c r="Q197" i="22"/>
  <c r="Q196" i="22"/>
  <c r="Q195" i="22"/>
  <c r="Q194" i="22"/>
  <c r="Q193" i="22"/>
  <c r="Q192" i="22"/>
  <c r="Q191" i="22"/>
  <c r="Q190" i="22"/>
  <c r="Q188" i="22"/>
  <c r="Q187" i="22"/>
  <c r="Q186" i="22"/>
  <c r="Q185" i="22"/>
  <c r="Q183" i="22"/>
  <c r="Q182" i="22"/>
  <c r="Q181" i="22"/>
  <c r="Q180" i="22"/>
  <c r="Q179" i="22"/>
  <c r="Q178" i="22"/>
  <c r="Q177" i="22"/>
  <c r="Q175" i="22"/>
  <c r="Q174" i="22"/>
  <c r="Q171" i="22"/>
  <c r="Q170" i="22"/>
  <c r="Q169" i="22"/>
  <c r="Q168" i="22"/>
  <c r="Q167" i="22"/>
  <c r="Q166" i="22"/>
  <c r="Q165" i="22"/>
  <c r="Q164" i="22"/>
  <c r="Q163" i="22"/>
  <c r="Q162" i="22"/>
  <c r="Q160" i="22"/>
  <c r="Q157" i="22"/>
  <c r="Q156" i="22"/>
  <c r="Q155" i="22"/>
  <c r="Q154" i="22"/>
  <c r="Q153" i="22"/>
  <c r="Q152" i="22"/>
  <c r="Q151" i="22"/>
  <c r="Q150" i="22"/>
  <c r="Q149" i="22"/>
  <c r="Q148" i="22"/>
  <c r="Q147" i="22"/>
  <c r="Q146" i="22"/>
  <c r="Q144" i="22"/>
  <c r="Q142" i="22"/>
  <c r="Q141" i="22"/>
  <c r="Q139" i="22"/>
  <c r="Q138" i="22"/>
  <c r="Q137" i="22"/>
  <c r="Q136" i="22"/>
  <c r="Q135" i="22"/>
  <c r="Q134" i="22"/>
  <c r="Q133" i="22"/>
  <c r="Q132" i="22"/>
  <c r="Q131" i="22"/>
  <c r="Q130" i="22"/>
  <c r="Q129" i="22"/>
  <c r="Q126" i="22"/>
  <c r="Q124" i="22"/>
  <c r="Q123" i="22"/>
  <c r="Q122" i="22"/>
  <c r="Q119" i="22"/>
  <c r="Q117" i="22"/>
  <c r="Q115" i="22"/>
  <c r="Q114" i="22"/>
  <c r="Q113" i="22"/>
  <c r="Q112" i="22"/>
  <c r="Q111" i="22"/>
  <c r="Q110" i="22"/>
  <c r="Q108" i="22"/>
  <c r="Q107" i="22"/>
  <c r="Q106" i="22"/>
  <c r="Q105" i="22"/>
  <c r="Q104" i="22"/>
  <c r="Q103" i="22"/>
  <c r="Q102" i="22"/>
  <c r="Q101" i="22"/>
  <c r="Q100" i="22"/>
  <c r="Q99" i="22"/>
  <c r="Q98" i="22"/>
  <c r="Q97" i="22"/>
  <c r="Q96" i="22"/>
  <c r="Q95" i="22"/>
  <c r="Q94" i="22"/>
  <c r="Q93" i="22"/>
  <c r="Q92" i="22"/>
  <c r="Q91" i="22"/>
  <c r="Q90" i="22"/>
  <c r="Q89" i="22"/>
  <c r="Q88" i="22"/>
  <c r="Q87" i="22"/>
  <c r="Q86" i="22"/>
  <c r="Q85" i="22"/>
  <c r="Q84" i="22"/>
  <c r="Q83" i="22"/>
  <c r="Q82" i="22"/>
  <c r="Q81" i="22"/>
  <c r="Q80" i="22"/>
  <c r="Q79" i="22"/>
  <c r="Q78" i="22"/>
  <c r="Q77" i="22"/>
  <c r="Q76" i="22"/>
  <c r="Q75" i="22"/>
  <c r="Q74" i="22"/>
  <c r="Q73" i="22"/>
  <c r="Q72" i="22"/>
  <c r="Q71" i="22"/>
  <c r="Q70" i="22"/>
  <c r="Q69" i="22"/>
  <c r="Q68" i="22"/>
  <c r="Q67" i="22"/>
  <c r="Q66" i="22"/>
  <c r="Q65" i="22"/>
  <c r="Q64" i="22"/>
  <c r="Q63" i="22"/>
  <c r="Q61" i="22"/>
  <c r="Q60" i="22"/>
  <c r="Q59" i="22"/>
  <c r="Q58" i="22"/>
  <c r="Q57" i="22"/>
  <c r="Q56" i="22"/>
  <c r="Q55" i="22"/>
  <c r="Q54" i="22"/>
  <c r="Q53" i="22"/>
  <c r="Q52" i="22"/>
  <c r="Q51" i="22"/>
  <c r="Q50" i="22"/>
  <c r="Q49" i="22"/>
  <c r="Q48" i="22"/>
  <c r="Q47" i="22"/>
  <c r="Q46" i="22"/>
  <c r="Q45" i="22"/>
  <c r="Q43" i="22"/>
  <c r="Q42" i="22"/>
  <c r="Q41" i="22"/>
  <c r="Q40" i="22"/>
  <c r="Q39" i="22"/>
  <c r="Q38" i="22"/>
  <c r="Q37" i="22"/>
  <c r="Q36" i="22"/>
  <c r="Q35" i="22"/>
  <c r="Q34" i="22"/>
  <c r="Q33" i="22"/>
  <c r="Q32" i="22"/>
  <c r="Q31" i="22"/>
  <c r="Q30" i="22"/>
  <c r="Q29" i="22"/>
  <c r="Q28" i="22"/>
  <c r="Q27" i="22"/>
  <c r="Q26" i="22"/>
  <c r="Q25" i="22"/>
  <c r="Q24" i="22"/>
  <c r="Q23" i="22"/>
  <c r="Q22" i="22"/>
  <c r="Q21" i="22"/>
  <c r="Q20" i="22"/>
  <c r="Q19" i="22"/>
  <c r="Q18" i="22"/>
  <c r="Q17" i="22"/>
  <c r="Q16" i="22"/>
  <c r="Q15" i="22"/>
  <c r="Q14" i="22"/>
  <c r="C143" i="22"/>
  <c r="D229" i="22"/>
  <c r="D263" i="22" s="1"/>
  <c r="F231" i="22"/>
  <c r="E231" i="22"/>
  <c r="G231" i="22"/>
  <c r="G212" i="22"/>
  <c r="F212" i="22"/>
  <c r="E212" i="22"/>
  <c r="Q13" i="22"/>
  <c r="Q44" i="22"/>
  <c r="Q62" i="22"/>
  <c r="Q109" i="22"/>
  <c r="Q116" i="22"/>
  <c r="Q118" i="22"/>
  <c r="Q121" i="22"/>
  <c r="Q125" i="22"/>
  <c r="Q128" i="22"/>
  <c r="Q143" i="22"/>
  <c r="Q145" i="22"/>
  <c r="Q159" i="22"/>
  <c r="Q161" i="22"/>
  <c r="Q173" i="22"/>
  <c r="Q184" i="22"/>
  <c r="Q189" i="22"/>
  <c r="Q200" i="22"/>
  <c r="Q239" i="22"/>
  <c r="Q247" i="22"/>
  <c r="Q248" i="22"/>
  <c r="Q254" i="23"/>
  <c r="Q253" i="23"/>
  <c r="C253" i="23"/>
  <c r="Q252" i="23"/>
  <c r="Q251" i="23"/>
  <c r="C251" i="23"/>
  <c r="C250" i="23" s="1"/>
  <c r="C249" i="23" s="1"/>
  <c r="Q250" i="23"/>
  <c r="Q249" i="23"/>
  <c r="Q248" i="23"/>
  <c r="Q247" i="23"/>
  <c r="C247" i="23"/>
  <c r="Q246" i="23"/>
  <c r="C246" i="23"/>
  <c r="Q245" i="23"/>
  <c r="D245" i="23"/>
  <c r="C245" i="23"/>
  <c r="Q244" i="23"/>
  <c r="Q243" i="23"/>
  <c r="Q242" i="23"/>
  <c r="C242" i="23"/>
  <c r="Q241" i="23"/>
  <c r="Q240" i="23"/>
  <c r="Q239" i="23"/>
  <c r="C239" i="23"/>
  <c r="C236" i="23" s="1"/>
  <c r="C235" i="23" s="1"/>
  <c r="Q238" i="23"/>
  <c r="Q237" i="23"/>
  <c r="Q236" i="23"/>
  <c r="Q235" i="23"/>
  <c r="Q234" i="23"/>
  <c r="Q233" i="23"/>
  <c r="C233" i="23"/>
  <c r="Q232" i="23"/>
  <c r="C232" i="23"/>
  <c r="C230" i="23" s="1"/>
  <c r="C229" i="23" s="1"/>
  <c r="C228" i="23" s="1"/>
  <c r="C227" i="23" s="1"/>
  <c r="Q231" i="23"/>
  <c r="Q230" i="23"/>
  <c r="Q229" i="23"/>
  <c r="Q228" i="23"/>
  <c r="P227" i="23"/>
  <c r="O227" i="23"/>
  <c r="N227" i="23"/>
  <c r="M227" i="23"/>
  <c r="L227" i="23"/>
  <c r="K227" i="23"/>
  <c r="K255" i="23" s="1"/>
  <c r="J227" i="23"/>
  <c r="I227" i="23"/>
  <c r="H227" i="23"/>
  <c r="G227" i="23"/>
  <c r="F227" i="23"/>
  <c r="E227" i="23"/>
  <c r="Q227" i="23" s="1"/>
  <c r="D227" i="23"/>
  <c r="Q224" i="23"/>
  <c r="Q223" i="23"/>
  <c r="C223" i="23"/>
  <c r="C220" i="23" s="1"/>
  <c r="C213" i="23" s="1"/>
  <c r="Q222" i="23"/>
  <c r="Q221" i="23"/>
  <c r="P220" i="23"/>
  <c r="O220" i="23"/>
  <c r="Q220" i="23" s="1"/>
  <c r="Q219" i="23"/>
  <c r="Q218" i="23"/>
  <c r="Q217" i="23"/>
  <c r="Q216" i="23"/>
  <c r="P215" i="23"/>
  <c r="P214" i="23" s="1"/>
  <c r="O215" i="23"/>
  <c r="Q215" i="23" s="1"/>
  <c r="C214" i="23"/>
  <c r="N213" i="23"/>
  <c r="M213" i="23"/>
  <c r="L213" i="23"/>
  <c r="K213" i="23"/>
  <c r="J213" i="23"/>
  <c r="I213" i="23"/>
  <c r="H213" i="23"/>
  <c r="G213" i="23"/>
  <c r="F213" i="23"/>
  <c r="E213" i="23"/>
  <c r="D213" i="23"/>
  <c r="P211" i="23"/>
  <c r="L211" i="23"/>
  <c r="L225" i="23" s="1"/>
  <c r="D211" i="23"/>
  <c r="D225" i="23" s="1"/>
  <c r="Q210" i="23"/>
  <c r="Q209" i="23"/>
  <c r="Q208" i="23"/>
  <c r="C208" i="23"/>
  <c r="Q207" i="23"/>
  <c r="Q206" i="23"/>
  <c r="Q205" i="23"/>
  <c r="Q204" i="23"/>
  <c r="Q203" i="23"/>
  <c r="Q202" i="23"/>
  <c r="P201" i="23"/>
  <c r="Q201" i="23" s="1"/>
  <c r="C201" i="23"/>
  <c r="C200" i="23" s="1"/>
  <c r="C196" i="23" s="1"/>
  <c r="P200" i="23"/>
  <c r="Q200" i="23" s="1"/>
  <c r="Q199" i="23"/>
  <c r="Q198" i="23"/>
  <c r="P197" i="23"/>
  <c r="Q197" i="23" s="1"/>
  <c r="C197" i="23"/>
  <c r="O196" i="23"/>
  <c r="O211" i="23" s="1"/>
  <c r="N196" i="23"/>
  <c r="M196" i="23"/>
  <c r="L196" i="23"/>
  <c r="K196" i="23"/>
  <c r="J196" i="23"/>
  <c r="I196" i="23"/>
  <c r="H196" i="23"/>
  <c r="G196" i="23"/>
  <c r="G211" i="23" s="1"/>
  <c r="G225" i="23" s="1"/>
  <c r="F196" i="23"/>
  <c r="E196" i="23"/>
  <c r="Q196" i="23" s="1"/>
  <c r="Q195" i="23"/>
  <c r="Q194" i="23"/>
  <c r="Q193" i="23"/>
  <c r="Q192" i="23"/>
  <c r="Q191" i="23"/>
  <c r="Q190" i="23"/>
  <c r="Q189" i="23"/>
  <c r="Q188" i="23"/>
  <c r="Q187" i="23"/>
  <c r="C187" i="23"/>
  <c r="Q186" i="23"/>
  <c r="Q185" i="23"/>
  <c r="Q184" i="23"/>
  <c r="Q183" i="23"/>
  <c r="Q182" i="23"/>
  <c r="Q181" i="23"/>
  <c r="C181" i="23"/>
  <c r="Q180" i="23"/>
  <c r="Q179" i="23"/>
  <c r="Q178" i="23"/>
  <c r="Q177" i="23"/>
  <c r="Q176" i="23"/>
  <c r="Q175" i="23"/>
  <c r="C175" i="23"/>
  <c r="Q174" i="23"/>
  <c r="Q173" i="23"/>
  <c r="P172" i="23"/>
  <c r="Q172" i="23" s="1"/>
  <c r="C172" i="23"/>
  <c r="C171" i="23" s="1"/>
  <c r="Q171" i="23"/>
  <c r="Q170" i="23"/>
  <c r="Q169" i="23"/>
  <c r="Q168" i="23"/>
  <c r="Q167" i="23"/>
  <c r="Q166" i="23"/>
  <c r="Q165" i="23"/>
  <c r="Q164" i="23"/>
  <c r="Q163" i="23"/>
  <c r="Q162" i="23"/>
  <c r="Q161" i="23"/>
  <c r="C161" i="23"/>
  <c r="Q160" i="23"/>
  <c r="Q159" i="23"/>
  <c r="C159" i="23"/>
  <c r="C158" i="23" s="1"/>
  <c r="Q158" i="23"/>
  <c r="Q157" i="23"/>
  <c r="Q156" i="23"/>
  <c r="Q155" i="23"/>
  <c r="Q154" i="23"/>
  <c r="Q153" i="23"/>
  <c r="Q152" i="23"/>
  <c r="Q151" i="23"/>
  <c r="Q150" i="23"/>
  <c r="Q149" i="23"/>
  <c r="Q148" i="23"/>
  <c r="Q147" i="23"/>
  <c r="Q146" i="23"/>
  <c r="Q145" i="23"/>
  <c r="C145" i="23"/>
  <c r="Q144" i="23"/>
  <c r="Q143" i="23"/>
  <c r="P143" i="23"/>
  <c r="O143" i="23"/>
  <c r="N143" i="23"/>
  <c r="M143" i="23"/>
  <c r="C143" i="23"/>
  <c r="Q142" i="23"/>
  <c r="Q141" i="23"/>
  <c r="Q140" i="23"/>
  <c r="Q139" i="23"/>
  <c r="Q138" i="23"/>
  <c r="Q137" i="23"/>
  <c r="Q136" i="23"/>
  <c r="Q135" i="23"/>
  <c r="Q134" i="23"/>
  <c r="Q133" i="23"/>
  <c r="Q132" i="23"/>
  <c r="Q131" i="23"/>
  <c r="Q130" i="23"/>
  <c r="C130" i="23"/>
  <c r="E129" i="23"/>
  <c r="Q129" i="23" s="1"/>
  <c r="C129" i="23"/>
  <c r="Q128" i="23"/>
  <c r="Q127" i="23"/>
  <c r="C127" i="23"/>
  <c r="Q126" i="23"/>
  <c r="Q125" i="23"/>
  <c r="Q124" i="23"/>
  <c r="Q123" i="23"/>
  <c r="C123" i="23"/>
  <c r="C122" i="23" s="1"/>
  <c r="Q122" i="23"/>
  <c r="Q121" i="23"/>
  <c r="Q120" i="23"/>
  <c r="C120" i="23"/>
  <c r="Q119" i="23"/>
  <c r="Q118" i="23"/>
  <c r="C118" i="23"/>
  <c r="Q117" i="23"/>
  <c r="Q116" i="23"/>
  <c r="Q115" i="23"/>
  <c r="Q114" i="23"/>
  <c r="Q113" i="23"/>
  <c r="Q112" i="23"/>
  <c r="Q111" i="23"/>
  <c r="C111" i="23"/>
  <c r="C12" i="23" s="1"/>
  <c r="Q110" i="23"/>
  <c r="Q109" i="23"/>
  <c r="Q108" i="23"/>
  <c r="Q107" i="23"/>
  <c r="Q106" i="23"/>
  <c r="Q105" i="23"/>
  <c r="Q104" i="23"/>
  <c r="Q103" i="23"/>
  <c r="Q102" i="23"/>
  <c r="Q101" i="23"/>
  <c r="Q100" i="23"/>
  <c r="Q99" i="23"/>
  <c r="Q98" i="23"/>
  <c r="Q97" i="23"/>
  <c r="Q96" i="23"/>
  <c r="Q95" i="23"/>
  <c r="Q94" i="23"/>
  <c r="Q93" i="23"/>
  <c r="Q92" i="23"/>
  <c r="Q91" i="23"/>
  <c r="Q90" i="23"/>
  <c r="Q89" i="23"/>
  <c r="Q88" i="23"/>
  <c r="Q87" i="23"/>
  <c r="Q86" i="23"/>
  <c r="Q85" i="23"/>
  <c r="Q84" i="23"/>
  <c r="Q83" i="23"/>
  <c r="Q82" i="23"/>
  <c r="Q81" i="23"/>
  <c r="Q80" i="23"/>
  <c r="Q79" i="23"/>
  <c r="Q78" i="23"/>
  <c r="Q77" i="23"/>
  <c r="Q76" i="23"/>
  <c r="Q75" i="23"/>
  <c r="Q74" i="23"/>
  <c r="Q73" i="23"/>
  <c r="Q72" i="23"/>
  <c r="Q71" i="23"/>
  <c r="Q70" i="23"/>
  <c r="Q69" i="23"/>
  <c r="Q68" i="23"/>
  <c r="Q67" i="23"/>
  <c r="Q66" i="23"/>
  <c r="Q65" i="23"/>
  <c r="Q64" i="23"/>
  <c r="Q63" i="23"/>
  <c r="C63" i="23"/>
  <c r="Q62" i="23"/>
  <c r="Q61" i="23"/>
  <c r="Q60" i="23"/>
  <c r="Q59" i="23"/>
  <c r="Q58" i="23"/>
  <c r="Q57" i="23"/>
  <c r="Q56" i="23"/>
  <c r="Q55" i="23"/>
  <c r="Q54" i="23"/>
  <c r="Q53" i="23"/>
  <c r="Q52" i="23"/>
  <c r="Q51" i="23"/>
  <c r="Q50" i="23"/>
  <c r="Q49" i="23"/>
  <c r="Q48" i="23"/>
  <c r="Q47" i="23"/>
  <c r="Q46" i="23"/>
  <c r="Q45" i="23"/>
  <c r="C45" i="23"/>
  <c r="Q44" i="23"/>
  <c r="Q43" i="23"/>
  <c r="Q42" i="23"/>
  <c r="Q41" i="23"/>
  <c r="Q40" i="23"/>
  <c r="Q38" i="23"/>
  <c r="Q37" i="23"/>
  <c r="Q36" i="23"/>
  <c r="Q35" i="23"/>
  <c r="Q34" i="23"/>
  <c r="Q33" i="23"/>
  <c r="Q32" i="23"/>
  <c r="Q31" i="23"/>
  <c r="Q30" i="23"/>
  <c r="Q29" i="23"/>
  <c r="Q28" i="23"/>
  <c r="Q27" i="23"/>
  <c r="Q26" i="23"/>
  <c r="Q25" i="23"/>
  <c r="Q24" i="23"/>
  <c r="Q23" i="23"/>
  <c r="Q22" i="23"/>
  <c r="Q21" i="23"/>
  <c r="Q20" i="23"/>
  <c r="Q19" i="23"/>
  <c r="Q18" i="23"/>
  <c r="Q17" i="23"/>
  <c r="Q16" i="23"/>
  <c r="Q15" i="23"/>
  <c r="Q14" i="23"/>
  <c r="Q13" i="23"/>
  <c r="C13" i="23"/>
  <c r="O12" i="23"/>
  <c r="N12" i="23"/>
  <c r="N11" i="23" s="1"/>
  <c r="N211" i="23" s="1"/>
  <c r="N225" i="23" s="1"/>
  <c r="M12" i="23"/>
  <c r="M11" i="23" s="1"/>
  <c r="M211" i="23" s="1"/>
  <c r="M225" i="23" s="1"/>
  <c r="L12" i="23"/>
  <c r="K12" i="23"/>
  <c r="J12" i="23"/>
  <c r="I12" i="23"/>
  <c r="I11" i="23" s="1"/>
  <c r="I211" i="23" s="1"/>
  <c r="I225" i="23" s="1"/>
  <c r="I255" i="23" s="1"/>
  <c r="H12" i="23"/>
  <c r="G12" i="23"/>
  <c r="F12" i="23"/>
  <c r="F11" i="23" s="1"/>
  <c r="F211" i="23" s="1"/>
  <c r="F225" i="23" s="1"/>
  <c r="E12" i="23"/>
  <c r="Q12" i="23" s="1"/>
  <c r="O11" i="23"/>
  <c r="L11" i="23"/>
  <c r="K11" i="23"/>
  <c r="K211" i="23" s="1"/>
  <c r="K225" i="23" s="1"/>
  <c r="J11" i="23"/>
  <c r="J211" i="23" s="1"/>
  <c r="J225" i="23" s="1"/>
  <c r="H11" i="23"/>
  <c r="H211" i="23" s="1"/>
  <c r="H225" i="23" s="1"/>
  <c r="G11" i="23"/>
  <c r="C259" i="22"/>
  <c r="C258" i="22" s="1"/>
  <c r="C257" i="22" s="1"/>
  <c r="C256" i="22" s="1"/>
  <c r="C255" i="22" s="1"/>
  <c r="C254" i="22" s="1"/>
  <c r="C253" i="22" s="1"/>
  <c r="C252" i="22" s="1"/>
  <c r="C238" i="22"/>
  <c r="C237" i="22" s="1"/>
  <c r="C210" i="22"/>
  <c r="M245" i="24" l="1"/>
  <c r="O245" i="24"/>
  <c r="N245" i="24"/>
  <c r="Q210" i="22"/>
  <c r="Q204" i="22"/>
  <c r="Q205" i="22"/>
  <c r="Q176" i="22"/>
  <c r="Q262" i="22"/>
  <c r="Q245" i="22"/>
  <c r="Q236" i="22"/>
  <c r="Q251" i="22"/>
  <c r="Q241" i="22"/>
  <c r="Q242" i="22"/>
  <c r="Q260" i="22"/>
  <c r="Q225" i="22"/>
  <c r="I214" i="22"/>
  <c r="Q217" i="22"/>
  <c r="Q220" i="22"/>
  <c r="Q226" i="22"/>
  <c r="Q221" i="22"/>
  <c r="Q228" i="22"/>
  <c r="Q172" i="22"/>
  <c r="L214" i="22"/>
  <c r="Q249" i="22"/>
  <c r="P214" i="22"/>
  <c r="H214" i="22"/>
  <c r="Q216" i="22"/>
  <c r="Q227" i="22"/>
  <c r="Q259" i="22"/>
  <c r="N214" i="22"/>
  <c r="Q261" i="22"/>
  <c r="Q244" i="22"/>
  <c r="Q233" i="22"/>
  <c r="Q237" i="22"/>
  <c r="Q224" i="22"/>
  <c r="F214" i="22"/>
  <c r="F229" i="22" s="1"/>
  <c r="F263" i="22" s="1"/>
  <c r="O214" i="22"/>
  <c r="K214" i="22"/>
  <c r="M214" i="22"/>
  <c r="J214" i="22"/>
  <c r="Q238" i="22"/>
  <c r="G214" i="22"/>
  <c r="G229" i="22" s="1"/>
  <c r="G263" i="22" s="1"/>
  <c r="Q246" i="22"/>
  <c r="Q234" i="22"/>
  <c r="C229" i="22"/>
  <c r="C263" i="22" s="1"/>
  <c r="C255" i="23"/>
  <c r="F255" i="23"/>
  <c r="N255" i="23"/>
  <c r="G255" i="23"/>
  <c r="Q214" i="23"/>
  <c r="P213" i="23"/>
  <c r="P225" i="23" s="1"/>
  <c r="P255" i="23" s="1"/>
  <c r="H255" i="23"/>
  <c r="M255" i="23"/>
  <c r="J255" i="23"/>
  <c r="C11" i="23"/>
  <c r="C211" i="23" s="1"/>
  <c r="C225" i="23" s="1"/>
  <c r="D255" i="23"/>
  <c r="L255" i="23"/>
  <c r="O213" i="23"/>
  <c r="O225" i="23" s="1"/>
  <c r="O255" i="23" s="1"/>
  <c r="E11" i="23"/>
  <c r="E214" i="22"/>
  <c r="P199" i="24" l="1"/>
  <c r="Q199" i="24" s="1"/>
  <c r="Q11" i="24"/>
  <c r="Q12" i="22"/>
  <c r="Q120" i="22"/>
  <c r="Q127" i="22"/>
  <c r="Q199" i="22"/>
  <c r="Q158" i="22"/>
  <c r="M231" i="22"/>
  <c r="O231" i="22"/>
  <c r="I231" i="22"/>
  <c r="N212" i="22"/>
  <c r="N229" i="22" s="1"/>
  <c r="I212" i="22"/>
  <c r="I229" i="22" s="1"/>
  <c r="P212" i="22"/>
  <c r="P229" i="22" s="1"/>
  <c r="P263" i="22" s="1"/>
  <c r="J212" i="22"/>
  <c r="L212" i="22"/>
  <c r="L229" i="22" s="1"/>
  <c r="O212" i="22"/>
  <c r="O229" i="22" s="1"/>
  <c r="H212" i="22"/>
  <c r="H229" i="22" s="1"/>
  <c r="J231" i="22"/>
  <c r="N231" i="22"/>
  <c r="K212" i="22"/>
  <c r="K229" i="22" s="1"/>
  <c r="K231" i="22"/>
  <c r="Q215" i="22"/>
  <c r="Q232" i="22"/>
  <c r="Q214" i="22"/>
  <c r="Q243" i="22"/>
  <c r="Q240" i="22"/>
  <c r="Q257" i="22"/>
  <c r="Q256" i="22"/>
  <c r="Q258" i="22"/>
  <c r="Q213" i="23"/>
  <c r="Q11" i="23"/>
  <c r="E211" i="23"/>
  <c r="E229" i="22"/>
  <c r="E263" i="22" s="1"/>
  <c r="P214" i="24" l="1"/>
  <c r="Q214" i="24" s="1"/>
  <c r="Q254" i="22"/>
  <c r="Q255" i="22"/>
  <c r="J229" i="22"/>
  <c r="J263" i="22" s="1"/>
  <c r="I263" i="22"/>
  <c r="O263" i="22"/>
  <c r="N263" i="22"/>
  <c r="Q11" i="22"/>
  <c r="K263" i="22"/>
  <c r="M212" i="22"/>
  <c r="M229" i="22" s="1"/>
  <c r="M263" i="22" s="1"/>
  <c r="H231" i="22"/>
  <c r="L231" i="22"/>
  <c r="L263" i="22" s="1"/>
  <c r="Q253" i="22"/>
  <c r="Q211" i="23"/>
  <c r="Q225" i="23" s="1"/>
  <c r="E225" i="23"/>
  <c r="E255" i="23" s="1"/>
  <c r="Q255" i="23" s="1"/>
  <c r="Q229" i="22" l="1"/>
  <c r="Q212" i="22"/>
  <c r="H263" i="22"/>
  <c r="Q252" i="22"/>
  <c r="P259" i="21"/>
  <c r="O259" i="21"/>
  <c r="N259" i="21"/>
  <c r="M259" i="21"/>
  <c r="L259" i="21"/>
  <c r="K259" i="21"/>
  <c r="J259" i="21"/>
  <c r="I259" i="21"/>
  <c r="H259" i="21"/>
  <c r="G259" i="21"/>
  <c r="F259" i="21"/>
  <c r="E259" i="21"/>
  <c r="D259" i="21"/>
  <c r="C259" i="21"/>
  <c r="Q257" i="21"/>
  <c r="O256" i="21"/>
  <c r="N256" i="21"/>
  <c r="M256" i="21"/>
  <c r="L256" i="21"/>
  <c r="K256" i="21"/>
  <c r="J256" i="21"/>
  <c r="I256" i="21"/>
  <c r="H256" i="21"/>
  <c r="G256" i="21"/>
  <c r="F256" i="21"/>
  <c r="E256" i="21"/>
  <c r="Q255" i="21"/>
  <c r="O254" i="21"/>
  <c r="O253" i="21" s="1"/>
  <c r="O252" i="21" s="1"/>
  <c r="O251" i="21" s="1"/>
  <c r="N254" i="21"/>
  <c r="N253" i="21" s="1"/>
  <c r="N252" i="21" s="1"/>
  <c r="N251" i="21" s="1"/>
  <c r="N250" i="21" s="1"/>
  <c r="N249" i="21" s="1"/>
  <c r="N248" i="21" s="1"/>
  <c r="N247" i="21" s="1"/>
  <c r="M254" i="21"/>
  <c r="L254" i="21"/>
  <c r="K254" i="21"/>
  <c r="J254" i="21"/>
  <c r="I254" i="21"/>
  <c r="H254" i="21"/>
  <c r="G254" i="21"/>
  <c r="G253" i="21" s="1"/>
  <c r="G252" i="21" s="1"/>
  <c r="G251" i="21" s="1"/>
  <c r="F254" i="21"/>
  <c r="F253" i="21" s="1"/>
  <c r="F252" i="21" s="1"/>
  <c r="F251" i="21" s="1"/>
  <c r="E254" i="21"/>
  <c r="Q254" i="21" s="1"/>
  <c r="D254" i="21"/>
  <c r="C254" i="21"/>
  <c r="M253" i="21"/>
  <c r="M252" i="21" s="1"/>
  <c r="M251" i="21" s="1"/>
  <c r="M250" i="21" s="1"/>
  <c r="M249" i="21" s="1"/>
  <c r="M248" i="21" s="1"/>
  <c r="M247" i="21" s="1"/>
  <c r="L253" i="21"/>
  <c r="L252" i="21" s="1"/>
  <c r="L251" i="21" s="1"/>
  <c r="L250" i="21" s="1"/>
  <c r="L249" i="21" s="1"/>
  <c r="L248" i="21" s="1"/>
  <c r="L247" i="21" s="1"/>
  <c r="K253" i="21"/>
  <c r="J253" i="21"/>
  <c r="I253" i="21"/>
  <c r="I252" i="21" s="1"/>
  <c r="I251" i="21" s="1"/>
  <c r="H253" i="21"/>
  <c r="E253" i="21"/>
  <c r="D253" i="21"/>
  <c r="D252" i="21" s="1"/>
  <c r="D251" i="21" s="1"/>
  <c r="C253" i="21"/>
  <c r="P252" i="21"/>
  <c r="K252" i="21"/>
  <c r="K251" i="21" s="1"/>
  <c r="C252" i="21"/>
  <c r="C251" i="21" s="1"/>
  <c r="C250" i="21" s="1"/>
  <c r="C249" i="21" s="1"/>
  <c r="C248" i="21" s="1"/>
  <c r="C247" i="21" s="1"/>
  <c r="O249" i="21"/>
  <c r="O248" i="21" s="1"/>
  <c r="O247" i="21" s="1"/>
  <c r="K249" i="21"/>
  <c r="J249" i="21"/>
  <c r="J248" i="21" s="1"/>
  <c r="J247" i="21" s="1"/>
  <c r="I249" i="21"/>
  <c r="H249" i="21"/>
  <c r="G249" i="21"/>
  <c r="G248" i="21" s="1"/>
  <c r="G247" i="21" s="1"/>
  <c r="F249" i="21"/>
  <c r="F248" i="21" s="1"/>
  <c r="F247" i="21" s="1"/>
  <c r="D249" i="21"/>
  <c r="P248" i="21"/>
  <c r="K248" i="21"/>
  <c r="I248" i="21"/>
  <c r="H248" i="21"/>
  <c r="H247" i="21" s="1"/>
  <c r="D248" i="21"/>
  <c r="D247" i="21" s="1"/>
  <c r="K247" i="21"/>
  <c r="I247" i="21"/>
  <c r="Q246" i="21"/>
  <c r="Q245" i="21"/>
  <c r="P244" i="21"/>
  <c r="O244" i="21"/>
  <c r="N244" i="21"/>
  <c r="M244" i="21"/>
  <c r="L244" i="21"/>
  <c r="K244" i="21"/>
  <c r="J244" i="21"/>
  <c r="I244" i="21"/>
  <c r="H244" i="21"/>
  <c r="G244" i="21"/>
  <c r="F244" i="21"/>
  <c r="E244" i="21"/>
  <c r="Q244" i="21" s="1"/>
  <c r="D244" i="21"/>
  <c r="C244" i="21"/>
  <c r="Q243" i="21"/>
  <c r="Q242" i="21"/>
  <c r="O241" i="21"/>
  <c r="N241" i="21"/>
  <c r="M241" i="21"/>
  <c r="L241" i="21"/>
  <c r="K241" i="21"/>
  <c r="J241" i="21"/>
  <c r="I241" i="21"/>
  <c r="H241" i="21"/>
  <c r="G241" i="21"/>
  <c r="F241" i="21"/>
  <c r="E241" i="21"/>
  <c r="D241" i="21"/>
  <c r="C241" i="21"/>
  <c r="C238" i="21" s="1"/>
  <c r="C237" i="21" s="1"/>
  <c r="Q240" i="21"/>
  <c r="P239" i="21"/>
  <c r="O239" i="21"/>
  <c r="N239" i="21"/>
  <c r="M239" i="21"/>
  <c r="L239" i="21"/>
  <c r="K239" i="21"/>
  <c r="J239" i="21"/>
  <c r="I239" i="21"/>
  <c r="H239" i="21"/>
  <c r="G239" i="21"/>
  <c r="F239" i="21"/>
  <c r="E239" i="21"/>
  <c r="Q239" i="21" s="1"/>
  <c r="D239" i="21"/>
  <c r="P238" i="21"/>
  <c r="N238" i="21"/>
  <c r="N237" i="21" s="1"/>
  <c r="M238" i="21"/>
  <c r="J238" i="21"/>
  <c r="J237" i="21" s="1"/>
  <c r="I238" i="21"/>
  <c r="I237" i="21" s="1"/>
  <c r="H238" i="21"/>
  <c r="F238" i="21"/>
  <c r="F237" i="21" s="1"/>
  <c r="E238" i="21"/>
  <c r="P237" i="21"/>
  <c r="M237" i="21"/>
  <c r="H237" i="21"/>
  <c r="E237" i="21"/>
  <c r="Q236" i="21"/>
  <c r="Q235" i="21"/>
  <c r="P234" i="21"/>
  <c r="O234" i="21"/>
  <c r="N234" i="21"/>
  <c r="M234" i="21"/>
  <c r="M233" i="21" s="1"/>
  <c r="L234" i="21"/>
  <c r="K234" i="21"/>
  <c r="J234" i="21"/>
  <c r="J233" i="21" s="1"/>
  <c r="J228" i="21" s="1"/>
  <c r="I234" i="21"/>
  <c r="H234" i="21"/>
  <c r="G234" i="21"/>
  <c r="F234" i="21"/>
  <c r="E234" i="21"/>
  <c r="E233" i="21" s="1"/>
  <c r="D234" i="21"/>
  <c r="C234" i="21"/>
  <c r="O233" i="21"/>
  <c r="O228" i="21" s="1"/>
  <c r="N233" i="21"/>
  <c r="N228" i="21" s="1"/>
  <c r="L233" i="21"/>
  <c r="K233" i="21"/>
  <c r="H233" i="21"/>
  <c r="H228" i="21" s="1"/>
  <c r="G233" i="21"/>
  <c r="G228" i="21" s="1"/>
  <c r="F233" i="21"/>
  <c r="F228" i="21" s="1"/>
  <c r="F227" i="21" s="1"/>
  <c r="D233" i="21"/>
  <c r="C233" i="21"/>
  <c r="Q232" i="21"/>
  <c r="Q231" i="21"/>
  <c r="O230" i="21"/>
  <c r="O229" i="21" s="1"/>
  <c r="N230" i="21"/>
  <c r="M230" i="21"/>
  <c r="L230" i="21"/>
  <c r="K230" i="21"/>
  <c r="K229" i="21" s="1"/>
  <c r="J230" i="21"/>
  <c r="I230" i="21"/>
  <c r="H230" i="21"/>
  <c r="H229" i="21" s="1"/>
  <c r="G230" i="21"/>
  <c r="F230" i="21"/>
  <c r="E230" i="21"/>
  <c r="D230" i="21"/>
  <c r="C230" i="21"/>
  <c r="C229" i="21" s="1"/>
  <c r="C228" i="21" s="1"/>
  <c r="N229" i="21"/>
  <c r="M229" i="21"/>
  <c r="L229" i="21"/>
  <c r="J229" i="21"/>
  <c r="I229" i="21"/>
  <c r="F229" i="21"/>
  <c r="E229" i="21"/>
  <c r="D229" i="21"/>
  <c r="P228" i="21"/>
  <c r="P227" i="21" s="1"/>
  <c r="L228" i="21"/>
  <c r="K228" i="21"/>
  <c r="D228" i="21"/>
  <c r="Q223" i="21"/>
  <c r="P222" i="21"/>
  <c r="O222" i="21"/>
  <c r="N222" i="21"/>
  <c r="N219" i="21" s="1"/>
  <c r="M222" i="21"/>
  <c r="L222" i="21"/>
  <c r="K222" i="21"/>
  <c r="K219" i="21" s="1"/>
  <c r="J222" i="21"/>
  <c r="J219" i="21" s="1"/>
  <c r="I222" i="21"/>
  <c r="H222" i="21"/>
  <c r="G222" i="21"/>
  <c r="F222" i="21"/>
  <c r="F219" i="21" s="1"/>
  <c r="E222" i="21"/>
  <c r="Q222" i="21" s="1"/>
  <c r="D222" i="21"/>
  <c r="C222" i="21"/>
  <c r="C219" i="21" s="1"/>
  <c r="Q221" i="21"/>
  <c r="Q220" i="21"/>
  <c r="D220" i="21"/>
  <c r="P219" i="21"/>
  <c r="O219" i="21"/>
  <c r="M219" i="21"/>
  <c r="L219" i="21"/>
  <c r="I219" i="21"/>
  <c r="H219" i="21"/>
  <c r="G219" i="21"/>
  <c r="E219" i="21"/>
  <c r="D219" i="21"/>
  <c r="Q218" i="21"/>
  <c r="Q217" i="21"/>
  <c r="Q216" i="21"/>
  <c r="P215" i="21"/>
  <c r="O215" i="21"/>
  <c r="O214" i="21" s="1"/>
  <c r="O213" i="21" s="1"/>
  <c r="N215" i="21"/>
  <c r="N214" i="21" s="1"/>
  <c r="M215" i="21"/>
  <c r="L215" i="21"/>
  <c r="K215" i="21"/>
  <c r="K214" i="21" s="1"/>
  <c r="K213" i="21" s="1"/>
  <c r="J215" i="21"/>
  <c r="J214" i="21" s="1"/>
  <c r="J213" i="21" s="1"/>
  <c r="I215" i="21"/>
  <c r="H215" i="21"/>
  <c r="G215" i="21"/>
  <c r="G214" i="21" s="1"/>
  <c r="G213" i="21" s="1"/>
  <c r="F215" i="21"/>
  <c r="F214" i="21" s="1"/>
  <c r="E215" i="21"/>
  <c r="Q215" i="21" s="1"/>
  <c r="D215" i="21"/>
  <c r="C215" i="21"/>
  <c r="C214" i="21" s="1"/>
  <c r="C213" i="21" s="1"/>
  <c r="P214" i="21"/>
  <c r="M214" i="21"/>
  <c r="M213" i="21" s="1"/>
  <c r="L214" i="21"/>
  <c r="I214" i="21"/>
  <c r="I213" i="21" s="1"/>
  <c r="H214" i="21"/>
  <c r="E214" i="21"/>
  <c r="D214" i="21"/>
  <c r="P213" i="21"/>
  <c r="L213" i="21"/>
  <c r="H213" i="21"/>
  <c r="D213" i="21"/>
  <c r="Q210" i="21"/>
  <c r="P209" i="21"/>
  <c r="O209" i="21"/>
  <c r="N209" i="21"/>
  <c r="M209" i="21"/>
  <c r="L209" i="21"/>
  <c r="K209" i="21"/>
  <c r="J209" i="21"/>
  <c r="I209" i="21"/>
  <c r="H209" i="21"/>
  <c r="G209" i="21"/>
  <c r="F209" i="21"/>
  <c r="E209" i="21"/>
  <c r="Q209" i="21" s="1"/>
  <c r="D209" i="21"/>
  <c r="C209" i="21"/>
  <c r="Q208" i="21"/>
  <c r="Q207" i="21"/>
  <c r="Q206" i="21"/>
  <c r="Q205" i="21"/>
  <c r="Q204" i="21"/>
  <c r="P203" i="21"/>
  <c r="P202" i="21" s="1"/>
  <c r="O203" i="21"/>
  <c r="O202" i="21" s="1"/>
  <c r="N203" i="21"/>
  <c r="M203" i="21"/>
  <c r="L203" i="21"/>
  <c r="L202" i="21" s="1"/>
  <c r="K203" i="21"/>
  <c r="K202" i="21" s="1"/>
  <c r="J203" i="21"/>
  <c r="I203" i="21"/>
  <c r="H203" i="21"/>
  <c r="H202" i="21" s="1"/>
  <c r="G203" i="21"/>
  <c r="G202" i="21" s="1"/>
  <c r="F203" i="21"/>
  <c r="E203" i="21"/>
  <c r="Q203" i="21" s="1"/>
  <c r="D203" i="21"/>
  <c r="D202" i="21" s="1"/>
  <c r="C203" i="21"/>
  <c r="C202" i="21" s="1"/>
  <c r="N202" i="21"/>
  <c r="M202" i="21"/>
  <c r="J202" i="21"/>
  <c r="I202" i="21"/>
  <c r="F202" i="21"/>
  <c r="E202" i="21"/>
  <c r="Q201" i="21"/>
  <c r="Q200" i="21"/>
  <c r="P199" i="21"/>
  <c r="O199" i="21"/>
  <c r="N199" i="21"/>
  <c r="M199" i="21"/>
  <c r="L199" i="21"/>
  <c r="K199" i="21"/>
  <c r="J199" i="21"/>
  <c r="I199" i="21"/>
  <c r="H199" i="21"/>
  <c r="H198" i="21" s="1"/>
  <c r="G199" i="21"/>
  <c r="G198" i="21" s="1"/>
  <c r="F199" i="21"/>
  <c r="E199" i="21"/>
  <c r="Q199" i="21" s="1"/>
  <c r="D199" i="21"/>
  <c r="P198" i="21"/>
  <c r="O198" i="21"/>
  <c r="N198" i="21"/>
  <c r="N197" i="21" s="1"/>
  <c r="M198" i="21"/>
  <c r="M197" i="21" s="1"/>
  <c r="L198" i="21"/>
  <c r="K198" i="21"/>
  <c r="J198" i="21"/>
  <c r="J197" i="21" s="1"/>
  <c r="I198" i="21"/>
  <c r="I197" i="21" s="1"/>
  <c r="F198" i="21"/>
  <c r="F197" i="21" s="1"/>
  <c r="E198" i="21"/>
  <c r="D198" i="21"/>
  <c r="C198" i="21"/>
  <c r="Q196" i="21"/>
  <c r="Q195" i="21"/>
  <c r="Q194" i="21"/>
  <c r="Q193" i="21"/>
  <c r="Q192" i="21"/>
  <c r="Q191" i="21"/>
  <c r="Q190" i="21"/>
  <c r="P189" i="21"/>
  <c r="O189" i="21"/>
  <c r="N189" i="21"/>
  <c r="M189" i="21"/>
  <c r="L189" i="21"/>
  <c r="K189" i="21"/>
  <c r="J189" i="21"/>
  <c r="I189" i="21"/>
  <c r="H189" i="21"/>
  <c r="G189" i="21"/>
  <c r="F189" i="21"/>
  <c r="E189" i="21"/>
  <c r="Q189" i="21" s="1"/>
  <c r="D189" i="21"/>
  <c r="C189" i="21"/>
  <c r="Q188" i="21"/>
  <c r="Q187" i="21"/>
  <c r="Q186" i="21"/>
  <c r="Q185" i="21"/>
  <c r="P184" i="21"/>
  <c r="O184" i="21"/>
  <c r="N184" i="21"/>
  <c r="M184" i="21"/>
  <c r="L184" i="21"/>
  <c r="K184" i="21"/>
  <c r="J184" i="21"/>
  <c r="I184" i="21"/>
  <c r="H184" i="21"/>
  <c r="G184" i="21"/>
  <c r="F184" i="21"/>
  <c r="E184" i="21"/>
  <c r="Q184" i="21" s="1"/>
  <c r="D184" i="21"/>
  <c r="C184" i="21"/>
  <c r="Q183" i="21"/>
  <c r="P182" i="21"/>
  <c r="O182" i="21"/>
  <c r="N182" i="21"/>
  <c r="N176" i="21" s="1"/>
  <c r="M182" i="21"/>
  <c r="M176" i="21" s="1"/>
  <c r="L182" i="21"/>
  <c r="K182" i="21"/>
  <c r="J182" i="21"/>
  <c r="I182" i="21"/>
  <c r="H182" i="21"/>
  <c r="G182" i="21"/>
  <c r="F182" i="21"/>
  <c r="F176" i="21" s="1"/>
  <c r="E182" i="21"/>
  <c r="Q182" i="21" s="1"/>
  <c r="D182" i="21"/>
  <c r="C182" i="21"/>
  <c r="Q181" i="21"/>
  <c r="Q180" i="21"/>
  <c r="Q179" i="21"/>
  <c r="Q178" i="21"/>
  <c r="Q177" i="21"/>
  <c r="P176" i="21"/>
  <c r="O176" i="21"/>
  <c r="L176" i="21"/>
  <c r="K176" i="21"/>
  <c r="J176" i="21"/>
  <c r="I176" i="21"/>
  <c r="H176" i="21"/>
  <c r="G176" i="21"/>
  <c r="D176" i="21"/>
  <c r="C176" i="21"/>
  <c r="Q175" i="21"/>
  <c r="Q174" i="21"/>
  <c r="P173" i="21"/>
  <c r="O173" i="21"/>
  <c r="N173" i="21"/>
  <c r="N172" i="21" s="1"/>
  <c r="M173" i="21"/>
  <c r="L173" i="21"/>
  <c r="K173" i="21"/>
  <c r="K172" i="21" s="1"/>
  <c r="J173" i="21"/>
  <c r="J172" i="21" s="1"/>
  <c r="I173" i="21"/>
  <c r="H173" i="21"/>
  <c r="G173" i="21"/>
  <c r="F173" i="21"/>
  <c r="F172" i="21" s="1"/>
  <c r="E173" i="21"/>
  <c r="Q173" i="21" s="1"/>
  <c r="D173" i="21"/>
  <c r="P172" i="21"/>
  <c r="O172" i="21"/>
  <c r="L172" i="21"/>
  <c r="I172" i="21"/>
  <c r="H172" i="21"/>
  <c r="G172" i="21"/>
  <c r="E172" i="21"/>
  <c r="D172" i="21"/>
  <c r="C172" i="21"/>
  <c r="Q171" i="21"/>
  <c r="Q170" i="21"/>
  <c r="Q169" i="21"/>
  <c r="Q168" i="21"/>
  <c r="Q167" i="21"/>
  <c r="Q166" i="21"/>
  <c r="Q165" i="21"/>
  <c r="Q164" i="21"/>
  <c r="Q163" i="21"/>
  <c r="Q162" i="21"/>
  <c r="P161" i="21"/>
  <c r="O161" i="21"/>
  <c r="N161" i="21"/>
  <c r="M161" i="21"/>
  <c r="L161" i="21"/>
  <c r="K161" i="21"/>
  <c r="J161" i="21"/>
  <c r="I161" i="21"/>
  <c r="H161" i="21"/>
  <c r="G161" i="21"/>
  <c r="F161" i="21"/>
  <c r="E161" i="21"/>
  <c r="D161" i="21"/>
  <c r="C161" i="21"/>
  <c r="Q160" i="21"/>
  <c r="P159" i="21"/>
  <c r="O159" i="21"/>
  <c r="N159" i="21"/>
  <c r="M159" i="21"/>
  <c r="M158" i="21" s="1"/>
  <c r="L159" i="21"/>
  <c r="K159" i="21"/>
  <c r="J159" i="21"/>
  <c r="J158" i="21" s="1"/>
  <c r="I159" i="21"/>
  <c r="I158" i="21" s="1"/>
  <c r="H159" i="21"/>
  <c r="G159" i="21"/>
  <c r="F159" i="21"/>
  <c r="E159" i="21"/>
  <c r="D159" i="21"/>
  <c r="C159" i="21"/>
  <c r="P158" i="21"/>
  <c r="O158" i="21"/>
  <c r="N158" i="21"/>
  <c r="L158" i="21"/>
  <c r="K158" i="21"/>
  <c r="H158" i="21"/>
  <c r="G158" i="21"/>
  <c r="F158" i="21"/>
  <c r="D158" i="21"/>
  <c r="C158" i="21"/>
  <c r="Q157" i="21"/>
  <c r="Q156" i="21"/>
  <c r="Q155" i="21"/>
  <c r="Q154" i="21"/>
  <c r="Q153" i="21"/>
  <c r="Q152" i="21"/>
  <c r="Q151" i="21"/>
  <c r="Q150" i="21"/>
  <c r="Q149" i="21"/>
  <c r="Q148" i="21"/>
  <c r="Q147" i="21"/>
  <c r="Q146" i="21"/>
  <c r="P145" i="21"/>
  <c r="O145" i="21"/>
  <c r="N145" i="21"/>
  <c r="M145" i="21"/>
  <c r="L145" i="21"/>
  <c r="K145" i="21"/>
  <c r="J145" i="21"/>
  <c r="I145" i="21"/>
  <c r="H145" i="21"/>
  <c r="G145" i="21"/>
  <c r="F145" i="21"/>
  <c r="E145" i="21"/>
  <c r="Q145" i="21" s="1"/>
  <c r="D145" i="21"/>
  <c r="C145" i="21"/>
  <c r="Q144" i="21"/>
  <c r="P143" i="21"/>
  <c r="O143" i="21"/>
  <c r="N143" i="21"/>
  <c r="M143" i="21"/>
  <c r="L143" i="21"/>
  <c r="K143" i="21"/>
  <c r="J143" i="21"/>
  <c r="I143" i="21"/>
  <c r="H143" i="21"/>
  <c r="G143" i="21"/>
  <c r="F143" i="21"/>
  <c r="E143" i="21"/>
  <c r="Q143" i="21" s="1"/>
  <c r="D143" i="21"/>
  <c r="C143" i="21"/>
  <c r="Q142" i="21"/>
  <c r="Q141" i="21"/>
  <c r="Q140" i="21"/>
  <c r="Q139" i="21"/>
  <c r="Q138" i="21"/>
  <c r="Q137" i="21"/>
  <c r="Q136" i="21"/>
  <c r="Q135" i="21"/>
  <c r="Q134" i="21"/>
  <c r="Q133" i="21"/>
  <c r="Q132" i="21"/>
  <c r="P131" i="21"/>
  <c r="O131" i="21"/>
  <c r="N131" i="21"/>
  <c r="N130" i="21" s="1"/>
  <c r="M131" i="21"/>
  <c r="M130" i="21" s="1"/>
  <c r="L131" i="21"/>
  <c r="K131" i="21"/>
  <c r="J131" i="21"/>
  <c r="I131" i="21"/>
  <c r="I130" i="21" s="1"/>
  <c r="H131" i="21"/>
  <c r="G131" i="21"/>
  <c r="F131" i="21"/>
  <c r="F130" i="21" s="1"/>
  <c r="E131" i="21"/>
  <c r="E130" i="21" s="1"/>
  <c r="D131" i="21"/>
  <c r="C131" i="21"/>
  <c r="P130" i="21"/>
  <c r="L130" i="21"/>
  <c r="J130" i="21"/>
  <c r="H130" i="21"/>
  <c r="D130" i="21"/>
  <c r="Q129" i="21"/>
  <c r="P128" i="21"/>
  <c r="O128" i="21"/>
  <c r="N128" i="21"/>
  <c r="M128" i="21"/>
  <c r="L128" i="21"/>
  <c r="K128" i="21"/>
  <c r="J128" i="21"/>
  <c r="I128" i="21"/>
  <c r="H128" i="21"/>
  <c r="G128" i="21"/>
  <c r="F128" i="21"/>
  <c r="E128" i="21"/>
  <c r="Q128" i="21" s="1"/>
  <c r="D128" i="21"/>
  <c r="C128" i="21"/>
  <c r="Q127" i="21"/>
  <c r="Q126" i="21"/>
  <c r="Q125" i="21"/>
  <c r="P124" i="21"/>
  <c r="O124" i="21"/>
  <c r="O123" i="21" s="1"/>
  <c r="N124" i="21"/>
  <c r="N123" i="21" s="1"/>
  <c r="M124" i="21"/>
  <c r="L124" i="21"/>
  <c r="K124" i="21"/>
  <c r="J124" i="21"/>
  <c r="J123" i="21" s="1"/>
  <c r="I124" i="21"/>
  <c r="H124" i="21"/>
  <c r="G124" i="21"/>
  <c r="G123" i="21" s="1"/>
  <c r="F124" i="21"/>
  <c r="F123" i="21" s="1"/>
  <c r="E124" i="21"/>
  <c r="Q124" i="21" s="1"/>
  <c r="D124" i="21"/>
  <c r="C124" i="21"/>
  <c r="M123" i="21"/>
  <c r="K123" i="21"/>
  <c r="I123" i="21"/>
  <c r="E123" i="21"/>
  <c r="C123" i="21"/>
  <c r="Q122" i="21"/>
  <c r="P121" i="21"/>
  <c r="O121" i="21"/>
  <c r="N121" i="21"/>
  <c r="M121" i="21"/>
  <c r="L121" i="21"/>
  <c r="K121" i="21"/>
  <c r="J121" i="21"/>
  <c r="I121" i="21"/>
  <c r="H121" i="21"/>
  <c r="G121" i="21"/>
  <c r="F121" i="21"/>
  <c r="E121" i="21"/>
  <c r="Q121" i="21" s="1"/>
  <c r="D121" i="21"/>
  <c r="C121" i="21"/>
  <c r="Q120" i="21"/>
  <c r="P119" i="21"/>
  <c r="O119" i="21"/>
  <c r="N119" i="21"/>
  <c r="M119" i="21"/>
  <c r="L119" i="21"/>
  <c r="K119" i="21"/>
  <c r="J119" i="21"/>
  <c r="I119" i="21"/>
  <c r="H119" i="21"/>
  <c r="G119" i="21"/>
  <c r="F119" i="21"/>
  <c r="E119" i="21"/>
  <c r="D119" i="21"/>
  <c r="C119" i="21"/>
  <c r="Q118" i="21"/>
  <c r="Q117" i="21"/>
  <c r="Q116" i="21"/>
  <c r="Q115" i="21"/>
  <c r="Q114" i="21"/>
  <c r="Q113" i="21"/>
  <c r="Q112" i="21"/>
  <c r="P111" i="21"/>
  <c r="O111" i="21"/>
  <c r="N111" i="21"/>
  <c r="M111" i="21"/>
  <c r="L111" i="21"/>
  <c r="K111" i="21"/>
  <c r="J111" i="21"/>
  <c r="I111" i="21"/>
  <c r="H111" i="21"/>
  <c r="G111" i="21"/>
  <c r="F111" i="21"/>
  <c r="E111" i="21"/>
  <c r="Q111" i="21" s="1"/>
  <c r="D111" i="21"/>
  <c r="C111" i="21"/>
  <c r="Q110" i="21"/>
  <c r="Q109" i="21"/>
  <c r="Q108" i="21"/>
  <c r="Q107" i="21"/>
  <c r="Q106" i="21"/>
  <c r="Q105" i="21"/>
  <c r="Q104" i="21"/>
  <c r="Q103" i="21"/>
  <c r="Q102" i="21"/>
  <c r="Q101" i="21"/>
  <c r="Q100" i="21"/>
  <c r="Q99" i="21"/>
  <c r="Q98" i="21"/>
  <c r="Q97" i="21"/>
  <c r="Q96" i="21"/>
  <c r="Q95" i="21"/>
  <c r="Q94" i="21"/>
  <c r="Q93" i="21"/>
  <c r="Q92" i="21"/>
  <c r="Q91" i="21"/>
  <c r="Q90" i="21"/>
  <c r="Q89" i="21"/>
  <c r="Q88" i="21"/>
  <c r="Q87" i="21"/>
  <c r="Q86" i="21"/>
  <c r="Q85" i="21"/>
  <c r="Q84" i="21"/>
  <c r="Q83" i="21"/>
  <c r="Q82" i="21"/>
  <c r="Q81" i="21"/>
  <c r="Q80" i="21"/>
  <c r="Q79" i="21"/>
  <c r="Q78" i="21"/>
  <c r="Q77" i="21"/>
  <c r="Q76" i="21"/>
  <c r="Q75" i="21"/>
  <c r="Q74" i="21"/>
  <c r="Q73" i="21"/>
  <c r="Q72" i="21"/>
  <c r="Q71" i="21"/>
  <c r="Q70" i="21"/>
  <c r="Q69" i="21"/>
  <c r="Q68" i="21"/>
  <c r="Q67" i="21"/>
  <c r="Q66" i="21"/>
  <c r="Q65" i="21"/>
  <c r="Q64" i="21"/>
  <c r="P63" i="21"/>
  <c r="O63" i="21"/>
  <c r="N63" i="21"/>
  <c r="M63" i="21"/>
  <c r="L63" i="21"/>
  <c r="K63" i="21"/>
  <c r="J63" i="21"/>
  <c r="I63" i="21"/>
  <c r="H63" i="21"/>
  <c r="G63" i="21"/>
  <c r="F63" i="21"/>
  <c r="E63" i="21"/>
  <c r="D63" i="21"/>
  <c r="C63" i="21"/>
  <c r="Q62" i="21"/>
  <c r="Q61" i="21"/>
  <c r="Q60" i="21"/>
  <c r="Q59" i="21"/>
  <c r="Q58" i="21"/>
  <c r="Q57" i="21"/>
  <c r="Q56" i="21"/>
  <c r="Q55" i="21"/>
  <c r="Q54" i="21"/>
  <c r="Q53" i="21"/>
  <c r="Q52" i="21"/>
  <c r="Q51" i="21"/>
  <c r="Q50" i="21"/>
  <c r="Q49" i="21"/>
  <c r="Q48" i="21"/>
  <c r="Q47" i="21"/>
  <c r="Q46" i="21"/>
  <c r="Q45" i="21"/>
  <c r="P44" i="21"/>
  <c r="O44" i="21"/>
  <c r="N44" i="21"/>
  <c r="M44" i="21"/>
  <c r="L44" i="21"/>
  <c r="K44" i="21"/>
  <c r="J44" i="21"/>
  <c r="I44" i="21"/>
  <c r="H44" i="21"/>
  <c r="G44" i="21"/>
  <c r="F44" i="21"/>
  <c r="E44" i="21"/>
  <c r="Q44" i="21" s="1"/>
  <c r="D44" i="21"/>
  <c r="C44" i="21"/>
  <c r="Q43" i="21"/>
  <c r="Q42" i="21"/>
  <c r="Q41" i="21"/>
  <c r="Q40" i="21"/>
  <c r="Q39" i="21"/>
  <c r="Q38" i="21"/>
  <c r="Q37" i="21"/>
  <c r="Q36" i="21"/>
  <c r="Q35" i="21"/>
  <c r="Q34" i="21"/>
  <c r="Q33" i="21"/>
  <c r="Q32" i="21"/>
  <c r="Q31" i="21"/>
  <c r="Q30" i="21"/>
  <c r="Q29" i="21"/>
  <c r="Q28" i="21"/>
  <c r="Q27" i="21"/>
  <c r="Q26" i="21"/>
  <c r="Q25" i="21"/>
  <c r="Q24" i="21"/>
  <c r="Q23" i="21"/>
  <c r="Q22" i="21"/>
  <c r="Q21" i="21"/>
  <c r="Q20" i="21"/>
  <c r="Q19" i="21"/>
  <c r="Q18" i="21"/>
  <c r="Q17" i="21"/>
  <c r="Q16" i="21"/>
  <c r="Q15" i="21"/>
  <c r="Q14" i="21"/>
  <c r="P13" i="21"/>
  <c r="P12" i="21" s="1"/>
  <c r="O13" i="21"/>
  <c r="O12" i="21" s="1"/>
  <c r="N13" i="21"/>
  <c r="M13" i="21"/>
  <c r="L13" i="21"/>
  <c r="K13" i="21"/>
  <c r="K12" i="21" s="1"/>
  <c r="J13" i="21"/>
  <c r="I13" i="21"/>
  <c r="H13" i="21"/>
  <c r="H12" i="21" s="1"/>
  <c r="G13" i="21"/>
  <c r="G12" i="21" s="1"/>
  <c r="F13" i="21"/>
  <c r="E13" i="21"/>
  <c r="Q13" i="21" s="1"/>
  <c r="D13" i="21"/>
  <c r="C13" i="21"/>
  <c r="C12" i="21" s="1"/>
  <c r="N12" i="21"/>
  <c r="F12" i="21"/>
  <c r="L216" i="24" l="1"/>
  <c r="Q263" i="22"/>
  <c r="Q231" i="22"/>
  <c r="C226" i="21"/>
  <c r="C227" i="21"/>
  <c r="N226" i="21"/>
  <c r="N227" i="21"/>
  <c r="M228" i="21"/>
  <c r="J12" i="21"/>
  <c r="J11" i="21" s="1"/>
  <c r="J211" i="21" s="1"/>
  <c r="J224" i="21" s="1"/>
  <c r="Q63" i="21"/>
  <c r="D12" i="21"/>
  <c r="L12" i="21"/>
  <c r="E12" i="21"/>
  <c r="M12" i="21"/>
  <c r="D123" i="21"/>
  <c r="H123" i="21"/>
  <c r="H11" i="21" s="1"/>
  <c r="L123" i="21"/>
  <c r="P123" i="21"/>
  <c r="P11" i="21" s="1"/>
  <c r="C130" i="21"/>
  <c r="C11" i="21" s="1"/>
  <c r="G130" i="21"/>
  <c r="K130" i="21"/>
  <c r="K11" i="21" s="1"/>
  <c r="O130" i="21"/>
  <c r="E158" i="21"/>
  <c r="Q158" i="21" s="1"/>
  <c r="Q159" i="21"/>
  <c r="Q161" i="21"/>
  <c r="M172" i="21"/>
  <c r="C197" i="21"/>
  <c r="D197" i="21"/>
  <c r="K197" i="21"/>
  <c r="L197" i="21"/>
  <c r="O197" i="21"/>
  <c r="P197" i="21"/>
  <c r="Q230" i="21"/>
  <c r="Q234" i="21"/>
  <c r="P226" i="21"/>
  <c r="D238" i="21"/>
  <c r="D237" i="21" s="1"/>
  <c r="D227" i="21" s="1"/>
  <c r="G238" i="21"/>
  <c r="K238" i="21"/>
  <c r="K237" i="21" s="1"/>
  <c r="L238" i="21"/>
  <c r="L237" i="21" s="1"/>
  <c r="O238" i="21"/>
  <c r="O237" i="21" s="1"/>
  <c r="O227" i="21" s="1"/>
  <c r="Q256" i="21"/>
  <c r="J252" i="21"/>
  <c r="J251" i="21" s="1"/>
  <c r="J227" i="21" s="1"/>
  <c r="G237" i="21"/>
  <c r="G227" i="21" s="1"/>
  <c r="Q238" i="21"/>
  <c r="G11" i="21"/>
  <c r="O11" i="21"/>
  <c r="O211" i="21" s="1"/>
  <c r="O224" i="21" s="1"/>
  <c r="O226" i="21"/>
  <c r="O258" i="21" s="1"/>
  <c r="J226" i="21"/>
  <c r="J258" i="21" s="1"/>
  <c r="F11" i="21"/>
  <c r="F211" i="21" s="1"/>
  <c r="G197" i="21"/>
  <c r="F226" i="21"/>
  <c r="N11" i="21"/>
  <c r="N211" i="21" s="1"/>
  <c r="H197" i="21"/>
  <c r="H211" i="21" s="1"/>
  <c r="H224" i="21" s="1"/>
  <c r="Q214" i="21"/>
  <c r="Q219" i="21"/>
  <c r="G226" i="21"/>
  <c r="E228" i="21"/>
  <c r="F213" i="21"/>
  <c r="N213" i="21"/>
  <c r="Q123" i="21"/>
  <c r="Q172" i="21"/>
  <c r="M11" i="21"/>
  <c r="M211" i="21" s="1"/>
  <c r="M224" i="21" s="1"/>
  <c r="Q198" i="21"/>
  <c r="D226" i="21"/>
  <c r="E11" i="21"/>
  <c r="Q130" i="21"/>
  <c r="D11" i="21"/>
  <c r="D211" i="21" s="1"/>
  <c r="D224" i="21" s="1"/>
  <c r="L11" i="21"/>
  <c r="L211" i="21" s="1"/>
  <c r="L224" i="21" s="1"/>
  <c r="Q202" i="21"/>
  <c r="Q237" i="21"/>
  <c r="Q253" i="21"/>
  <c r="E213" i="21"/>
  <c r="G229" i="21"/>
  <c r="Q229" i="21" s="1"/>
  <c r="I233" i="21"/>
  <c r="I228" i="21" s="1"/>
  <c r="E252" i="21"/>
  <c r="I12" i="21"/>
  <c r="I11" i="21" s="1"/>
  <c r="I211" i="21" s="1"/>
  <c r="I224" i="21" s="1"/>
  <c r="E197" i="21"/>
  <c r="Q197" i="21" s="1"/>
  <c r="Q119" i="21"/>
  <c r="Q131" i="21"/>
  <c r="E176" i="21"/>
  <c r="Q176" i="21" s="1"/>
  <c r="Q241" i="21"/>
  <c r="H252" i="21"/>
  <c r="H251" i="21" s="1"/>
  <c r="L245" i="24" l="1"/>
  <c r="Q245" i="24" s="1"/>
  <c r="Q216" i="24"/>
  <c r="H226" i="21"/>
  <c r="H227" i="21"/>
  <c r="I226" i="21"/>
  <c r="I227" i="21"/>
  <c r="L226" i="21"/>
  <c r="L258" i="21" s="1"/>
  <c r="L227" i="21"/>
  <c r="K226" i="21"/>
  <c r="K227" i="21"/>
  <c r="M227" i="21"/>
  <c r="M226" i="21"/>
  <c r="M258" i="21" s="1"/>
  <c r="N224" i="21"/>
  <c r="N258" i="21" s="1"/>
  <c r="G211" i="21"/>
  <c r="G224" i="21" s="1"/>
  <c r="K211" i="21"/>
  <c r="K224" i="21" s="1"/>
  <c r="K258" i="21" s="1"/>
  <c r="C211" i="21"/>
  <c r="C224" i="21" s="1"/>
  <c r="C258" i="21" s="1"/>
  <c r="P211" i="21"/>
  <c r="P224" i="21" s="1"/>
  <c r="P258" i="21" s="1"/>
  <c r="H258" i="21"/>
  <c r="I258" i="21"/>
  <c r="Q228" i="21"/>
  <c r="Q252" i="21"/>
  <c r="E251" i="21"/>
  <c r="Q12" i="21"/>
  <c r="Q11" i="21" s="1"/>
  <c r="Q233" i="21"/>
  <c r="Q213" i="21"/>
  <c r="E211" i="21"/>
  <c r="G258" i="21"/>
  <c r="F224" i="21"/>
  <c r="F258" i="21" s="1"/>
  <c r="D258" i="21"/>
  <c r="Q251" i="21" l="1"/>
  <c r="E250" i="21"/>
  <c r="Q211" i="21"/>
  <c r="E224" i="21"/>
  <c r="Q224" i="21" s="1"/>
  <c r="Q250" i="21" l="1"/>
  <c r="E249" i="21"/>
  <c r="E248" i="21" l="1"/>
  <c r="Q249" i="21"/>
  <c r="Q248" i="21" l="1"/>
  <c r="E247" i="21"/>
  <c r="E227" i="21" s="1"/>
  <c r="Q227" i="21" s="1"/>
  <c r="Q259" i="21" s="1"/>
  <c r="Q247" i="21" l="1"/>
  <c r="E226" i="21"/>
  <c r="Q226" i="21" l="1"/>
  <c r="E258" i="21"/>
  <c r="Q258" i="21" s="1"/>
  <c r="C14" i="7" l="1"/>
  <c r="P11" i="15"/>
  <c r="P10" i="14"/>
  <c r="L12" i="19"/>
  <c r="L11" i="19" s="1"/>
  <c r="L39" i="19" s="1"/>
  <c r="L41" i="19" s="1"/>
  <c r="L57" i="19" s="1"/>
  <c r="M12" i="19"/>
  <c r="M11" i="19" s="1"/>
  <c r="M39" i="19" s="1"/>
  <c r="M41" i="19" s="1"/>
  <c r="M57" i="19" s="1"/>
  <c r="N12" i="19"/>
  <c r="N11" i="19" s="1"/>
  <c r="N39" i="19" s="1"/>
  <c r="N41" i="19" s="1"/>
  <c r="N57" i="19" s="1"/>
  <c r="O12" i="19"/>
  <c r="O11" i="19" s="1"/>
  <c r="O39" i="19" s="1"/>
  <c r="O41" i="19" s="1"/>
  <c r="O57" i="19" s="1"/>
  <c r="D12" i="19"/>
  <c r="E12" i="19"/>
  <c r="E11" i="19" s="1"/>
  <c r="E39" i="19" s="1"/>
  <c r="E41" i="19" s="1"/>
  <c r="E57" i="19" s="1"/>
  <c r="F12" i="19"/>
  <c r="G12" i="19"/>
  <c r="G11" i="19" s="1"/>
  <c r="G39" i="19" s="1"/>
  <c r="G41" i="19" s="1"/>
  <c r="G57" i="19" s="1"/>
  <c r="H12" i="19"/>
  <c r="H11" i="19" s="1"/>
  <c r="H39" i="19" s="1"/>
  <c r="H41" i="19" s="1"/>
  <c r="H57" i="19" s="1"/>
  <c r="I12" i="19"/>
  <c r="J12" i="19"/>
  <c r="J11" i="19" s="1"/>
  <c r="J39" i="19" s="1"/>
  <c r="J41" i="19" s="1"/>
  <c r="J57" i="19" s="1"/>
  <c r="K12" i="19"/>
  <c r="K11" i="19" s="1"/>
  <c r="K39" i="19" s="1"/>
  <c r="K41" i="19" s="1"/>
  <c r="K57" i="19" s="1"/>
  <c r="P13" i="19"/>
  <c r="P14" i="19"/>
  <c r="P15" i="19"/>
  <c r="P17" i="19"/>
  <c r="P18" i="19"/>
  <c r="P19" i="19"/>
  <c r="P20" i="19"/>
  <c r="P21" i="19"/>
  <c r="P22" i="19"/>
  <c r="P23" i="19"/>
  <c r="P24" i="19"/>
  <c r="P25" i="19"/>
  <c r="P26" i="19"/>
  <c r="P27" i="19"/>
  <c r="P28" i="19"/>
  <c r="P29" i="19"/>
  <c r="P30" i="19"/>
  <c r="P31" i="19"/>
  <c r="P32" i="19"/>
  <c r="P33" i="19"/>
  <c r="P34" i="19"/>
  <c r="P35" i="19"/>
  <c r="P37" i="19"/>
  <c r="P38" i="19"/>
  <c r="C39" i="19"/>
  <c r="C41" i="19" s="1"/>
  <c r="C57" i="19" s="1"/>
  <c r="P40" i="19"/>
  <c r="P42" i="19"/>
  <c r="P43" i="19"/>
  <c r="P44" i="19"/>
  <c r="P45" i="19"/>
  <c r="P46" i="19"/>
  <c r="P47" i="19"/>
  <c r="P48" i="19"/>
  <c r="P49" i="19"/>
  <c r="P50" i="19"/>
  <c r="P51" i="19"/>
  <c r="P52" i="19"/>
  <c r="P53" i="19"/>
  <c r="P54" i="19"/>
  <c r="P55" i="19"/>
  <c r="P56" i="19"/>
  <c r="P141" i="6"/>
  <c r="P140" i="6" s="1"/>
  <c r="P139" i="6"/>
  <c r="P138" i="6"/>
  <c r="P137" i="6" s="1"/>
  <c r="P136" i="6"/>
  <c r="P135" i="6" s="1"/>
  <c r="P133" i="6"/>
  <c r="P132" i="6" s="1"/>
  <c r="P131" i="6"/>
  <c r="P130" i="6" s="1"/>
  <c r="P129" i="6"/>
  <c r="P128" i="6" s="1"/>
  <c r="P124" i="6"/>
  <c r="P123" i="6" s="1"/>
  <c r="P122" i="6"/>
  <c r="P121" i="6" s="1"/>
  <c r="P120" i="6"/>
  <c r="P119" i="6" s="1"/>
  <c r="P117" i="6"/>
  <c r="P116" i="6"/>
  <c r="P115" i="6"/>
  <c r="P114" i="6"/>
  <c r="P112" i="6"/>
  <c r="P111" i="6"/>
  <c r="P109" i="6"/>
  <c r="P108" i="6"/>
  <c r="P106" i="6"/>
  <c r="P105" i="6"/>
  <c r="P104" i="6"/>
  <c r="P102" i="6"/>
  <c r="P101" i="6"/>
  <c r="P100" i="6"/>
  <c r="P99" i="6"/>
  <c r="P98" i="6"/>
  <c r="P97" i="6"/>
  <c r="P96" i="6"/>
  <c r="P95" i="6"/>
  <c r="P94" i="6"/>
  <c r="P93" i="6"/>
  <c r="P92" i="6"/>
  <c r="P90" i="6"/>
  <c r="P89" i="6"/>
  <c r="P88" i="6"/>
  <c r="P87" i="6"/>
  <c r="P86" i="6"/>
  <c r="P85" i="6"/>
  <c r="P84" i="6"/>
  <c r="P83" i="6"/>
  <c r="P82" i="6"/>
  <c r="P81" i="6"/>
  <c r="P80" i="6"/>
  <c r="P79" i="6"/>
  <c r="P78" i="6"/>
  <c r="P77" i="6"/>
  <c r="P76" i="6"/>
  <c r="P75" i="6"/>
  <c r="P74" i="6"/>
  <c r="P73" i="6"/>
  <c r="P72" i="6"/>
  <c r="P71" i="6"/>
  <c r="P70" i="6"/>
  <c r="P69" i="6"/>
  <c r="P68" i="6"/>
  <c r="P67" i="6"/>
  <c r="P66" i="6"/>
  <c r="P65" i="6"/>
  <c r="P64" i="6"/>
  <c r="P63" i="6"/>
  <c r="P62" i="6"/>
  <c r="P61" i="6"/>
  <c r="P60" i="6"/>
  <c r="P59" i="6"/>
  <c r="P58" i="6"/>
  <c r="P57" i="6"/>
  <c r="P56" i="6"/>
  <c r="P55" i="6"/>
  <c r="P54" i="6"/>
  <c r="P53" i="6"/>
  <c r="P52" i="6"/>
  <c r="P51" i="6"/>
  <c r="P50" i="6"/>
  <c r="P49" i="6"/>
  <c r="P48" i="6"/>
  <c r="P46" i="6"/>
  <c r="P45" i="6"/>
  <c r="P44" i="6"/>
  <c r="P43" i="6"/>
  <c r="P42" i="6"/>
  <c r="P41" i="6"/>
  <c r="P40" i="6"/>
  <c r="P39" i="6"/>
  <c r="P38" i="6"/>
  <c r="P37" i="6"/>
  <c r="P36" i="6"/>
  <c r="P35" i="6"/>
  <c r="P34" i="6"/>
  <c r="P33" i="6"/>
  <c r="P32" i="6"/>
  <c r="P31" i="6"/>
  <c r="P30" i="6"/>
  <c r="P29" i="6"/>
  <c r="P28" i="6"/>
  <c r="P26" i="6"/>
  <c r="P25" i="6"/>
  <c r="P24" i="6"/>
  <c r="P23" i="6"/>
  <c r="P22" i="6"/>
  <c r="P21" i="6"/>
  <c r="P20" i="6"/>
  <c r="P19" i="6"/>
  <c r="P18" i="6"/>
  <c r="P17" i="6"/>
  <c r="P16" i="6"/>
  <c r="P15" i="6"/>
  <c r="O137" i="6"/>
  <c r="N137" i="6"/>
  <c r="M137" i="6"/>
  <c r="L137" i="6"/>
  <c r="K137" i="6"/>
  <c r="J137" i="6"/>
  <c r="I137" i="6"/>
  <c r="H137" i="6"/>
  <c r="G137" i="6"/>
  <c r="F137" i="6"/>
  <c r="E137" i="6"/>
  <c r="D137" i="6"/>
  <c r="O135" i="6"/>
  <c r="O134" i="6" s="1"/>
  <c r="N135" i="6"/>
  <c r="M135" i="6"/>
  <c r="L135" i="6"/>
  <c r="K135" i="6"/>
  <c r="J135" i="6"/>
  <c r="I135" i="6"/>
  <c r="I134" i="6" s="1"/>
  <c r="H135" i="6"/>
  <c r="H134" i="6" s="1"/>
  <c r="G135" i="6"/>
  <c r="F135" i="6"/>
  <c r="E135" i="6"/>
  <c r="D135" i="6"/>
  <c r="O130" i="6"/>
  <c r="N130" i="6"/>
  <c r="M130" i="6"/>
  <c r="L130" i="6"/>
  <c r="K130" i="6"/>
  <c r="J130" i="6"/>
  <c r="I130" i="6"/>
  <c r="H130" i="6"/>
  <c r="G130" i="6"/>
  <c r="F130" i="6"/>
  <c r="E130" i="6"/>
  <c r="D130" i="6"/>
  <c r="O128" i="6"/>
  <c r="N128" i="6"/>
  <c r="M128" i="6"/>
  <c r="L128" i="6"/>
  <c r="K128" i="6"/>
  <c r="J128" i="6"/>
  <c r="I128" i="6"/>
  <c r="I127" i="6" s="1"/>
  <c r="H128" i="6"/>
  <c r="H127" i="6" s="1"/>
  <c r="G128" i="6"/>
  <c r="F128" i="6"/>
  <c r="E128" i="6"/>
  <c r="D128" i="6"/>
  <c r="O123" i="6"/>
  <c r="N123" i="6"/>
  <c r="M123" i="6"/>
  <c r="L123" i="6"/>
  <c r="K123" i="6"/>
  <c r="J123" i="6"/>
  <c r="I123" i="6"/>
  <c r="H123" i="6"/>
  <c r="G123" i="6"/>
  <c r="F123" i="6"/>
  <c r="E123" i="6"/>
  <c r="D123" i="6"/>
  <c r="O121" i="6"/>
  <c r="N121" i="6"/>
  <c r="M121" i="6"/>
  <c r="L121" i="6"/>
  <c r="K121" i="6"/>
  <c r="J121" i="6"/>
  <c r="I121" i="6"/>
  <c r="H121" i="6"/>
  <c r="G121" i="6"/>
  <c r="F121" i="6"/>
  <c r="E121" i="6"/>
  <c r="D121" i="6"/>
  <c r="O113" i="6"/>
  <c r="N113" i="6"/>
  <c r="M113" i="6"/>
  <c r="L113" i="6"/>
  <c r="K113" i="6"/>
  <c r="J113" i="6"/>
  <c r="I113" i="6"/>
  <c r="H113" i="6"/>
  <c r="G113" i="6"/>
  <c r="F113" i="6"/>
  <c r="E113" i="6"/>
  <c r="D113" i="6"/>
  <c r="O110" i="6"/>
  <c r="N110" i="6"/>
  <c r="M110" i="6"/>
  <c r="L110" i="6"/>
  <c r="K110" i="6"/>
  <c r="J110" i="6"/>
  <c r="I110" i="6"/>
  <c r="H110" i="6"/>
  <c r="G110" i="6"/>
  <c r="F110" i="6"/>
  <c r="E110" i="6"/>
  <c r="D110" i="6"/>
  <c r="O107" i="6"/>
  <c r="N107" i="6"/>
  <c r="M107" i="6"/>
  <c r="L107" i="6"/>
  <c r="K107" i="6"/>
  <c r="J107" i="6"/>
  <c r="I107" i="6"/>
  <c r="H107" i="6"/>
  <c r="G107" i="6"/>
  <c r="F107" i="6"/>
  <c r="E107" i="6"/>
  <c r="D107" i="6"/>
  <c r="O103" i="6"/>
  <c r="N103" i="6"/>
  <c r="M103" i="6"/>
  <c r="L103" i="6"/>
  <c r="K103" i="6"/>
  <c r="J103" i="6"/>
  <c r="I103" i="6"/>
  <c r="H103" i="6"/>
  <c r="G103" i="6"/>
  <c r="F103" i="6"/>
  <c r="E103" i="6"/>
  <c r="D103" i="6"/>
  <c r="O91" i="6"/>
  <c r="N91" i="6"/>
  <c r="M91" i="6"/>
  <c r="L91" i="6"/>
  <c r="K91" i="6"/>
  <c r="J91" i="6"/>
  <c r="I91" i="6"/>
  <c r="H91" i="6"/>
  <c r="G91" i="6"/>
  <c r="F91" i="6"/>
  <c r="E91" i="6"/>
  <c r="D91" i="6"/>
  <c r="O47" i="6"/>
  <c r="N47" i="6"/>
  <c r="M47" i="6"/>
  <c r="L47" i="6"/>
  <c r="K47" i="6"/>
  <c r="J47" i="6"/>
  <c r="I47" i="6"/>
  <c r="H47" i="6"/>
  <c r="G47" i="6"/>
  <c r="F47" i="6"/>
  <c r="E47" i="6"/>
  <c r="D47" i="6"/>
  <c r="O27" i="6"/>
  <c r="N27" i="6"/>
  <c r="M27" i="6"/>
  <c r="L27" i="6"/>
  <c r="K27" i="6"/>
  <c r="J27" i="6"/>
  <c r="I27" i="6"/>
  <c r="H27" i="6"/>
  <c r="G27" i="6"/>
  <c r="F27" i="6"/>
  <c r="E27" i="6"/>
  <c r="D27" i="6"/>
  <c r="O14" i="6"/>
  <c r="O13" i="6" s="1"/>
  <c r="N14" i="6"/>
  <c r="N13" i="6" s="1"/>
  <c r="M14" i="6"/>
  <c r="M13" i="6" s="1"/>
  <c r="L14" i="6"/>
  <c r="L13" i="6" s="1"/>
  <c r="K14" i="6"/>
  <c r="K13" i="6" s="1"/>
  <c r="J14" i="6"/>
  <c r="I14" i="6"/>
  <c r="I13" i="6" s="1"/>
  <c r="H14" i="6"/>
  <c r="H13" i="6" s="1"/>
  <c r="G14" i="6"/>
  <c r="G13" i="6" s="1"/>
  <c r="F14" i="6"/>
  <c r="F13" i="6" s="1"/>
  <c r="E14" i="6"/>
  <c r="E13" i="6" s="1"/>
  <c r="D14" i="6"/>
  <c r="D13" i="6" s="1"/>
  <c r="J13" i="6"/>
  <c r="D147" i="6"/>
  <c r="D146" i="6" s="1"/>
  <c r="D145" i="6" s="1"/>
  <c r="E147" i="6"/>
  <c r="E146" i="6" s="1"/>
  <c r="E145" i="6" s="1"/>
  <c r="F147" i="6"/>
  <c r="F146" i="6" s="1"/>
  <c r="F145" i="6" s="1"/>
  <c r="G147" i="6"/>
  <c r="G146" i="6" s="1"/>
  <c r="G145" i="6" s="1"/>
  <c r="H147" i="6"/>
  <c r="H146" i="6" s="1"/>
  <c r="H145" i="6" s="1"/>
  <c r="I147" i="6"/>
  <c r="I146" i="6" s="1"/>
  <c r="I145" i="6" s="1"/>
  <c r="J147" i="6"/>
  <c r="J146" i="6" s="1"/>
  <c r="J145" i="6" s="1"/>
  <c r="K147" i="6"/>
  <c r="K146" i="6" s="1"/>
  <c r="K145" i="6" s="1"/>
  <c r="L147" i="6"/>
  <c r="L146" i="6" s="1"/>
  <c r="L145" i="6" s="1"/>
  <c r="M147" i="6"/>
  <c r="M146" i="6" s="1"/>
  <c r="M145" i="6" s="1"/>
  <c r="N147" i="6"/>
  <c r="N146" i="6" s="1"/>
  <c r="N145" i="6" s="1"/>
  <c r="O147" i="6"/>
  <c r="O146" i="6" s="1"/>
  <c r="O145" i="6" s="1"/>
  <c r="D151" i="6"/>
  <c r="E151" i="6"/>
  <c r="F151" i="6"/>
  <c r="G151" i="6"/>
  <c r="H151" i="6"/>
  <c r="I151" i="6"/>
  <c r="J151" i="6"/>
  <c r="K151" i="6"/>
  <c r="L151" i="6"/>
  <c r="M151" i="6"/>
  <c r="N151" i="6"/>
  <c r="O151" i="6"/>
  <c r="D153" i="6"/>
  <c r="E153" i="6"/>
  <c r="F153" i="6"/>
  <c r="G153" i="6"/>
  <c r="H153" i="6"/>
  <c r="I153" i="6"/>
  <c r="J153" i="6"/>
  <c r="K153" i="6"/>
  <c r="L153" i="6"/>
  <c r="M153" i="6"/>
  <c r="N153" i="6"/>
  <c r="O153" i="6"/>
  <c r="I156" i="6"/>
  <c r="O156" i="6"/>
  <c r="P160" i="6"/>
  <c r="D159" i="6"/>
  <c r="E159" i="6"/>
  <c r="K159" i="6"/>
  <c r="L159" i="6"/>
  <c r="M159" i="6"/>
  <c r="I150" i="6" l="1"/>
  <c r="D127" i="6"/>
  <c r="J127" i="6"/>
  <c r="L127" i="6"/>
  <c r="E134" i="6"/>
  <c r="M134" i="6"/>
  <c r="P107" i="6"/>
  <c r="P12" i="19"/>
  <c r="P16" i="19"/>
  <c r="P36" i="19"/>
  <c r="F11" i="19"/>
  <c r="F39" i="19" s="1"/>
  <c r="F41" i="19" s="1"/>
  <c r="F57" i="19" s="1"/>
  <c r="D11" i="19"/>
  <c r="D39" i="19" s="1"/>
  <c r="I11" i="19"/>
  <c r="I39" i="19" s="1"/>
  <c r="I41" i="19" s="1"/>
  <c r="I57" i="19" s="1"/>
  <c r="P158" i="6"/>
  <c r="H156" i="6"/>
  <c r="H150" i="6"/>
  <c r="G156" i="6"/>
  <c r="K118" i="6"/>
  <c r="P148" i="6"/>
  <c r="P147" i="6" s="1"/>
  <c r="P146" i="6" s="1"/>
  <c r="P145" i="6" s="1"/>
  <c r="D12" i="6"/>
  <c r="D11" i="6" s="1"/>
  <c r="L12" i="6"/>
  <c r="L11" i="6" s="1"/>
  <c r="P152" i="6"/>
  <c r="P151" i="6" s="1"/>
  <c r="H159" i="6"/>
  <c r="L156" i="6"/>
  <c r="D156" i="6"/>
  <c r="D155" i="6" s="1"/>
  <c r="D118" i="6"/>
  <c r="L118" i="6"/>
  <c r="H118" i="6"/>
  <c r="P154" i="6"/>
  <c r="P153" i="6" s="1"/>
  <c r="O159" i="6"/>
  <c r="E118" i="6"/>
  <c r="M118" i="6"/>
  <c r="N159" i="6"/>
  <c r="F159" i="6"/>
  <c r="J156" i="6"/>
  <c r="F118" i="6"/>
  <c r="N118" i="6"/>
  <c r="P157" i="6"/>
  <c r="P161" i="6"/>
  <c r="P159" i="6" s="1"/>
  <c r="L155" i="6"/>
  <c r="D150" i="6"/>
  <c r="I118" i="6"/>
  <c r="P110" i="6"/>
  <c r="J118" i="6"/>
  <c r="K150" i="6"/>
  <c r="J159" i="6"/>
  <c r="N156" i="6"/>
  <c r="F156" i="6"/>
  <c r="F150" i="6"/>
  <c r="K127" i="6"/>
  <c r="P103" i="6"/>
  <c r="I159" i="6"/>
  <c r="M156" i="6"/>
  <c r="M155" i="6" s="1"/>
  <c r="E156" i="6"/>
  <c r="P134" i="6"/>
  <c r="G159" i="6"/>
  <c r="G155" i="6" s="1"/>
  <c r="K156" i="6"/>
  <c r="K155" i="6" s="1"/>
  <c r="P14" i="6"/>
  <c r="P13" i="6" s="1"/>
  <c r="D134" i="6"/>
  <c r="P118" i="6"/>
  <c r="I155" i="6"/>
  <c r="I149" i="6" s="1"/>
  <c r="I144" i="6" s="1"/>
  <c r="O155" i="6"/>
  <c r="P127" i="6"/>
  <c r="P126" i="6" s="1"/>
  <c r="G134" i="6"/>
  <c r="P47" i="6"/>
  <c r="L134" i="6"/>
  <c r="L126" i="6" s="1"/>
  <c r="P91" i="6"/>
  <c r="N134" i="6"/>
  <c r="F134" i="6"/>
  <c r="J134" i="6"/>
  <c r="J126" i="6" s="1"/>
  <c r="L150" i="6"/>
  <c r="K134" i="6"/>
  <c r="P27" i="6"/>
  <c r="J150" i="6"/>
  <c r="N150" i="6"/>
  <c r="P113" i="6"/>
  <c r="E155" i="6"/>
  <c r="H155" i="6"/>
  <c r="E150" i="6"/>
  <c r="M150" i="6"/>
  <c r="G150" i="6"/>
  <c r="O150" i="6"/>
  <c r="I126" i="6"/>
  <c r="H126" i="6"/>
  <c r="D126" i="6"/>
  <c r="M127" i="6"/>
  <c r="M126" i="6" s="1"/>
  <c r="F127" i="6"/>
  <c r="N127" i="6"/>
  <c r="E127" i="6"/>
  <c r="E126" i="6" s="1"/>
  <c r="G127" i="6"/>
  <c r="O127" i="6"/>
  <c r="O126" i="6" s="1"/>
  <c r="G118" i="6"/>
  <c r="O118" i="6"/>
  <c r="G12" i="6"/>
  <c r="G11" i="6" s="1"/>
  <c r="K12" i="6"/>
  <c r="K11" i="6" s="1"/>
  <c r="I12" i="6"/>
  <c r="I11" i="6" s="1"/>
  <c r="O12" i="6"/>
  <c r="O11" i="6" s="1"/>
  <c r="J12" i="6"/>
  <c r="J11" i="6" s="1"/>
  <c r="J125" i="6" s="1"/>
  <c r="N12" i="6"/>
  <c r="N11" i="6" s="1"/>
  <c r="F12" i="6"/>
  <c r="F11" i="6" s="1"/>
  <c r="E12" i="6"/>
  <c r="E11" i="6" s="1"/>
  <c r="E125" i="6" s="1"/>
  <c r="H12" i="6"/>
  <c r="H11" i="6" s="1"/>
  <c r="M12" i="6"/>
  <c r="M11" i="6" s="1"/>
  <c r="Q261" i="3"/>
  <c r="D241" i="3"/>
  <c r="D240" i="3" s="1"/>
  <c r="D239" i="3" s="1"/>
  <c r="P241" i="3"/>
  <c r="P240" i="3" s="1"/>
  <c r="P239" i="3" s="1"/>
  <c r="C244" i="3"/>
  <c r="C243" i="3" s="1"/>
  <c r="C241" i="3" s="1"/>
  <c r="C240" i="3" s="1"/>
  <c r="C239" i="3" s="1"/>
  <c r="C238" i="3" s="1"/>
  <c r="E244" i="3"/>
  <c r="E243" i="3" s="1"/>
  <c r="E241" i="3" s="1"/>
  <c r="F244" i="3"/>
  <c r="F243" i="3" s="1"/>
  <c r="F241" i="3" s="1"/>
  <c r="F240" i="3" s="1"/>
  <c r="F239" i="3" s="1"/>
  <c r="G244" i="3"/>
  <c r="G243" i="3" s="1"/>
  <c r="G241" i="3" s="1"/>
  <c r="G240" i="3" s="1"/>
  <c r="G239" i="3" s="1"/>
  <c r="H244" i="3"/>
  <c r="H243" i="3" s="1"/>
  <c r="H241" i="3" s="1"/>
  <c r="H240" i="3" s="1"/>
  <c r="H239" i="3" s="1"/>
  <c r="I244" i="3"/>
  <c r="I243" i="3" s="1"/>
  <c r="I241" i="3" s="1"/>
  <c r="I240" i="3" s="1"/>
  <c r="I239" i="3" s="1"/>
  <c r="J244" i="3"/>
  <c r="J243" i="3" s="1"/>
  <c r="J241" i="3" s="1"/>
  <c r="J240" i="3" s="1"/>
  <c r="J239" i="3" s="1"/>
  <c r="K244" i="3"/>
  <c r="K243" i="3" s="1"/>
  <c r="K241" i="3" s="1"/>
  <c r="K240" i="3" s="1"/>
  <c r="K239" i="3" s="1"/>
  <c r="L244" i="3"/>
  <c r="L243" i="3" s="1"/>
  <c r="L241" i="3" s="1"/>
  <c r="L240" i="3" s="1"/>
  <c r="L239" i="3" s="1"/>
  <c r="M244" i="3"/>
  <c r="M243" i="3" s="1"/>
  <c r="M241" i="3" s="1"/>
  <c r="M240" i="3" s="1"/>
  <c r="M239" i="3" s="1"/>
  <c r="N244" i="3"/>
  <c r="N243" i="3" s="1"/>
  <c r="N241" i="3" s="1"/>
  <c r="N240" i="3" s="1"/>
  <c r="N239" i="3" s="1"/>
  <c r="O244" i="3"/>
  <c r="O243" i="3" s="1"/>
  <c r="O241" i="3" s="1"/>
  <c r="O240" i="3" s="1"/>
  <c r="O239" i="3" s="1"/>
  <c r="P244" i="3"/>
  <c r="C247" i="3"/>
  <c r="D247" i="3"/>
  <c r="E247" i="3"/>
  <c r="F247" i="3"/>
  <c r="G247" i="3"/>
  <c r="H247" i="3"/>
  <c r="I247" i="3"/>
  <c r="J247" i="3"/>
  <c r="K247" i="3"/>
  <c r="L247" i="3"/>
  <c r="M247" i="3"/>
  <c r="N247" i="3"/>
  <c r="O247" i="3"/>
  <c r="P247" i="3"/>
  <c r="Q248" i="3"/>
  <c r="C249" i="3"/>
  <c r="D249" i="3"/>
  <c r="D246" i="3" s="1"/>
  <c r="D245" i="3" s="1"/>
  <c r="E249" i="3"/>
  <c r="F249" i="3"/>
  <c r="G249" i="3"/>
  <c r="G246" i="3" s="1"/>
  <c r="G245" i="3" s="1"/>
  <c r="H249" i="3"/>
  <c r="I249" i="3"/>
  <c r="J249" i="3"/>
  <c r="J246" i="3" s="1"/>
  <c r="J245" i="3" s="1"/>
  <c r="K249" i="3"/>
  <c r="L249" i="3"/>
  <c r="L246" i="3" s="1"/>
  <c r="L245" i="3" s="1"/>
  <c r="M249" i="3"/>
  <c r="M246" i="3" s="1"/>
  <c r="M245" i="3" s="1"/>
  <c r="N249" i="3"/>
  <c r="O249" i="3"/>
  <c r="O246" i="3" s="1"/>
  <c r="O245" i="3" s="1"/>
  <c r="Q250" i="3"/>
  <c r="Q251" i="3"/>
  <c r="C252" i="3"/>
  <c r="D252" i="3"/>
  <c r="E252" i="3"/>
  <c r="F252" i="3"/>
  <c r="G252" i="3"/>
  <c r="H252" i="3"/>
  <c r="I252" i="3"/>
  <c r="J252" i="3"/>
  <c r="K252" i="3"/>
  <c r="L252" i="3"/>
  <c r="M252" i="3"/>
  <c r="N252" i="3"/>
  <c r="O252" i="3"/>
  <c r="P252" i="3"/>
  <c r="P246" i="3" s="1"/>
  <c r="P245" i="3" s="1"/>
  <c r="Q253" i="3"/>
  <c r="Q254" i="3"/>
  <c r="D255" i="3"/>
  <c r="P255" i="3"/>
  <c r="C258" i="3"/>
  <c r="C257" i="3" s="1"/>
  <c r="C256" i="3" s="1"/>
  <c r="C255" i="3" s="1"/>
  <c r="E258" i="3"/>
  <c r="E257" i="3" s="1"/>
  <c r="F258" i="3"/>
  <c r="F257" i="3" s="1"/>
  <c r="F256" i="3" s="1"/>
  <c r="F255" i="3" s="1"/>
  <c r="G258" i="3"/>
  <c r="G257" i="3" s="1"/>
  <c r="G256" i="3" s="1"/>
  <c r="G255" i="3" s="1"/>
  <c r="H258" i="3"/>
  <c r="H257" i="3" s="1"/>
  <c r="H256" i="3" s="1"/>
  <c r="H255" i="3" s="1"/>
  <c r="I258" i="3"/>
  <c r="I257" i="3" s="1"/>
  <c r="I256" i="3" s="1"/>
  <c r="I255" i="3" s="1"/>
  <c r="J258" i="3"/>
  <c r="J257" i="3" s="1"/>
  <c r="J256" i="3" s="1"/>
  <c r="J255" i="3" s="1"/>
  <c r="K258" i="3"/>
  <c r="K257" i="3" s="1"/>
  <c r="K256" i="3" s="1"/>
  <c r="K255" i="3" s="1"/>
  <c r="L258" i="3"/>
  <c r="L257" i="3" s="1"/>
  <c r="L256" i="3" s="1"/>
  <c r="L255" i="3" s="1"/>
  <c r="M258" i="3"/>
  <c r="M257" i="3" s="1"/>
  <c r="M256" i="3" s="1"/>
  <c r="M255" i="3" s="1"/>
  <c r="N258" i="3"/>
  <c r="N257" i="3" s="1"/>
  <c r="N256" i="3" s="1"/>
  <c r="N255" i="3" s="1"/>
  <c r="O258" i="3"/>
  <c r="O257" i="3" s="1"/>
  <c r="O256" i="3" s="1"/>
  <c r="O255" i="3" s="1"/>
  <c r="Q259" i="3"/>
  <c r="Q260" i="3"/>
  <c r="C129" i="3"/>
  <c r="D129" i="3"/>
  <c r="F129" i="3"/>
  <c r="P129" i="3"/>
  <c r="Q130" i="3"/>
  <c r="K126" i="6" l="1"/>
  <c r="P11" i="19"/>
  <c r="D41" i="19"/>
  <c r="P39" i="19"/>
  <c r="N125" i="6"/>
  <c r="N155" i="6"/>
  <c r="N149" i="6" s="1"/>
  <c r="N144" i="6" s="1"/>
  <c r="K149" i="6"/>
  <c r="K144" i="6" s="1"/>
  <c r="H149" i="6"/>
  <c r="H144" i="6" s="1"/>
  <c r="L149" i="6"/>
  <c r="L144" i="6" s="1"/>
  <c r="O125" i="6"/>
  <c r="O142" i="6" s="1"/>
  <c r="P156" i="6"/>
  <c r="P155" i="6" s="1"/>
  <c r="M125" i="6"/>
  <c r="M142" i="6" s="1"/>
  <c r="K125" i="6"/>
  <c r="K142" i="6" s="1"/>
  <c r="D125" i="6"/>
  <c r="D142" i="6" s="1"/>
  <c r="J155" i="6"/>
  <c r="J149" i="6" s="1"/>
  <c r="J144" i="6" s="1"/>
  <c r="G126" i="6"/>
  <c r="D149" i="6"/>
  <c r="D144" i="6" s="1"/>
  <c r="D162" i="6" s="1"/>
  <c r="H125" i="6"/>
  <c r="H142" i="6" s="1"/>
  <c r="E142" i="6"/>
  <c r="L125" i="6"/>
  <c r="L142" i="6" s="1"/>
  <c r="F125" i="6"/>
  <c r="P150" i="6"/>
  <c r="F155" i="6"/>
  <c r="F149" i="6" s="1"/>
  <c r="F144" i="6" s="1"/>
  <c r="I125" i="6"/>
  <c r="I142" i="6" s="1"/>
  <c r="N126" i="6"/>
  <c r="N142" i="6" s="1"/>
  <c r="P12" i="6"/>
  <c r="P11" i="6" s="1"/>
  <c r="P125" i="6" s="1"/>
  <c r="P142" i="6" s="1"/>
  <c r="F126" i="6"/>
  <c r="F142" i="6" s="1"/>
  <c r="O149" i="6"/>
  <c r="O144" i="6" s="1"/>
  <c r="E149" i="6"/>
  <c r="E144" i="6" s="1"/>
  <c r="G125" i="6"/>
  <c r="J142" i="6"/>
  <c r="I162" i="6"/>
  <c r="G149" i="6"/>
  <c r="G144" i="6" s="1"/>
  <c r="M149" i="6"/>
  <c r="M144" i="6" s="1"/>
  <c r="I246" i="3"/>
  <c r="I245" i="3" s="1"/>
  <c r="I238" i="3" s="1"/>
  <c r="H246" i="3"/>
  <c r="H245" i="3" s="1"/>
  <c r="N246" i="3"/>
  <c r="N245" i="3" s="1"/>
  <c r="N238" i="3" s="1"/>
  <c r="F246" i="3"/>
  <c r="F245" i="3" s="1"/>
  <c r="M238" i="3"/>
  <c r="P238" i="3"/>
  <c r="D238" i="3"/>
  <c r="H238" i="3"/>
  <c r="Q247" i="3"/>
  <c r="L238" i="3"/>
  <c r="Q252" i="3"/>
  <c r="Q249" i="3"/>
  <c r="J238" i="3"/>
  <c r="K246" i="3"/>
  <c r="K245" i="3" s="1"/>
  <c r="K238" i="3" s="1"/>
  <c r="C246" i="3"/>
  <c r="C245" i="3" s="1"/>
  <c r="E246" i="3"/>
  <c r="E245" i="3" s="1"/>
  <c r="Q241" i="3"/>
  <c r="E240" i="3"/>
  <c r="O238" i="3"/>
  <c r="G238" i="3"/>
  <c r="E256" i="3"/>
  <c r="Q257" i="3"/>
  <c r="F238" i="3"/>
  <c r="Q243" i="3"/>
  <c r="Q244" i="3"/>
  <c r="Q258" i="3"/>
  <c r="Q129" i="3"/>
  <c r="Q242" i="3"/>
  <c r="P228" i="3"/>
  <c r="P227" i="3" s="1"/>
  <c r="P37" i="3"/>
  <c r="E67" i="3"/>
  <c r="D125" i="3"/>
  <c r="E125" i="3"/>
  <c r="E124" i="3" s="1"/>
  <c r="F125" i="3"/>
  <c r="G125" i="3"/>
  <c r="G124" i="3" s="1"/>
  <c r="H125" i="3"/>
  <c r="H124" i="3" s="1"/>
  <c r="I125" i="3"/>
  <c r="I124" i="3" s="1"/>
  <c r="J125" i="3"/>
  <c r="J124" i="3" s="1"/>
  <c r="K125" i="3"/>
  <c r="K124" i="3" s="1"/>
  <c r="L125" i="3"/>
  <c r="L124" i="3" s="1"/>
  <c r="M125" i="3"/>
  <c r="M124" i="3" s="1"/>
  <c r="N125" i="3"/>
  <c r="N124" i="3" s="1"/>
  <c r="O125" i="3"/>
  <c r="O124" i="3" s="1"/>
  <c r="P125" i="3"/>
  <c r="F150" i="3"/>
  <c r="G150" i="3"/>
  <c r="H150" i="3"/>
  <c r="I150" i="3"/>
  <c r="J150" i="3"/>
  <c r="K150" i="3"/>
  <c r="L150" i="3"/>
  <c r="M150" i="3"/>
  <c r="N150" i="3"/>
  <c r="O150" i="3"/>
  <c r="P150" i="3"/>
  <c r="L135" i="3"/>
  <c r="P67" i="3"/>
  <c r="P168" i="3"/>
  <c r="P167" i="3" s="1"/>
  <c r="D193" i="3"/>
  <c r="E193" i="3"/>
  <c r="F193" i="3"/>
  <c r="G193" i="3"/>
  <c r="H193" i="3"/>
  <c r="I193" i="3"/>
  <c r="J193" i="3"/>
  <c r="K193" i="3"/>
  <c r="L193" i="3"/>
  <c r="M193" i="3"/>
  <c r="N193" i="3"/>
  <c r="O193" i="3"/>
  <c r="P193" i="3"/>
  <c r="C193" i="3"/>
  <c r="P199" i="3"/>
  <c r="D213" i="3"/>
  <c r="E213" i="3"/>
  <c r="E212" i="3" s="1"/>
  <c r="F213" i="3"/>
  <c r="F212" i="3" s="1"/>
  <c r="G213" i="3"/>
  <c r="G212" i="3" s="1"/>
  <c r="H213" i="3"/>
  <c r="H212" i="3" s="1"/>
  <c r="I213" i="3"/>
  <c r="I212" i="3" s="1"/>
  <c r="J213" i="3"/>
  <c r="J212" i="3" s="1"/>
  <c r="K213" i="3"/>
  <c r="K212" i="3" s="1"/>
  <c r="L213" i="3"/>
  <c r="L212" i="3" s="1"/>
  <c r="M213" i="3"/>
  <c r="M212" i="3" s="1"/>
  <c r="N213" i="3"/>
  <c r="N212" i="3" s="1"/>
  <c r="O213" i="3"/>
  <c r="O212" i="3" s="1"/>
  <c r="P213" i="3"/>
  <c r="P212" i="3" s="1"/>
  <c r="C213" i="3"/>
  <c r="P41" i="19" l="1"/>
  <c r="P57" i="19" s="1"/>
  <c r="D57" i="19"/>
  <c r="E162" i="6"/>
  <c r="M162" i="6"/>
  <c r="H162" i="6"/>
  <c r="N162" i="6"/>
  <c r="P149" i="6"/>
  <c r="P144" i="6" s="1"/>
  <c r="P162" i="6" s="1"/>
  <c r="L162" i="6"/>
  <c r="K162" i="6"/>
  <c r="F162" i="6"/>
  <c r="G142" i="6"/>
  <c r="G162" i="6" s="1"/>
  <c r="O162" i="6"/>
  <c r="J162" i="6"/>
  <c r="Q246" i="3"/>
  <c r="Q245" i="3"/>
  <c r="Q240" i="3"/>
  <c r="E239" i="3"/>
  <c r="E255" i="3"/>
  <c r="Q255" i="3" s="1"/>
  <c r="Q256" i="3"/>
  <c r="C125" i="3"/>
  <c r="D204" i="3"/>
  <c r="C204" i="3"/>
  <c r="D232" i="3"/>
  <c r="C232" i="3"/>
  <c r="D228" i="3"/>
  <c r="D227" i="3" s="1"/>
  <c r="D212" i="3"/>
  <c r="D222" i="3"/>
  <c r="C222" i="3"/>
  <c r="D217" i="3"/>
  <c r="D216" i="3" s="1"/>
  <c r="D199" i="3"/>
  <c r="D180" i="3"/>
  <c r="D234" i="3"/>
  <c r="D197" i="3"/>
  <c r="D189" i="3"/>
  <c r="D172" i="3"/>
  <c r="D176" i="3"/>
  <c r="D168" i="3"/>
  <c r="D152" i="3"/>
  <c r="D150" i="3"/>
  <c r="D135" i="3"/>
  <c r="D124" i="3"/>
  <c r="D132" i="3"/>
  <c r="D131" i="3" s="1"/>
  <c r="D121" i="3"/>
  <c r="D119" i="3"/>
  <c r="D112" i="3"/>
  <c r="D67" i="3"/>
  <c r="D48" i="3"/>
  <c r="D37" i="3"/>
  <c r="D14" i="3"/>
  <c r="D24" i="3"/>
  <c r="E238" i="3" l="1"/>
  <c r="Q239" i="3"/>
  <c r="Q238" i="3" s="1"/>
  <c r="D123" i="3"/>
  <c r="D231" i="3"/>
  <c r="D226" i="3" s="1"/>
  <c r="D175" i="3"/>
  <c r="D167" i="3"/>
  <c r="D192" i="3"/>
  <c r="D188" i="3" s="1"/>
  <c r="D211" i="3"/>
  <c r="D134" i="3"/>
  <c r="D13" i="3"/>
  <c r="D12" i="3" s="1"/>
  <c r="Q240" i="17"/>
  <c r="Q233" i="17"/>
  <c r="D166" i="3" l="1"/>
  <c r="D11" i="3" s="1"/>
  <c r="D224" i="3" s="1"/>
  <c r="D236" i="3" s="1"/>
  <c r="D261" i="3" s="1"/>
  <c r="D127" i="17"/>
  <c r="C127" i="17"/>
  <c r="D192" i="17"/>
  <c r="Q193" i="17"/>
  <c r="O127" i="17"/>
  <c r="P127" i="17"/>
  <c r="Q70" i="17"/>
  <c r="E14" i="17"/>
  <c r="F14" i="17"/>
  <c r="G14" i="17"/>
  <c r="H14" i="17"/>
  <c r="I14" i="17"/>
  <c r="J14" i="17"/>
  <c r="K14" i="17"/>
  <c r="L14" i="17"/>
  <c r="M14" i="17"/>
  <c r="N14" i="17"/>
  <c r="O14" i="17"/>
  <c r="P14" i="17"/>
  <c r="Q24" i="17"/>
  <c r="P171" i="17"/>
  <c r="P170" i="17" s="1"/>
  <c r="P202" i="17"/>
  <c r="P216" i="17"/>
  <c r="F218" i="17"/>
  <c r="G218" i="17"/>
  <c r="H218" i="17"/>
  <c r="I218" i="17"/>
  <c r="J218" i="17"/>
  <c r="K218" i="17"/>
  <c r="L218" i="17"/>
  <c r="M218" i="17"/>
  <c r="N218" i="17"/>
  <c r="O218" i="17"/>
  <c r="P218" i="17"/>
  <c r="E218" i="17"/>
  <c r="Q219" i="17"/>
  <c r="P239" i="17"/>
  <c r="P215" i="17" l="1"/>
  <c r="Q218" i="17"/>
  <c r="P255" i="17"/>
  <c r="P246" i="17"/>
  <c r="Q266" i="17"/>
  <c r="Q267" i="17"/>
  <c r="F265" i="17"/>
  <c r="G265" i="17"/>
  <c r="H265" i="17"/>
  <c r="I265" i="17"/>
  <c r="J265" i="17"/>
  <c r="K265" i="17"/>
  <c r="L265" i="17"/>
  <c r="M265" i="17"/>
  <c r="N265" i="17"/>
  <c r="O265" i="17"/>
  <c r="P265" i="17"/>
  <c r="P260" i="17" s="1"/>
  <c r="E265" i="17"/>
  <c r="E262" i="17"/>
  <c r="Q242" i="17"/>
  <c r="P235" i="17"/>
  <c r="P231" i="17" s="1"/>
  <c r="Q212" i="17"/>
  <c r="E197" i="17"/>
  <c r="F197" i="17"/>
  <c r="G197" i="17"/>
  <c r="H197" i="17"/>
  <c r="I197" i="17"/>
  <c r="J197" i="17"/>
  <c r="K197" i="17"/>
  <c r="L197" i="17"/>
  <c r="M197" i="17"/>
  <c r="N197" i="17"/>
  <c r="O197" i="17"/>
  <c r="P197" i="17"/>
  <c r="E68" i="17"/>
  <c r="F68" i="17"/>
  <c r="G68" i="17"/>
  <c r="H68" i="17"/>
  <c r="I68" i="17"/>
  <c r="J68" i="17"/>
  <c r="K68" i="17"/>
  <c r="L68" i="17"/>
  <c r="M68" i="17"/>
  <c r="N68" i="17"/>
  <c r="O68" i="17"/>
  <c r="P68" i="17"/>
  <c r="E49" i="17"/>
  <c r="F49" i="17"/>
  <c r="G49" i="17"/>
  <c r="H49" i="17"/>
  <c r="I49" i="17"/>
  <c r="J49" i="17"/>
  <c r="K49" i="17"/>
  <c r="L49" i="17"/>
  <c r="M49" i="17"/>
  <c r="N49" i="17"/>
  <c r="O49" i="17"/>
  <c r="P49" i="17"/>
  <c r="C248" i="17"/>
  <c r="D248" i="17"/>
  <c r="D239" i="17"/>
  <c r="C239" i="17"/>
  <c r="Q234" i="17"/>
  <c r="Q236" i="17"/>
  <c r="F232" i="17"/>
  <c r="G232" i="17"/>
  <c r="H232" i="17"/>
  <c r="I232" i="17"/>
  <c r="J232" i="17"/>
  <c r="K232" i="17"/>
  <c r="L232" i="17"/>
  <c r="M232" i="17"/>
  <c r="N232" i="17"/>
  <c r="O232" i="17"/>
  <c r="P232" i="17"/>
  <c r="E232" i="17"/>
  <c r="Q232" i="17" s="1"/>
  <c r="D232" i="17"/>
  <c r="C232" i="17"/>
  <c r="D235" i="17"/>
  <c r="C235" i="17"/>
  <c r="Q265" i="17" l="1"/>
  <c r="D231" i="17"/>
  <c r="D216" i="17"/>
  <c r="C216" i="17"/>
  <c r="C114" i="17" l="1"/>
  <c r="D114" i="17"/>
  <c r="C68" i="17"/>
  <c r="D68" i="17"/>
  <c r="D25" i="17"/>
  <c r="D38" i="17"/>
  <c r="D49" i="17"/>
  <c r="D121" i="17"/>
  <c r="D123" i="17"/>
  <c r="D131" i="17"/>
  <c r="D134" i="17"/>
  <c r="D137" i="17"/>
  <c r="D152" i="17"/>
  <c r="D154" i="17"/>
  <c r="D171" i="17"/>
  <c r="D175" i="17"/>
  <c r="D179" i="17"/>
  <c r="D183" i="17"/>
  <c r="D197" i="17"/>
  <c r="D200" i="17"/>
  <c r="D202" i="17"/>
  <c r="D207" i="17"/>
  <c r="D215" i="17"/>
  <c r="D221" i="17"/>
  <c r="D241" i="17"/>
  <c r="D251" i="17"/>
  <c r="D250" i="17" s="1"/>
  <c r="D247" i="17" s="1"/>
  <c r="D246" i="17" s="1"/>
  <c r="D255" i="17"/>
  <c r="D258" i="17"/>
  <c r="D263" i="17"/>
  <c r="D262" i="17" s="1"/>
  <c r="D261" i="17" s="1"/>
  <c r="D260" i="17" s="1"/>
  <c r="C25" i="17"/>
  <c r="C38" i="17"/>
  <c r="C49" i="17"/>
  <c r="C121" i="17"/>
  <c r="C123" i="17"/>
  <c r="C131" i="17"/>
  <c r="C134" i="17"/>
  <c r="C133" i="17" s="1"/>
  <c r="C137" i="17"/>
  <c r="C152" i="17"/>
  <c r="C154" i="17"/>
  <c r="C171" i="17"/>
  <c r="C175" i="17"/>
  <c r="C179" i="17"/>
  <c r="C183" i="17"/>
  <c r="C192" i="17"/>
  <c r="C197" i="17"/>
  <c r="C200" i="17"/>
  <c r="C202" i="17"/>
  <c r="C207" i="17"/>
  <c r="C215" i="17"/>
  <c r="C221" i="17"/>
  <c r="C220" i="17" s="1"/>
  <c r="C231" i="17"/>
  <c r="C241" i="17"/>
  <c r="C238" i="17" s="1"/>
  <c r="C251" i="17"/>
  <c r="C250" i="17" s="1"/>
  <c r="C247" i="17" s="1"/>
  <c r="C246" i="17" s="1"/>
  <c r="C255" i="17"/>
  <c r="C258" i="17"/>
  <c r="C263" i="17"/>
  <c r="C262" i="17" s="1"/>
  <c r="C261" i="17" s="1"/>
  <c r="C260" i="17" s="1"/>
  <c r="D220" i="17" l="1"/>
  <c r="D133" i="17"/>
  <c r="D126" i="17"/>
  <c r="D238" i="17"/>
  <c r="C178" i="17"/>
  <c r="C230" i="17"/>
  <c r="C254" i="17"/>
  <c r="C253" i="17" s="1"/>
  <c r="C245" i="17" s="1"/>
  <c r="C126" i="17"/>
  <c r="C125" i="17" s="1"/>
  <c r="C196" i="17"/>
  <c r="C191" i="17" s="1"/>
  <c r="D196" i="17"/>
  <c r="C170" i="17"/>
  <c r="D254" i="17"/>
  <c r="D253" i="17" s="1"/>
  <c r="D245" i="17" s="1"/>
  <c r="C214" i="17"/>
  <c r="D178" i="17"/>
  <c r="D170" i="17"/>
  <c r="C136" i="17"/>
  <c r="D136" i="17"/>
  <c r="C13" i="17"/>
  <c r="C12" i="17" s="1"/>
  <c r="D13" i="17"/>
  <c r="D214" i="17" l="1"/>
  <c r="D125" i="17"/>
  <c r="D12" i="17"/>
  <c r="D191" i="17"/>
  <c r="D230" i="17"/>
  <c r="C169" i="17"/>
  <c r="C11" i="17" s="1"/>
  <c r="C228" i="17" s="1"/>
  <c r="C243" i="17" s="1"/>
  <c r="C268" i="17" s="1"/>
  <c r="D169" i="17"/>
  <c r="D11" i="17" l="1"/>
  <c r="Q264" i="17"/>
  <c r="K262" i="17"/>
  <c r="K261" i="17" s="1"/>
  <c r="K260" i="17" s="1"/>
  <c r="J262" i="17"/>
  <c r="J261" i="17" s="1"/>
  <c r="J260" i="17" s="1"/>
  <c r="I262" i="17"/>
  <c r="I261" i="17" s="1"/>
  <c r="I260" i="17" s="1"/>
  <c r="H262" i="17"/>
  <c r="H261" i="17" s="1"/>
  <c r="H260" i="17" s="1"/>
  <c r="F262" i="17"/>
  <c r="F261" i="17" s="1"/>
  <c r="F260" i="17" s="1"/>
  <c r="O262" i="17"/>
  <c r="O261" i="17" s="1"/>
  <c r="O260" i="17" s="1"/>
  <c r="N262" i="17"/>
  <c r="N261" i="17" s="1"/>
  <c r="N260" i="17" s="1"/>
  <c r="M262" i="17"/>
  <c r="M261" i="17" s="1"/>
  <c r="M260" i="17" s="1"/>
  <c r="L262" i="17"/>
  <c r="L261" i="17" s="1"/>
  <c r="L260" i="17" s="1"/>
  <c r="G262" i="17"/>
  <c r="G261" i="17" s="1"/>
  <c r="G260" i="17" s="1"/>
  <c r="Q259" i="17"/>
  <c r="P258" i="17"/>
  <c r="P254" i="17" s="1"/>
  <c r="P253" i="17" s="1"/>
  <c r="O258" i="17"/>
  <c r="N258" i="17"/>
  <c r="M258" i="17"/>
  <c r="L258" i="17"/>
  <c r="K258" i="17"/>
  <c r="J258" i="17"/>
  <c r="I258" i="17"/>
  <c r="H258" i="17"/>
  <c r="G258" i="17"/>
  <c r="F258" i="17"/>
  <c r="E258" i="17"/>
  <c r="Q257" i="17"/>
  <c r="Q256" i="17"/>
  <c r="O255" i="17"/>
  <c r="N255" i="17"/>
  <c r="M255" i="17"/>
  <c r="L255" i="17"/>
  <c r="K255" i="17"/>
  <c r="J255" i="17"/>
  <c r="I255" i="17"/>
  <c r="H255" i="17"/>
  <c r="G255" i="17"/>
  <c r="F255" i="17"/>
  <c r="E255" i="17"/>
  <c r="Q252" i="17"/>
  <c r="P251" i="17"/>
  <c r="O251" i="17"/>
  <c r="O250" i="17" s="1"/>
  <c r="N251" i="17"/>
  <c r="N250" i="17" s="1"/>
  <c r="M251" i="17"/>
  <c r="M250" i="17" s="1"/>
  <c r="L251" i="17"/>
  <c r="L250" i="17" s="1"/>
  <c r="K251" i="17"/>
  <c r="K250" i="17" s="1"/>
  <c r="J251" i="17"/>
  <c r="J250" i="17" s="1"/>
  <c r="I251" i="17"/>
  <c r="I250" i="17" s="1"/>
  <c r="H251" i="17"/>
  <c r="H250" i="17" s="1"/>
  <c r="G251" i="17"/>
  <c r="G250" i="17" s="1"/>
  <c r="F251" i="17"/>
  <c r="F250" i="17" s="1"/>
  <c r="E251" i="17"/>
  <c r="E250" i="17" s="1"/>
  <c r="Q249" i="17"/>
  <c r="O248" i="17"/>
  <c r="O247" i="17" s="1"/>
  <c r="N248" i="17"/>
  <c r="N247" i="17" s="1"/>
  <c r="M248" i="17"/>
  <c r="M247" i="17" s="1"/>
  <c r="L248" i="17"/>
  <c r="L247" i="17" s="1"/>
  <c r="K248" i="17"/>
  <c r="K247" i="17" s="1"/>
  <c r="J248" i="17"/>
  <c r="J247" i="17" s="1"/>
  <c r="I248" i="17"/>
  <c r="I247" i="17" s="1"/>
  <c r="H248" i="17"/>
  <c r="H247" i="17" s="1"/>
  <c r="G248" i="17"/>
  <c r="G247" i="17" s="1"/>
  <c r="F248" i="17"/>
  <c r="F247" i="17" s="1"/>
  <c r="E248" i="17"/>
  <c r="P241" i="17"/>
  <c r="P238" i="17" s="1"/>
  <c r="P230" i="17" s="1"/>
  <c r="O241" i="17"/>
  <c r="N241" i="17"/>
  <c r="M241" i="17"/>
  <c r="L241" i="17"/>
  <c r="K241" i="17"/>
  <c r="J241" i="17"/>
  <c r="I241" i="17"/>
  <c r="H241" i="17"/>
  <c r="G241" i="17"/>
  <c r="F241" i="17"/>
  <c r="E241" i="17"/>
  <c r="O239" i="17"/>
  <c r="N239" i="17"/>
  <c r="M239" i="17"/>
  <c r="L239" i="17"/>
  <c r="K239" i="17"/>
  <c r="J239" i="17"/>
  <c r="I239" i="17"/>
  <c r="H239" i="17"/>
  <c r="G239" i="17"/>
  <c r="F239" i="17"/>
  <c r="E239" i="17"/>
  <c r="Q239" i="17" s="1"/>
  <c r="Q237" i="17"/>
  <c r="O235" i="17"/>
  <c r="O231" i="17" s="1"/>
  <c r="N235" i="17"/>
  <c r="N231" i="17" s="1"/>
  <c r="M235" i="17"/>
  <c r="M231" i="17" s="1"/>
  <c r="L235" i="17"/>
  <c r="L231" i="17" s="1"/>
  <c r="K235" i="17"/>
  <c r="K231" i="17" s="1"/>
  <c r="J235" i="17"/>
  <c r="J231" i="17" s="1"/>
  <c r="I235" i="17"/>
  <c r="I231" i="17" s="1"/>
  <c r="H235" i="17"/>
  <c r="H231" i="17" s="1"/>
  <c r="G235" i="17"/>
  <c r="G231" i="17" s="1"/>
  <c r="F235" i="17"/>
  <c r="F231" i="17" s="1"/>
  <c r="E235" i="17"/>
  <c r="Q227" i="17"/>
  <c r="P226" i="17"/>
  <c r="O226" i="17"/>
  <c r="N226" i="17"/>
  <c r="M226" i="17"/>
  <c r="L226" i="17"/>
  <c r="K226" i="17"/>
  <c r="J226" i="17"/>
  <c r="I226" i="17"/>
  <c r="H226" i="17"/>
  <c r="G226" i="17"/>
  <c r="F226" i="17"/>
  <c r="E226" i="17"/>
  <c r="Q225" i="17"/>
  <c r="Q224" i="17"/>
  <c r="Q223" i="17"/>
  <c r="Q222" i="17"/>
  <c r="P221" i="17"/>
  <c r="P220" i="17" s="1"/>
  <c r="P214" i="17" s="1"/>
  <c r="O221" i="17"/>
  <c r="O220" i="17" s="1"/>
  <c r="N221" i="17"/>
  <c r="N220" i="17" s="1"/>
  <c r="M221" i="17"/>
  <c r="M220" i="17" s="1"/>
  <c r="L221" i="17"/>
  <c r="L220" i="17" s="1"/>
  <c r="K221" i="17"/>
  <c r="K220" i="17" s="1"/>
  <c r="J221" i="17"/>
  <c r="J220" i="17" s="1"/>
  <c r="I221" i="17"/>
  <c r="I220" i="17" s="1"/>
  <c r="H221" i="17"/>
  <c r="H220" i="17" s="1"/>
  <c r="G221" i="17"/>
  <c r="G220" i="17" s="1"/>
  <c r="F221" i="17"/>
  <c r="F220" i="17" s="1"/>
  <c r="E221" i="17"/>
  <c r="Q217" i="17"/>
  <c r="O216" i="17"/>
  <c r="O215" i="17" s="1"/>
  <c r="N216" i="17"/>
  <c r="N215" i="17" s="1"/>
  <c r="M216" i="17"/>
  <c r="M215" i="17" s="1"/>
  <c r="L216" i="17"/>
  <c r="L215" i="17" s="1"/>
  <c r="K216" i="17"/>
  <c r="K215" i="17" s="1"/>
  <c r="J216" i="17"/>
  <c r="J215" i="17" s="1"/>
  <c r="I216" i="17"/>
  <c r="I215" i="17" s="1"/>
  <c r="H216" i="17"/>
  <c r="H215" i="17" s="1"/>
  <c r="G216" i="17"/>
  <c r="G215" i="17" s="1"/>
  <c r="F216" i="17"/>
  <c r="F215" i="17" s="1"/>
  <c r="E216" i="17"/>
  <c r="E215" i="17" s="1"/>
  <c r="Q213" i="17"/>
  <c r="Q211" i="17"/>
  <c r="Q210" i="17"/>
  <c r="Q209" i="17"/>
  <c r="Q208" i="17"/>
  <c r="P207" i="17"/>
  <c r="O207" i="17"/>
  <c r="N207" i="17"/>
  <c r="M207" i="17"/>
  <c r="L207" i="17"/>
  <c r="K207" i="17"/>
  <c r="J207" i="17"/>
  <c r="I207" i="17"/>
  <c r="H207" i="17"/>
  <c r="G207" i="17"/>
  <c r="F207" i="17"/>
  <c r="E207" i="17"/>
  <c r="Q206" i="17"/>
  <c r="Q205" i="17"/>
  <c r="Q204" i="17"/>
  <c r="Q203" i="17"/>
  <c r="O202" i="17"/>
  <c r="N202" i="17"/>
  <c r="M202" i="17"/>
  <c r="L202" i="17"/>
  <c r="K202" i="17"/>
  <c r="J202" i="17"/>
  <c r="I202" i="17"/>
  <c r="H202" i="17"/>
  <c r="G202" i="17"/>
  <c r="F202" i="17"/>
  <c r="E202" i="17"/>
  <c r="Q201" i="17"/>
  <c r="P200" i="17"/>
  <c r="P196" i="17" s="1"/>
  <c r="O200" i="17"/>
  <c r="O196" i="17" s="1"/>
  <c r="N200" i="17"/>
  <c r="N196" i="17" s="1"/>
  <c r="M200" i="17"/>
  <c r="M196" i="17" s="1"/>
  <c r="L200" i="17"/>
  <c r="L196" i="17" s="1"/>
  <c r="K200" i="17"/>
  <c r="K196" i="17" s="1"/>
  <c r="J200" i="17"/>
  <c r="J196" i="17" s="1"/>
  <c r="I200" i="17"/>
  <c r="I196" i="17" s="1"/>
  <c r="H200" i="17"/>
  <c r="H196" i="17" s="1"/>
  <c r="G200" i="17"/>
  <c r="G196" i="17" s="1"/>
  <c r="F200" i="17"/>
  <c r="F196" i="17" s="1"/>
  <c r="E200" i="17"/>
  <c r="E196" i="17" s="1"/>
  <c r="Q199" i="17"/>
  <c r="Q198" i="17"/>
  <c r="Q195" i="17"/>
  <c r="Q194" i="17"/>
  <c r="P192" i="17"/>
  <c r="O192" i="17"/>
  <c r="N192" i="17"/>
  <c r="M192" i="17"/>
  <c r="L192" i="17"/>
  <c r="K192" i="17"/>
  <c r="J192" i="17"/>
  <c r="I192" i="17"/>
  <c r="H192" i="17"/>
  <c r="G192" i="17"/>
  <c r="F192" i="17"/>
  <c r="E192" i="17"/>
  <c r="Q190" i="17"/>
  <c r="Q189" i="17"/>
  <c r="Q188" i="17"/>
  <c r="Q187" i="17"/>
  <c r="Q186" i="17"/>
  <c r="Q185" i="17"/>
  <c r="Q184" i="17"/>
  <c r="P183" i="17"/>
  <c r="O183" i="17"/>
  <c r="N183" i="17"/>
  <c r="M183" i="17"/>
  <c r="L183" i="17"/>
  <c r="K183" i="17"/>
  <c r="J183" i="17"/>
  <c r="I183" i="17"/>
  <c r="H183" i="17"/>
  <c r="G183" i="17"/>
  <c r="F183" i="17"/>
  <c r="E183" i="17"/>
  <c r="Q182" i="17"/>
  <c r="Q181" i="17"/>
  <c r="Q180" i="17"/>
  <c r="P179" i="17"/>
  <c r="O179" i="17"/>
  <c r="N179" i="17"/>
  <c r="M179" i="17"/>
  <c r="L179" i="17"/>
  <c r="K179" i="17"/>
  <c r="J179" i="17"/>
  <c r="I179" i="17"/>
  <c r="H179" i="17"/>
  <c r="G179" i="17"/>
  <c r="F179" i="17"/>
  <c r="E179" i="17"/>
  <c r="Q177" i="17"/>
  <c r="Q176" i="17"/>
  <c r="E175" i="17"/>
  <c r="Q175" i="17" s="1"/>
  <c r="Q174" i="17"/>
  <c r="Q173" i="17"/>
  <c r="Q172" i="17"/>
  <c r="O171" i="17"/>
  <c r="O170" i="17" s="1"/>
  <c r="N171" i="17"/>
  <c r="N170" i="17" s="1"/>
  <c r="M171" i="17"/>
  <c r="M170" i="17" s="1"/>
  <c r="L171" i="17"/>
  <c r="L170" i="17" s="1"/>
  <c r="K171" i="17"/>
  <c r="K170" i="17" s="1"/>
  <c r="J171" i="17"/>
  <c r="J170" i="17" s="1"/>
  <c r="I171" i="17"/>
  <c r="I170" i="17" s="1"/>
  <c r="H171" i="17"/>
  <c r="H170" i="17" s="1"/>
  <c r="G171" i="17"/>
  <c r="G170" i="17" s="1"/>
  <c r="F171" i="17"/>
  <c r="F170" i="17" s="1"/>
  <c r="E171" i="17"/>
  <c r="Q168" i="17"/>
  <c r="Q167" i="17"/>
  <c r="Q166" i="17"/>
  <c r="Q165" i="17"/>
  <c r="Q164" i="17"/>
  <c r="Q163" i="17"/>
  <c r="Q162" i="17"/>
  <c r="Q161" i="17"/>
  <c r="Q160" i="17"/>
  <c r="Q159" i="17"/>
  <c r="Q158" i="17"/>
  <c r="Q157" i="17"/>
  <c r="Q156" i="17"/>
  <c r="Q155" i="17"/>
  <c r="P154" i="17"/>
  <c r="O154" i="17"/>
  <c r="N154" i="17"/>
  <c r="M154" i="17"/>
  <c r="L154" i="17"/>
  <c r="K154" i="17"/>
  <c r="J154" i="17"/>
  <c r="I154" i="17"/>
  <c r="H154" i="17"/>
  <c r="G154" i="17"/>
  <c r="F154" i="17"/>
  <c r="E154" i="17"/>
  <c r="Q153" i="17"/>
  <c r="E151" i="17"/>
  <c r="Q150" i="17"/>
  <c r="Q149" i="17"/>
  <c r="Q148" i="17"/>
  <c r="Q147" i="17"/>
  <c r="Q146" i="17"/>
  <c r="Q145" i="17"/>
  <c r="Q144" i="17"/>
  <c r="Q143" i="17"/>
  <c r="Q142" i="17"/>
  <c r="Q141" i="17"/>
  <c r="Q140" i="17"/>
  <c r="Q139" i="17"/>
  <c r="Q138" i="17"/>
  <c r="P137" i="17"/>
  <c r="O137" i="17"/>
  <c r="N137" i="17"/>
  <c r="M137" i="17"/>
  <c r="L137" i="17"/>
  <c r="K137" i="17"/>
  <c r="J137" i="17"/>
  <c r="I137" i="17"/>
  <c r="H137" i="17"/>
  <c r="G137" i="17"/>
  <c r="F137" i="17"/>
  <c r="Q135" i="17"/>
  <c r="P134" i="17"/>
  <c r="P133" i="17" s="1"/>
  <c r="O134" i="17"/>
  <c r="O133" i="17" s="1"/>
  <c r="N134" i="17"/>
  <c r="N133" i="17" s="1"/>
  <c r="M134" i="17"/>
  <c r="M133" i="17" s="1"/>
  <c r="L134" i="17"/>
  <c r="L133" i="17" s="1"/>
  <c r="K134" i="17"/>
  <c r="K133" i="17" s="1"/>
  <c r="J134" i="17"/>
  <c r="J133" i="17" s="1"/>
  <c r="I134" i="17"/>
  <c r="I133" i="17" s="1"/>
  <c r="H134" i="17"/>
  <c r="G134" i="17"/>
  <c r="G133" i="17" s="1"/>
  <c r="F134" i="17"/>
  <c r="F133" i="17" s="1"/>
  <c r="E134" i="17"/>
  <c r="E133" i="17" s="1"/>
  <c r="Q132" i="17"/>
  <c r="P131" i="17"/>
  <c r="F131" i="17"/>
  <c r="Q130" i="17"/>
  <c r="Q129" i="17"/>
  <c r="Q128" i="17"/>
  <c r="O126" i="17"/>
  <c r="N127" i="17"/>
  <c r="N126" i="17" s="1"/>
  <c r="M127" i="17"/>
  <c r="M126" i="17" s="1"/>
  <c r="L127" i="17"/>
  <c r="L126" i="17" s="1"/>
  <c r="K127" i="17"/>
  <c r="K126" i="17" s="1"/>
  <c r="J127" i="17"/>
  <c r="J126" i="17" s="1"/>
  <c r="I127" i="17"/>
  <c r="I126" i="17" s="1"/>
  <c r="H127" i="17"/>
  <c r="H126" i="17" s="1"/>
  <c r="G127" i="17"/>
  <c r="G126" i="17" s="1"/>
  <c r="F127" i="17"/>
  <c r="E127" i="17"/>
  <c r="E126" i="17" s="1"/>
  <c r="Q124" i="17"/>
  <c r="P123" i="17"/>
  <c r="O123" i="17"/>
  <c r="N123" i="17"/>
  <c r="M123" i="17"/>
  <c r="L123" i="17"/>
  <c r="K123" i="17"/>
  <c r="J123" i="17"/>
  <c r="I123" i="17"/>
  <c r="H123" i="17"/>
  <c r="G123" i="17"/>
  <c r="F123" i="17"/>
  <c r="E123" i="17"/>
  <c r="Q122" i="17"/>
  <c r="P121" i="17"/>
  <c r="O121" i="17"/>
  <c r="N121" i="17"/>
  <c r="M121" i="17"/>
  <c r="L121" i="17"/>
  <c r="K121" i="17"/>
  <c r="J121" i="17"/>
  <c r="I121" i="17"/>
  <c r="H121" i="17"/>
  <c r="G121" i="17"/>
  <c r="F121" i="17"/>
  <c r="E121" i="17"/>
  <c r="Q120" i="17"/>
  <c r="Q119" i="17"/>
  <c r="Q118" i="17"/>
  <c r="Q117" i="17"/>
  <c r="Q116" i="17"/>
  <c r="Q115" i="17"/>
  <c r="P114" i="17"/>
  <c r="O114" i="17"/>
  <c r="N114" i="17"/>
  <c r="M114" i="17"/>
  <c r="L114" i="17"/>
  <c r="K114" i="17"/>
  <c r="J114" i="17"/>
  <c r="I114" i="17"/>
  <c r="H114" i="17"/>
  <c r="G114" i="17"/>
  <c r="F114" i="17"/>
  <c r="E114" i="17"/>
  <c r="Q113" i="17"/>
  <c r="Q112" i="17"/>
  <c r="Q111" i="17"/>
  <c r="Q110" i="17"/>
  <c r="Q109" i="17"/>
  <c r="Q108" i="17"/>
  <c r="Q107" i="17"/>
  <c r="Q106" i="17"/>
  <c r="Q105" i="17"/>
  <c r="Q104" i="17"/>
  <c r="Q103" i="17"/>
  <c r="Q102" i="17"/>
  <c r="Q101" i="17"/>
  <c r="Q100" i="17"/>
  <c r="Q99" i="17"/>
  <c r="Q98" i="17"/>
  <c r="Q97" i="17"/>
  <c r="Q96" i="17"/>
  <c r="Q95" i="17"/>
  <c r="Q94" i="17"/>
  <c r="Q93" i="17"/>
  <c r="Q92" i="17"/>
  <c r="Q91" i="17"/>
  <c r="Q90" i="17"/>
  <c r="Q89" i="17"/>
  <c r="Q88" i="17"/>
  <c r="Q87" i="17"/>
  <c r="Q86" i="17"/>
  <c r="Q85" i="17"/>
  <c r="Q84" i="17"/>
  <c r="Q83" i="17"/>
  <c r="Q82" i="17"/>
  <c r="Q81" i="17"/>
  <c r="Q80" i="17"/>
  <c r="Q79" i="17"/>
  <c r="Q78" i="17"/>
  <c r="Q77" i="17"/>
  <c r="Q76" i="17"/>
  <c r="Q75" i="17"/>
  <c r="Q74" i="17"/>
  <c r="Q73" i="17"/>
  <c r="Q72" i="17"/>
  <c r="Q71" i="17"/>
  <c r="Q69" i="17"/>
  <c r="Q67" i="17"/>
  <c r="Q66" i="17"/>
  <c r="Q65" i="17"/>
  <c r="Q64" i="17"/>
  <c r="Q63" i="17"/>
  <c r="Q62" i="17"/>
  <c r="Q61" i="17"/>
  <c r="Q60" i="17"/>
  <c r="Q59" i="17"/>
  <c r="Q58" i="17"/>
  <c r="Q57" i="17"/>
  <c r="Q56" i="17"/>
  <c r="Q55" i="17"/>
  <c r="Q54" i="17"/>
  <c r="Q53" i="17"/>
  <c r="Q52" i="17"/>
  <c r="Q51" i="17"/>
  <c r="Q50" i="17"/>
  <c r="Q48" i="17"/>
  <c r="Q47" i="17"/>
  <c r="Q46" i="17"/>
  <c r="Q45" i="17"/>
  <c r="Q44" i="17"/>
  <c r="Q43" i="17"/>
  <c r="Q42" i="17"/>
  <c r="Q41" i="17"/>
  <c r="Q40" i="17"/>
  <c r="Q39" i="17"/>
  <c r="P38" i="17"/>
  <c r="O38" i="17"/>
  <c r="N38" i="17"/>
  <c r="M38" i="17"/>
  <c r="L38" i="17"/>
  <c r="K38" i="17"/>
  <c r="J38" i="17"/>
  <c r="I38" i="17"/>
  <c r="H38" i="17"/>
  <c r="G38" i="17"/>
  <c r="F38" i="17"/>
  <c r="E38" i="17"/>
  <c r="Q37" i="17"/>
  <c r="Q36" i="17"/>
  <c r="Q35" i="17"/>
  <c r="Q34" i="17"/>
  <c r="Q33" i="17"/>
  <c r="Q32" i="17"/>
  <c r="Q31" i="17"/>
  <c r="Q30" i="17"/>
  <c r="Q29" i="17"/>
  <c r="Q28" i="17"/>
  <c r="Q27" i="17"/>
  <c r="Q26" i="17"/>
  <c r="P25" i="17"/>
  <c r="O25" i="17"/>
  <c r="N25" i="17"/>
  <c r="M25" i="17"/>
  <c r="L25" i="17"/>
  <c r="K25" i="17"/>
  <c r="J25" i="17"/>
  <c r="I25" i="17"/>
  <c r="H25" i="17"/>
  <c r="G25" i="17"/>
  <c r="F25" i="17"/>
  <c r="E25" i="17"/>
  <c r="Q23" i="17"/>
  <c r="Q22" i="17"/>
  <c r="Q21" i="17"/>
  <c r="Q20" i="17"/>
  <c r="Q19" i="17"/>
  <c r="Q18" i="17"/>
  <c r="Q17" i="17"/>
  <c r="Q16" i="17"/>
  <c r="Q15" i="17"/>
  <c r="Q133" i="3"/>
  <c r="E228" i="3"/>
  <c r="F228" i="3"/>
  <c r="G228" i="3"/>
  <c r="H228" i="3"/>
  <c r="I228" i="3"/>
  <c r="J228" i="3"/>
  <c r="K228" i="3"/>
  <c r="L228" i="3"/>
  <c r="M228" i="3"/>
  <c r="N228" i="3"/>
  <c r="O228" i="3"/>
  <c r="O227" i="3" s="1"/>
  <c r="Q230" i="3"/>
  <c r="E217" i="3"/>
  <c r="F217" i="3"/>
  <c r="G217" i="3"/>
  <c r="H217" i="3"/>
  <c r="I217" i="3"/>
  <c r="J217" i="3"/>
  <c r="K217" i="3"/>
  <c r="L217" i="3"/>
  <c r="M217" i="3"/>
  <c r="N217" i="3"/>
  <c r="O217" i="3"/>
  <c r="O216" i="3" s="1"/>
  <c r="O232" i="3"/>
  <c r="O234" i="3"/>
  <c r="O14" i="3"/>
  <c r="O24" i="3"/>
  <c r="O37" i="3"/>
  <c r="O48" i="3"/>
  <c r="O67" i="3"/>
  <c r="O112" i="3"/>
  <c r="O119" i="3"/>
  <c r="O121" i="3"/>
  <c r="O132" i="3"/>
  <c r="O131" i="3" s="1"/>
  <c r="O123" i="3" s="1"/>
  <c r="O135" i="3"/>
  <c r="O152" i="3"/>
  <c r="O168" i="3"/>
  <c r="O167" i="3" s="1"/>
  <c r="O176" i="3"/>
  <c r="O180" i="3"/>
  <c r="O189" i="3"/>
  <c r="O197" i="3"/>
  <c r="O199" i="3"/>
  <c r="O204" i="3"/>
  <c r="O222" i="3"/>
  <c r="Q203" i="3"/>
  <c r="O211" i="3" l="1"/>
  <c r="O231" i="3"/>
  <c r="O226" i="3" s="1"/>
  <c r="D228" i="17"/>
  <c r="P191" i="17"/>
  <c r="P126" i="17"/>
  <c r="P125" i="17" s="1"/>
  <c r="Q152" i="17"/>
  <c r="E137" i="17"/>
  <c r="E136" i="17" s="1"/>
  <c r="Q151" i="17"/>
  <c r="F246" i="17"/>
  <c r="L178" i="17"/>
  <c r="L169" i="17" s="1"/>
  <c r="J246" i="17"/>
  <c r="N246" i="17"/>
  <c r="M254" i="17"/>
  <c r="M253" i="17" s="1"/>
  <c r="H246" i="17"/>
  <c r="M214" i="17"/>
  <c r="I246" i="17"/>
  <c r="K254" i="17"/>
  <c r="K253" i="17" s="1"/>
  <c r="L246" i="17"/>
  <c r="K246" i="17"/>
  <c r="M246" i="17"/>
  <c r="G246" i="17"/>
  <c r="O246" i="17"/>
  <c r="N178" i="17"/>
  <c r="N169" i="17" s="1"/>
  <c r="J125" i="17"/>
  <c r="K136" i="17"/>
  <c r="M238" i="17"/>
  <c r="M230" i="17" s="1"/>
  <c r="H13" i="17"/>
  <c r="H12" i="17" s="1"/>
  <c r="P13" i="17"/>
  <c r="P12" i="17" s="1"/>
  <c r="G136" i="17"/>
  <c r="O136" i="17"/>
  <c r="G238" i="17"/>
  <c r="G230" i="17" s="1"/>
  <c r="H254" i="17"/>
  <c r="H253" i="17" s="1"/>
  <c r="K178" i="17"/>
  <c r="K169" i="17" s="1"/>
  <c r="E178" i="17"/>
  <c r="M178" i="17"/>
  <c r="M169" i="17" s="1"/>
  <c r="F178" i="17"/>
  <c r="F169" i="17" s="1"/>
  <c r="K238" i="17"/>
  <c r="K230" i="17" s="1"/>
  <c r="Q235" i="17"/>
  <c r="F214" i="17"/>
  <c r="N136" i="17"/>
  <c r="K13" i="17"/>
  <c r="K12" i="17" s="1"/>
  <c r="M13" i="17"/>
  <c r="M12" i="17" s="1"/>
  <c r="F126" i="17"/>
  <c r="K214" i="17"/>
  <c r="L238" i="17"/>
  <c r="L230" i="17" s="1"/>
  <c r="L254" i="17"/>
  <c r="L253" i="17" s="1"/>
  <c r="P178" i="17"/>
  <c r="P169" i="17" s="1"/>
  <c r="K125" i="17"/>
  <c r="E125" i="17"/>
  <c r="G13" i="17"/>
  <c r="G12" i="17" s="1"/>
  <c r="O13" i="17"/>
  <c r="O12" i="17" s="1"/>
  <c r="I136" i="17"/>
  <c r="M136" i="17"/>
  <c r="J136" i="17"/>
  <c r="N214" i="17"/>
  <c r="H178" i="17"/>
  <c r="H169" i="17" s="1"/>
  <c r="Q258" i="17"/>
  <c r="Q49" i="17"/>
  <c r="M125" i="17"/>
  <c r="J178" i="17"/>
  <c r="J169" i="17" s="1"/>
  <c r="G214" i="17"/>
  <c r="O214" i="17"/>
  <c r="I13" i="17"/>
  <c r="I12" i="17" s="1"/>
  <c r="Q131" i="17"/>
  <c r="H191" i="17"/>
  <c r="J191" i="17"/>
  <c r="F238" i="17"/>
  <c r="F230" i="17" s="1"/>
  <c r="N238" i="17"/>
  <c r="N230" i="17" s="1"/>
  <c r="Q25" i="17"/>
  <c r="O125" i="17"/>
  <c r="I191" i="17"/>
  <c r="O238" i="17"/>
  <c r="O230" i="17" s="1"/>
  <c r="P245" i="17"/>
  <c r="Q263" i="17"/>
  <c r="I178" i="17"/>
  <c r="I169" i="17" s="1"/>
  <c r="N13" i="17"/>
  <c r="N12" i="17" s="1"/>
  <c r="N125" i="17"/>
  <c r="F136" i="17"/>
  <c r="G254" i="17"/>
  <c r="G253" i="17" s="1"/>
  <c r="O254" i="17"/>
  <c r="O253" i="17" s="1"/>
  <c r="J13" i="17"/>
  <c r="J12" i="17" s="1"/>
  <c r="Q171" i="17"/>
  <c r="L191" i="17"/>
  <c r="K191" i="17"/>
  <c r="F13" i="17"/>
  <c r="F12" i="17" s="1"/>
  <c r="I125" i="17"/>
  <c r="Q134" i="17"/>
  <c r="J238" i="17"/>
  <c r="J230" i="17" s="1"/>
  <c r="E238" i="17"/>
  <c r="G125" i="17"/>
  <c r="Q38" i="17"/>
  <c r="Q14" i="17"/>
  <c r="L136" i="17"/>
  <c r="Q207" i="17"/>
  <c r="Q216" i="17"/>
  <c r="Q262" i="17"/>
  <c r="Q114" i="17"/>
  <c r="Q121" i="17"/>
  <c r="I214" i="17"/>
  <c r="I238" i="17"/>
  <c r="Q248" i="17"/>
  <c r="F254" i="17"/>
  <c r="F253" i="17" s="1"/>
  <c r="N254" i="17"/>
  <c r="N253" i="17" s="1"/>
  <c r="Q154" i="17"/>
  <c r="Q183" i="17"/>
  <c r="Q200" i="17"/>
  <c r="L214" i="17"/>
  <c r="Q123" i="17"/>
  <c r="L125" i="17"/>
  <c r="E170" i="17"/>
  <c r="Q192" i="17"/>
  <c r="M191" i="17"/>
  <c r="Q197" i="17"/>
  <c r="Q202" i="17"/>
  <c r="Q221" i="17"/>
  <c r="Q226" i="17"/>
  <c r="E254" i="17"/>
  <c r="E253" i="17" s="1"/>
  <c r="Q127" i="17"/>
  <c r="H136" i="17"/>
  <c r="P136" i="17"/>
  <c r="G178" i="17"/>
  <c r="G169" i="17" s="1"/>
  <c r="O178" i="17"/>
  <c r="O169" i="17" s="1"/>
  <c r="F191" i="17"/>
  <c r="N191" i="17"/>
  <c r="I254" i="17"/>
  <c r="I253" i="17" s="1"/>
  <c r="L13" i="17"/>
  <c r="L12" i="17" s="1"/>
  <c r="Q241" i="17"/>
  <c r="Q68" i="17"/>
  <c r="G191" i="17"/>
  <c r="O191" i="17"/>
  <c r="J214" i="17"/>
  <c r="E231" i="17"/>
  <c r="Q231" i="17" s="1"/>
  <c r="J254" i="17"/>
  <c r="J253" i="17" s="1"/>
  <c r="Q179" i="17"/>
  <c r="Q255" i="17"/>
  <c r="Q251" i="17"/>
  <c r="H133" i="17"/>
  <c r="Q133" i="17" s="1"/>
  <c r="E191" i="17"/>
  <c r="H214" i="17"/>
  <c r="E220" i="17"/>
  <c r="Q220" i="17" s="1"/>
  <c r="Q250" i="17"/>
  <c r="E13" i="17"/>
  <c r="H238" i="17"/>
  <c r="H230" i="17" s="1"/>
  <c r="E247" i="17"/>
  <c r="Q247" i="17" s="1"/>
  <c r="O192" i="3"/>
  <c r="O188" i="3" s="1"/>
  <c r="O175" i="3"/>
  <c r="O166" i="3" s="1"/>
  <c r="O134" i="3"/>
  <c r="O13" i="3"/>
  <c r="O12" i="3" s="1"/>
  <c r="Q190" i="3"/>
  <c r="E189" i="3"/>
  <c r="Q137" i="17" l="1"/>
  <c r="D243" i="17"/>
  <c r="F245" i="17"/>
  <c r="Q126" i="17"/>
  <c r="M245" i="17"/>
  <c r="K245" i="17"/>
  <c r="N245" i="17"/>
  <c r="F125" i="17"/>
  <c r="F11" i="17" s="1"/>
  <c r="F228" i="17" s="1"/>
  <c r="F243" i="17" s="1"/>
  <c r="J245" i="17"/>
  <c r="E169" i="17"/>
  <c r="Q169" i="17" s="1"/>
  <c r="I245" i="17"/>
  <c r="O245" i="17"/>
  <c r="E246" i="17"/>
  <c r="Q246" i="17" s="1"/>
  <c r="G245" i="17"/>
  <c r="H245" i="17"/>
  <c r="L245" i="17"/>
  <c r="E230" i="17"/>
  <c r="K11" i="17"/>
  <c r="K228" i="17" s="1"/>
  <c r="E261" i="17"/>
  <c r="I11" i="17"/>
  <c r="I228" i="17" s="1"/>
  <c r="N11" i="17"/>
  <c r="N228" i="17" s="1"/>
  <c r="Q136" i="17"/>
  <c r="M11" i="17"/>
  <c r="M228" i="17" s="1"/>
  <c r="J11" i="17"/>
  <c r="J228" i="17" s="1"/>
  <c r="Q253" i="17"/>
  <c r="Q254" i="17"/>
  <c r="O11" i="17"/>
  <c r="O228" i="17" s="1"/>
  <c r="G11" i="17"/>
  <c r="G228" i="17" s="1"/>
  <c r="G243" i="17" s="1"/>
  <c r="H125" i="17"/>
  <c r="Q196" i="17"/>
  <c r="Q238" i="17"/>
  <c r="Q191" i="17"/>
  <c r="Q170" i="17"/>
  <c r="I230" i="17"/>
  <c r="E214" i="17"/>
  <c r="P11" i="17"/>
  <c r="P228" i="17" s="1"/>
  <c r="Q178" i="17"/>
  <c r="L11" i="17"/>
  <c r="L228" i="17" s="1"/>
  <c r="Q215" i="17"/>
  <c r="Q13" i="17"/>
  <c r="E12" i="17"/>
  <c r="O11" i="3"/>
  <c r="O224" i="3" s="1"/>
  <c r="O236" i="3" s="1"/>
  <c r="O261" i="3" s="1"/>
  <c r="Q198" i="3"/>
  <c r="M132" i="3"/>
  <c r="N132" i="3"/>
  <c r="N131" i="3" s="1"/>
  <c r="N123" i="3" s="1"/>
  <c r="Q126" i="3"/>
  <c r="N234" i="3"/>
  <c r="N222" i="3"/>
  <c r="N216" i="3"/>
  <c r="C199" i="3"/>
  <c r="E199" i="3"/>
  <c r="F199" i="3"/>
  <c r="G199" i="3"/>
  <c r="H199" i="3"/>
  <c r="I199" i="3"/>
  <c r="J199" i="3"/>
  <c r="K199" i="3"/>
  <c r="L199" i="3"/>
  <c r="M199" i="3"/>
  <c r="N199" i="3"/>
  <c r="M204" i="3"/>
  <c r="N204" i="3"/>
  <c r="P204" i="3"/>
  <c r="E197" i="3"/>
  <c r="N197" i="3"/>
  <c r="P197" i="3"/>
  <c r="N189" i="3"/>
  <c r="N180" i="3"/>
  <c r="E176" i="3"/>
  <c r="F176" i="3"/>
  <c r="F180" i="3"/>
  <c r="E180" i="3"/>
  <c r="M180" i="3"/>
  <c r="N176" i="3"/>
  <c r="M176" i="3"/>
  <c r="M168" i="3"/>
  <c r="N168" i="3"/>
  <c r="N167" i="3" s="1"/>
  <c r="M152" i="3"/>
  <c r="N135" i="3"/>
  <c r="M135" i="3"/>
  <c r="P132" i="3"/>
  <c r="P131" i="3" s="1"/>
  <c r="Q128" i="3"/>
  <c r="Q127" i="3"/>
  <c r="M121" i="3"/>
  <c r="N121" i="3"/>
  <c r="N119" i="3"/>
  <c r="M119" i="3"/>
  <c r="M112" i="3"/>
  <c r="N112" i="3"/>
  <c r="N67" i="3"/>
  <c r="M67" i="3"/>
  <c r="M48" i="3"/>
  <c r="N48" i="3"/>
  <c r="M37" i="3"/>
  <c r="N37" i="3"/>
  <c r="M24" i="3"/>
  <c r="N211" i="3" l="1"/>
  <c r="D268" i="17"/>
  <c r="F268" i="17"/>
  <c r="G268" i="17"/>
  <c r="Q125" i="17"/>
  <c r="P243" i="17"/>
  <c r="P268" i="17" s="1"/>
  <c r="K243" i="17"/>
  <c r="K268" i="17" s="1"/>
  <c r="M243" i="17"/>
  <c r="M268" i="17" s="1"/>
  <c r="J243" i="17"/>
  <c r="J268" i="17" s="1"/>
  <c r="N243" i="17"/>
  <c r="N268" i="17" s="1"/>
  <c r="L243" i="17"/>
  <c r="L268" i="17" s="1"/>
  <c r="O243" i="17"/>
  <c r="O268" i="17" s="1"/>
  <c r="Q214" i="17"/>
  <c r="Q261" i="17"/>
  <c r="E260" i="17"/>
  <c r="E245" i="17" s="1"/>
  <c r="Q230" i="17"/>
  <c r="I243" i="17"/>
  <c r="I268" i="17" s="1"/>
  <c r="H11" i="17"/>
  <c r="H228" i="17" s="1"/>
  <c r="H243" i="17" s="1"/>
  <c r="H268" i="17" s="1"/>
  <c r="E11" i="17"/>
  <c r="E228" i="17" s="1"/>
  <c r="E243" i="17" s="1"/>
  <c r="Q12" i="17"/>
  <c r="F175" i="3"/>
  <c r="N227" i="3"/>
  <c r="N175" i="3"/>
  <c r="N166" i="3" s="1"/>
  <c r="N24" i="3"/>
  <c r="C14" i="3"/>
  <c r="M14" i="3"/>
  <c r="N14" i="3"/>
  <c r="Q260" i="17" l="1"/>
  <c r="Q245" i="17" s="1"/>
  <c r="Q11" i="17"/>
  <c r="Q228" i="17" s="1"/>
  <c r="E268" i="17"/>
  <c r="N13" i="3"/>
  <c r="N12" i="3" s="1"/>
  <c r="E132" i="3"/>
  <c r="E131" i="3" s="1"/>
  <c r="E123" i="3" s="1"/>
  <c r="F132" i="3"/>
  <c r="F131" i="3" s="1"/>
  <c r="G132" i="3"/>
  <c r="G131" i="3" s="1"/>
  <c r="G123" i="3" s="1"/>
  <c r="H132" i="3"/>
  <c r="H131" i="3" s="1"/>
  <c r="H123" i="3" s="1"/>
  <c r="I132" i="3"/>
  <c r="I131" i="3" s="1"/>
  <c r="I123" i="3" s="1"/>
  <c r="J132" i="3"/>
  <c r="J131" i="3" s="1"/>
  <c r="J123" i="3" s="1"/>
  <c r="K132" i="3"/>
  <c r="K131" i="3" s="1"/>
  <c r="K123" i="3" s="1"/>
  <c r="L132" i="3"/>
  <c r="L131" i="3" s="1"/>
  <c r="L123" i="3" s="1"/>
  <c r="M131" i="3"/>
  <c r="M123" i="3" s="1"/>
  <c r="E135" i="3"/>
  <c r="F135" i="3"/>
  <c r="G135" i="3"/>
  <c r="H135" i="3"/>
  <c r="I135" i="3"/>
  <c r="J135" i="3"/>
  <c r="K135" i="3"/>
  <c r="C135" i="3"/>
  <c r="M167" i="3"/>
  <c r="E168" i="3"/>
  <c r="F168" i="3"/>
  <c r="F167" i="3" s="1"/>
  <c r="G168" i="3"/>
  <c r="G167" i="3" s="1"/>
  <c r="H168" i="3"/>
  <c r="H167" i="3" s="1"/>
  <c r="I168" i="3"/>
  <c r="I167" i="3" s="1"/>
  <c r="J168" i="3"/>
  <c r="J167" i="3" s="1"/>
  <c r="K168" i="3"/>
  <c r="K167" i="3" s="1"/>
  <c r="L168" i="3"/>
  <c r="L167" i="3" s="1"/>
  <c r="C168" i="3"/>
  <c r="G180" i="3"/>
  <c r="H180" i="3"/>
  <c r="I180" i="3"/>
  <c r="J180" i="3"/>
  <c r="K180" i="3"/>
  <c r="L180" i="3"/>
  <c r="E175" i="3"/>
  <c r="G176" i="3"/>
  <c r="H176" i="3"/>
  <c r="I176" i="3"/>
  <c r="J176" i="3"/>
  <c r="K176" i="3"/>
  <c r="L176" i="3"/>
  <c r="M175" i="3"/>
  <c r="F189" i="3"/>
  <c r="G189" i="3"/>
  <c r="H189" i="3"/>
  <c r="I189" i="3"/>
  <c r="J189" i="3"/>
  <c r="K189" i="3"/>
  <c r="L189" i="3"/>
  <c r="M189" i="3"/>
  <c r="P189" i="3"/>
  <c r="F197" i="3"/>
  <c r="G197" i="3"/>
  <c r="H197" i="3"/>
  <c r="I197" i="3"/>
  <c r="J197" i="3"/>
  <c r="K197" i="3"/>
  <c r="L197" i="3"/>
  <c r="M197" i="3"/>
  <c r="M192" i="3" s="1"/>
  <c r="E204" i="3"/>
  <c r="F204" i="3"/>
  <c r="G204" i="3"/>
  <c r="H204" i="3"/>
  <c r="I204" i="3"/>
  <c r="J204" i="3"/>
  <c r="K204" i="3"/>
  <c r="L204" i="3"/>
  <c r="E121" i="3"/>
  <c r="F121" i="3"/>
  <c r="G121" i="3"/>
  <c r="H121" i="3"/>
  <c r="I121" i="3"/>
  <c r="J121" i="3"/>
  <c r="K121" i="3"/>
  <c r="L121" i="3"/>
  <c r="F119" i="3"/>
  <c r="G119" i="3"/>
  <c r="H119" i="3"/>
  <c r="I119" i="3"/>
  <c r="J119" i="3"/>
  <c r="K119" i="3"/>
  <c r="L119" i="3"/>
  <c r="E112" i="3"/>
  <c r="F112" i="3"/>
  <c r="G112" i="3"/>
  <c r="H112" i="3"/>
  <c r="I112" i="3"/>
  <c r="J112" i="3"/>
  <c r="K112" i="3"/>
  <c r="L112" i="3"/>
  <c r="C112" i="3"/>
  <c r="F67" i="3"/>
  <c r="G67" i="3"/>
  <c r="H67" i="3"/>
  <c r="I67" i="3"/>
  <c r="J67" i="3"/>
  <c r="K67" i="3"/>
  <c r="L67" i="3"/>
  <c r="C67" i="3"/>
  <c r="E48" i="3"/>
  <c r="F48" i="3"/>
  <c r="G48" i="3"/>
  <c r="H48" i="3"/>
  <c r="I48" i="3"/>
  <c r="J48" i="3"/>
  <c r="K48" i="3"/>
  <c r="L48" i="3"/>
  <c r="E37" i="3"/>
  <c r="C37" i="3"/>
  <c r="F37" i="3"/>
  <c r="G37" i="3"/>
  <c r="H37" i="3"/>
  <c r="I37" i="3"/>
  <c r="J37" i="3"/>
  <c r="K37" i="3"/>
  <c r="L37" i="3"/>
  <c r="E24" i="3"/>
  <c r="F24" i="3"/>
  <c r="G24" i="3"/>
  <c r="H24" i="3"/>
  <c r="I24" i="3"/>
  <c r="J24" i="3"/>
  <c r="K24" i="3"/>
  <c r="L24" i="3"/>
  <c r="C24" i="3"/>
  <c r="E14" i="3"/>
  <c r="F14" i="3"/>
  <c r="G14" i="3"/>
  <c r="H14" i="3"/>
  <c r="I14" i="3"/>
  <c r="J14" i="3"/>
  <c r="K14" i="3"/>
  <c r="L14" i="3"/>
  <c r="F216" i="3"/>
  <c r="G216" i="3"/>
  <c r="H216" i="3"/>
  <c r="I216" i="3"/>
  <c r="J216" i="3"/>
  <c r="K216" i="3"/>
  <c r="L216" i="3"/>
  <c r="M216" i="3"/>
  <c r="E216" i="3"/>
  <c r="F222" i="3"/>
  <c r="G222" i="3"/>
  <c r="H222" i="3"/>
  <c r="I222" i="3"/>
  <c r="J222" i="3"/>
  <c r="K222" i="3"/>
  <c r="L222" i="3"/>
  <c r="M222" i="3"/>
  <c r="E222" i="3"/>
  <c r="F234" i="3"/>
  <c r="G234" i="3"/>
  <c r="H234" i="3"/>
  <c r="I234" i="3"/>
  <c r="J234" i="3"/>
  <c r="K234" i="3"/>
  <c r="L234" i="3"/>
  <c r="M234" i="3"/>
  <c r="E234" i="3"/>
  <c r="M227" i="3"/>
  <c r="F232" i="3"/>
  <c r="G232" i="3"/>
  <c r="H232" i="3"/>
  <c r="I232" i="3"/>
  <c r="J232" i="3"/>
  <c r="K232" i="3"/>
  <c r="L232" i="3"/>
  <c r="M232" i="3"/>
  <c r="E232" i="3"/>
  <c r="F227" i="3"/>
  <c r="G227" i="3"/>
  <c r="H227" i="3"/>
  <c r="I227" i="3"/>
  <c r="K227" i="3"/>
  <c r="L227" i="3"/>
  <c r="Q187" i="3"/>
  <c r="E152" i="3"/>
  <c r="J227" i="3"/>
  <c r="F152" i="3"/>
  <c r="G152" i="3"/>
  <c r="H152" i="3"/>
  <c r="I152" i="3"/>
  <c r="J152" i="3"/>
  <c r="K152" i="3"/>
  <c r="L152" i="3"/>
  <c r="C152" i="3"/>
  <c r="E119" i="3"/>
  <c r="Q47" i="3"/>
  <c r="Q32" i="3"/>
  <c r="Q161" i="3"/>
  <c r="Q162" i="3"/>
  <c r="F124" i="3"/>
  <c r="P176" i="3"/>
  <c r="P180" i="3"/>
  <c r="E172" i="3"/>
  <c r="P192" i="3"/>
  <c r="Q147" i="3"/>
  <c r="Q208" i="3"/>
  <c r="Q214" i="3"/>
  <c r="N152" i="3"/>
  <c r="N134" i="3" s="1"/>
  <c r="P152" i="3"/>
  <c r="K211" i="3" l="1"/>
  <c r="P188" i="3"/>
  <c r="J211" i="3"/>
  <c r="E211" i="3"/>
  <c r="F211" i="3"/>
  <c r="F123" i="3"/>
  <c r="L211" i="3"/>
  <c r="M211" i="3"/>
  <c r="I211" i="3"/>
  <c r="H211" i="3"/>
  <c r="G211" i="3"/>
  <c r="Q243" i="17"/>
  <c r="Q268" i="17" s="1"/>
  <c r="I231" i="3"/>
  <c r="I226" i="3" s="1"/>
  <c r="J231" i="3"/>
  <c r="J226" i="3" s="1"/>
  <c r="L192" i="3"/>
  <c r="L188" i="3" s="1"/>
  <c r="K192" i="3"/>
  <c r="K188" i="3" s="1"/>
  <c r="F192" i="3"/>
  <c r="F188" i="3" s="1"/>
  <c r="Q197" i="3"/>
  <c r="E167" i="3"/>
  <c r="E166" i="3" s="1"/>
  <c r="K175" i="3"/>
  <c r="K166" i="3" s="1"/>
  <c r="G231" i="3"/>
  <c r="G226" i="3" s="1"/>
  <c r="E231" i="3"/>
  <c r="F231" i="3"/>
  <c r="F226" i="3" s="1"/>
  <c r="H231" i="3"/>
  <c r="H226" i="3" s="1"/>
  <c r="N192" i="3"/>
  <c r="G192" i="3"/>
  <c r="G188" i="3" s="1"/>
  <c r="M166" i="3"/>
  <c r="K134" i="3"/>
  <c r="F166" i="3"/>
  <c r="M188" i="3"/>
  <c r="E192" i="3"/>
  <c r="E188" i="3" s="1"/>
  <c r="I134" i="3"/>
  <c r="I175" i="3"/>
  <c r="I166" i="3" s="1"/>
  <c r="G134" i="3"/>
  <c r="J192" i="3"/>
  <c r="J188" i="3" s="1"/>
  <c r="H175" i="3"/>
  <c r="H166" i="3" s="1"/>
  <c r="F134" i="3"/>
  <c r="I192" i="3"/>
  <c r="I188" i="3" s="1"/>
  <c r="H192" i="3"/>
  <c r="H188" i="3" s="1"/>
  <c r="J175" i="3"/>
  <c r="J166" i="3" s="1"/>
  <c r="L134" i="3"/>
  <c r="J134" i="3"/>
  <c r="G175" i="3"/>
  <c r="G166" i="3" s="1"/>
  <c r="H134" i="3"/>
  <c r="L175" i="3"/>
  <c r="L166" i="3" s="1"/>
  <c r="M134" i="3"/>
  <c r="G13" i="3"/>
  <c r="G12" i="3" s="1"/>
  <c r="F13" i="3"/>
  <c r="F12" i="3" s="1"/>
  <c r="E13" i="3"/>
  <c r="E12" i="3" s="1"/>
  <c r="H13" i="3"/>
  <c r="H12" i="3" s="1"/>
  <c r="K13" i="3"/>
  <c r="K12" i="3" s="1"/>
  <c r="K231" i="3"/>
  <c r="K226" i="3" s="1"/>
  <c r="I13" i="3"/>
  <c r="I12" i="3" s="1"/>
  <c r="L13" i="3"/>
  <c r="L12" i="3" s="1"/>
  <c r="J13" i="3"/>
  <c r="J12" i="3" s="1"/>
  <c r="L231" i="3"/>
  <c r="L226" i="3" s="1"/>
  <c r="M231" i="3"/>
  <c r="M226" i="3" s="1"/>
  <c r="P175" i="3"/>
  <c r="P166" i="3" s="1"/>
  <c r="P135" i="3"/>
  <c r="P134" i="3" s="1"/>
  <c r="M13" i="3"/>
  <c r="M12" i="3" s="1"/>
  <c r="Q148" i="3"/>
  <c r="Q149" i="3"/>
  <c r="Q233" i="3"/>
  <c r="P217" i="3"/>
  <c r="P216" i="3" s="1"/>
  <c r="N232" i="3"/>
  <c r="N231" i="3" s="1"/>
  <c r="N226" i="3" s="1"/>
  <c r="P232" i="3"/>
  <c r="P14" i="3"/>
  <c r="P24" i="3"/>
  <c r="P48" i="3"/>
  <c r="P112" i="3"/>
  <c r="P119" i="3"/>
  <c r="P121" i="3"/>
  <c r="Q15" i="3"/>
  <c r="Q16" i="3"/>
  <c r="Q17" i="3"/>
  <c r="Q18" i="3"/>
  <c r="Q19" i="3"/>
  <c r="Q20" i="3"/>
  <c r="Q21" i="3"/>
  <c r="Q22" i="3"/>
  <c r="Q23" i="3"/>
  <c r="Q25" i="3"/>
  <c r="Q26" i="3"/>
  <c r="Q27" i="3"/>
  <c r="Q28" i="3"/>
  <c r="Q29" i="3"/>
  <c r="Q30" i="3"/>
  <c r="Q31" i="3"/>
  <c r="Q33" i="3"/>
  <c r="Q34" i="3"/>
  <c r="Q35" i="3"/>
  <c r="Q36" i="3"/>
  <c r="Q38" i="3"/>
  <c r="Q39" i="3"/>
  <c r="Q40" i="3"/>
  <c r="Q41" i="3"/>
  <c r="Q42" i="3"/>
  <c r="Q43" i="3"/>
  <c r="Q44" i="3"/>
  <c r="Q45" i="3"/>
  <c r="Q46" i="3"/>
  <c r="Q49" i="3"/>
  <c r="Q50" i="3"/>
  <c r="Q51" i="3"/>
  <c r="Q52" i="3"/>
  <c r="Q53" i="3"/>
  <c r="Q54" i="3"/>
  <c r="Q55" i="3"/>
  <c r="Q56" i="3"/>
  <c r="Q57" i="3"/>
  <c r="Q58" i="3"/>
  <c r="Q59" i="3"/>
  <c r="Q60" i="3"/>
  <c r="Q61" i="3"/>
  <c r="Q62" i="3"/>
  <c r="Q63" i="3"/>
  <c r="Q64" i="3"/>
  <c r="Q65" i="3"/>
  <c r="Q66"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Q104" i="3"/>
  <c r="Q105" i="3"/>
  <c r="Q106" i="3"/>
  <c r="Q107" i="3"/>
  <c r="Q108" i="3"/>
  <c r="Q109" i="3"/>
  <c r="Q110" i="3"/>
  <c r="Q111" i="3"/>
  <c r="Q113" i="3"/>
  <c r="Q114" i="3"/>
  <c r="Q115" i="3"/>
  <c r="Q116" i="3"/>
  <c r="Q117" i="3"/>
  <c r="Q118" i="3"/>
  <c r="Q120" i="3"/>
  <c r="Q122" i="3"/>
  <c r="P124" i="3"/>
  <c r="P123" i="3" s="1"/>
  <c r="E150" i="3"/>
  <c r="Q150" i="3" s="1"/>
  <c r="Q136" i="3"/>
  <c r="Q137" i="3"/>
  <c r="Q138" i="3"/>
  <c r="Q139" i="3"/>
  <c r="Q140" i="3"/>
  <c r="Q141" i="3"/>
  <c r="Q142" i="3"/>
  <c r="Q143" i="3"/>
  <c r="Q144" i="3"/>
  <c r="Q145" i="3"/>
  <c r="Q146" i="3"/>
  <c r="Q151" i="3"/>
  <c r="Q153" i="3"/>
  <c r="Q154" i="3"/>
  <c r="Q155" i="3"/>
  <c r="Q156" i="3"/>
  <c r="Q157" i="3"/>
  <c r="Q158" i="3"/>
  <c r="Q159" i="3"/>
  <c r="Q160" i="3"/>
  <c r="Q163" i="3"/>
  <c r="Q164" i="3"/>
  <c r="Q165" i="3"/>
  <c r="Q172" i="3"/>
  <c r="Q176" i="3"/>
  <c r="Q169" i="3"/>
  <c r="Q170" i="3"/>
  <c r="Q171" i="3"/>
  <c r="Q173" i="3"/>
  <c r="Q174" i="3"/>
  <c r="Q177" i="3"/>
  <c r="Q178" i="3"/>
  <c r="Q179" i="3"/>
  <c r="Q181" i="3"/>
  <c r="Q182" i="3"/>
  <c r="Q183" i="3"/>
  <c r="Q184" i="3"/>
  <c r="Q185" i="3"/>
  <c r="Q186" i="3"/>
  <c r="Q191" i="3"/>
  <c r="Q194" i="3"/>
  <c r="Q196" i="3"/>
  <c r="Q200" i="3"/>
  <c r="Q201" i="3"/>
  <c r="Q202" i="3"/>
  <c r="Q205" i="3"/>
  <c r="Q206" i="3"/>
  <c r="Q207" i="3"/>
  <c r="Q209" i="3"/>
  <c r="Q210" i="3"/>
  <c r="P222" i="3"/>
  <c r="Q213" i="3"/>
  <c r="Q218" i="3"/>
  <c r="Q219" i="3"/>
  <c r="Q220" i="3"/>
  <c r="Q221" i="3"/>
  <c r="Q223" i="3"/>
  <c r="C180" i="3"/>
  <c r="C212" i="3"/>
  <c r="C217" i="3"/>
  <c r="C216" i="3" s="1"/>
  <c r="C197" i="3"/>
  <c r="C192" i="3" s="1"/>
  <c r="C189" i="3"/>
  <c r="C176" i="3"/>
  <c r="C172" i="3"/>
  <c r="C167" i="3" s="1"/>
  <c r="C150" i="3"/>
  <c r="C134" i="3" s="1"/>
  <c r="C132" i="3"/>
  <c r="C131" i="3" s="1"/>
  <c r="C121" i="3"/>
  <c r="C119" i="3"/>
  <c r="C48" i="3"/>
  <c r="C13" i="3"/>
  <c r="C234" i="3"/>
  <c r="C231" i="3" s="1"/>
  <c r="C228" i="3"/>
  <c r="C227" i="3" s="1"/>
  <c r="E227" i="3"/>
  <c r="P234" i="3"/>
  <c r="D132" i="5"/>
  <c r="E113" i="4"/>
  <c r="F113" i="4"/>
  <c r="G113" i="4"/>
  <c r="H113" i="4"/>
  <c r="I113" i="4"/>
  <c r="J113" i="4"/>
  <c r="K113" i="4"/>
  <c r="L113" i="4"/>
  <c r="M113" i="4"/>
  <c r="N113" i="4"/>
  <c r="O113" i="4"/>
  <c r="P113" i="4"/>
  <c r="E116" i="4"/>
  <c r="F116" i="4"/>
  <c r="G116" i="4"/>
  <c r="H116" i="4"/>
  <c r="I116" i="4"/>
  <c r="J116" i="4"/>
  <c r="K116" i="4"/>
  <c r="L116" i="4"/>
  <c r="M116" i="4"/>
  <c r="N116" i="4"/>
  <c r="O116" i="4"/>
  <c r="P116" i="4"/>
  <c r="E14" i="4"/>
  <c r="Q56" i="4"/>
  <c r="Q57" i="4"/>
  <c r="Q58" i="4"/>
  <c r="Q59" i="4"/>
  <c r="Q60" i="4"/>
  <c r="Q61" i="4"/>
  <c r="Q62" i="4"/>
  <c r="Q63" i="4"/>
  <c r="Q64" i="4"/>
  <c r="Q65" i="4"/>
  <c r="Q66" i="4"/>
  <c r="Q67" i="4"/>
  <c r="Q68" i="4"/>
  <c r="Q69" i="4"/>
  <c r="E13" i="4"/>
  <c r="K63" i="15"/>
  <c r="O63" i="15"/>
  <c r="P12" i="15"/>
  <c r="P13" i="15"/>
  <c r="P14" i="15"/>
  <c r="P15" i="15"/>
  <c r="P16" i="15"/>
  <c r="P18" i="15"/>
  <c r="P19" i="15"/>
  <c r="P20" i="15"/>
  <c r="P21" i="15"/>
  <c r="P22" i="15"/>
  <c r="P23" i="15"/>
  <c r="P24" i="15"/>
  <c r="P25" i="15"/>
  <c r="P27" i="15"/>
  <c r="P28" i="15"/>
  <c r="P29" i="15"/>
  <c r="P30" i="15"/>
  <c r="P31" i="15"/>
  <c r="P32" i="15"/>
  <c r="P33" i="15"/>
  <c r="P34" i="15"/>
  <c r="P35" i="15"/>
  <c r="P36" i="15"/>
  <c r="P37" i="15"/>
  <c r="P38" i="15"/>
  <c r="P39" i="15"/>
  <c r="P41" i="15"/>
  <c r="P42" i="15"/>
  <c r="P43" i="15"/>
  <c r="P44" i="15"/>
  <c r="P45" i="15"/>
  <c r="P46" i="15"/>
  <c r="P47" i="15"/>
  <c r="P48" i="15"/>
  <c r="P49" i="15"/>
  <c r="P50" i="15"/>
  <c r="P51" i="15"/>
  <c r="P52" i="15"/>
  <c r="P53" i="15"/>
  <c r="P54" i="15"/>
  <c r="P55" i="15"/>
  <c r="P56" i="15"/>
  <c r="P57" i="15"/>
  <c r="P58" i="15"/>
  <c r="P59" i="15"/>
  <c r="P60" i="15"/>
  <c r="P61" i="15"/>
  <c r="P62" i="15"/>
  <c r="D63" i="15"/>
  <c r="D87" i="15" s="1"/>
  <c r="E63" i="15"/>
  <c r="E87" i="15" s="1"/>
  <c r="F63" i="15"/>
  <c r="H63" i="15"/>
  <c r="H87" i="15" s="1"/>
  <c r="I63" i="15"/>
  <c r="I87" i="15" s="1"/>
  <c r="J63" i="15"/>
  <c r="J87" i="15" s="1"/>
  <c r="L63" i="15"/>
  <c r="L87" i="15" s="1"/>
  <c r="M63" i="15"/>
  <c r="M87" i="15" s="1"/>
  <c r="N63" i="15"/>
  <c r="N87" i="15" s="1"/>
  <c r="P65" i="15"/>
  <c r="P66" i="15"/>
  <c r="P67" i="15"/>
  <c r="P68" i="15"/>
  <c r="P69" i="15"/>
  <c r="P70" i="15"/>
  <c r="P71" i="15"/>
  <c r="P72" i="15"/>
  <c r="P73" i="15"/>
  <c r="P74" i="15"/>
  <c r="P75" i="15"/>
  <c r="P76" i="15"/>
  <c r="P77" i="15"/>
  <c r="P78" i="15"/>
  <c r="P79" i="15"/>
  <c r="P80" i="15"/>
  <c r="P81" i="15"/>
  <c r="P82" i="15"/>
  <c r="P83" i="15"/>
  <c r="P84" i="15"/>
  <c r="P85" i="15"/>
  <c r="P86" i="15"/>
  <c r="P88" i="15"/>
  <c r="D89" i="15"/>
  <c r="E89" i="15"/>
  <c r="F89" i="15"/>
  <c r="G89" i="15"/>
  <c r="H89" i="15"/>
  <c r="I89" i="15"/>
  <c r="J89" i="15"/>
  <c r="K89" i="15"/>
  <c r="L89" i="15"/>
  <c r="M89" i="15"/>
  <c r="N89" i="15"/>
  <c r="O89" i="15"/>
  <c r="P90" i="15"/>
  <c r="P91" i="15"/>
  <c r="P92" i="15"/>
  <c r="P93" i="15"/>
  <c r="P94" i="15"/>
  <c r="P95" i="15"/>
  <c r="P96" i="15"/>
  <c r="P97" i="15"/>
  <c r="P98" i="15"/>
  <c r="P99" i="15"/>
  <c r="P100" i="15"/>
  <c r="P101" i="15"/>
  <c r="P102" i="15"/>
  <c r="P103" i="15"/>
  <c r="P11" i="14"/>
  <c r="P12" i="14"/>
  <c r="P13" i="14"/>
  <c r="P14" i="14"/>
  <c r="P15" i="14"/>
  <c r="P16" i="14"/>
  <c r="P17" i="14"/>
  <c r="P18" i="14"/>
  <c r="P19" i="14"/>
  <c r="P20" i="14"/>
  <c r="P21" i="14"/>
  <c r="P22" i="14"/>
  <c r="P23" i="14"/>
  <c r="P24" i="14"/>
  <c r="P25" i="14"/>
  <c r="P26" i="14"/>
  <c r="P27" i="14"/>
  <c r="P28" i="14"/>
  <c r="P29" i="14"/>
  <c r="P30" i="14"/>
  <c r="P31" i="14"/>
  <c r="P32" i="14"/>
  <c r="P33" i="14"/>
  <c r="P34" i="14"/>
  <c r="P35" i="14"/>
  <c r="P36" i="14"/>
  <c r="P38" i="14"/>
  <c r="P39" i="14"/>
  <c r="P40" i="14"/>
  <c r="P41" i="14"/>
  <c r="P42" i="14"/>
  <c r="P43" i="14"/>
  <c r="P44" i="14"/>
  <c r="P45" i="14"/>
  <c r="P47" i="14"/>
  <c r="P48" i="14"/>
  <c r="P49" i="14"/>
  <c r="P55" i="14" s="1"/>
  <c r="P50" i="14"/>
  <c r="P51" i="14"/>
  <c r="P52" i="14"/>
  <c r="P53" i="14"/>
  <c r="P54" i="14"/>
  <c r="C55" i="14"/>
  <c r="C83" i="14" s="1"/>
  <c r="D55" i="14"/>
  <c r="D84" i="14" s="1"/>
  <c r="D116" i="14" s="1"/>
  <c r="E55" i="14"/>
  <c r="F55" i="14"/>
  <c r="G55" i="14"/>
  <c r="H55" i="14"/>
  <c r="I55" i="14"/>
  <c r="J55" i="14"/>
  <c r="J83" i="14" s="1"/>
  <c r="K55" i="14"/>
  <c r="K83" i="14" s="1"/>
  <c r="L55" i="14"/>
  <c r="M55" i="14"/>
  <c r="N55" i="14"/>
  <c r="O55" i="14"/>
  <c r="C57" i="14"/>
  <c r="D57" i="14"/>
  <c r="E57" i="14"/>
  <c r="F57" i="14"/>
  <c r="F83" i="14" s="1"/>
  <c r="F115" i="14" s="1"/>
  <c r="G57" i="14"/>
  <c r="G83" i="14" s="1"/>
  <c r="G115" i="14" s="1"/>
  <c r="H57" i="14"/>
  <c r="I57" i="14"/>
  <c r="J57" i="14"/>
  <c r="K57" i="14"/>
  <c r="L57" i="14"/>
  <c r="M57" i="14"/>
  <c r="M83" i="14" s="1"/>
  <c r="N57" i="14"/>
  <c r="O57" i="14"/>
  <c r="O83" i="14" s="1"/>
  <c r="O115" i="14" s="1"/>
  <c r="C58" i="14"/>
  <c r="P59" i="14"/>
  <c r="P60" i="14"/>
  <c r="P61" i="14"/>
  <c r="P62" i="14"/>
  <c r="P63" i="14"/>
  <c r="P66" i="14"/>
  <c r="P67" i="14"/>
  <c r="P68" i="14"/>
  <c r="P69" i="14"/>
  <c r="P70" i="14"/>
  <c r="P71" i="14"/>
  <c r="P72" i="14"/>
  <c r="D58" i="14"/>
  <c r="E58" i="14"/>
  <c r="F58" i="14"/>
  <c r="F84" i="14" s="1"/>
  <c r="F116" i="14" s="1"/>
  <c r="G58" i="14"/>
  <c r="H58" i="14"/>
  <c r="I58" i="14"/>
  <c r="J58" i="14"/>
  <c r="K58" i="14"/>
  <c r="K84" i="14" s="1"/>
  <c r="K116" i="14" s="1"/>
  <c r="L58" i="14"/>
  <c r="M58" i="14"/>
  <c r="M84" i="14" s="1"/>
  <c r="M116" i="14" s="1"/>
  <c r="N58" i="14"/>
  <c r="N84" i="14" s="1"/>
  <c r="N116" i="14" s="1"/>
  <c r="O58" i="14"/>
  <c r="P76" i="14"/>
  <c r="P77" i="14"/>
  <c r="P78" i="14"/>
  <c r="P79" i="14"/>
  <c r="P80" i="14"/>
  <c r="C86" i="14"/>
  <c r="D86" i="14"/>
  <c r="E86" i="14"/>
  <c r="F86" i="14"/>
  <c r="G86" i="14"/>
  <c r="H86" i="14"/>
  <c r="I86" i="14"/>
  <c r="J86" i="14"/>
  <c r="K86" i="14"/>
  <c r="L86" i="14"/>
  <c r="M86" i="14"/>
  <c r="N86" i="14"/>
  <c r="O86" i="14"/>
  <c r="P87" i="14"/>
  <c r="P88" i="14"/>
  <c r="P89" i="14"/>
  <c r="P90" i="14"/>
  <c r="P91" i="14"/>
  <c r="P92" i="14"/>
  <c r="P93" i="14"/>
  <c r="P94" i="14"/>
  <c r="P95" i="14"/>
  <c r="P96" i="14"/>
  <c r="P97" i="14"/>
  <c r="P98" i="14"/>
  <c r="P99" i="14"/>
  <c r="P100" i="14"/>
  <c r="C101" i="14"/>
  <c r="E101" i="14"/>
  <c r="F101" i="14"/>
  <c r="G101" i="14"/>
  <c r="H101" i="14"/>
  <c r="I101" i="14"/>
  <c r="J101" i="14"/>
  <c r="K101" i="14"/>
  <c r="L101" i="14"/>
  <c r="M101" i="14"/>
  <c r="N101" i="14"/>
  <c r="O101" i="14"/>
  <c r="P102" i="14"/>
  <c r="P103" i="14"/>
  <c r="P104" i="14"/>
  <c r="P105" i="14"/>
  <c r="P106" i="14"/>
  <c r="P107" i="14"/>
  <c r="D101" i="14"/>
  <c r="P109" i="14"/>
  <c r="P110" i="14"/>
  <c r="P111" i="14"/>
  <c r="P112" i="14"/>
  <c r="P113" i="14"/>
  <c r="P114" i="14"/>
  <c r="D73" i="9"/>
  <c r="D73" i="8"/>
  <c r="C13" i="7"/>
  <c r="D14" i="7"/>
  <c r="D13" i="7" s="1"/>
  <c r="E14" i="7"/>
  <c r="E13" i="7" s="1"/>
  <c r="F14" i="7"/>
  <c r="F13" i="7" s="1"/>
  <c r="G14" i="7"/>
  <c r="G13" i="7" s="1"/>
  <c r="H14" i="7"/>
  <c r="H13" i="7" s="1"/>
  <c r="I14" i="7"/>
  <c r="I13" i="7" s="1"/>
  <c r="J14" i="7"/>
  <c r="J13" i="7" s="1"/>
  <c r="K14" i="7"/>
  <c r="K13" i="7" s="1"/>
  <c r="L14" i="7"/>
  <c r="L13" i="7" s="1"/>
  <c r="M14" i="7"/>
  <c r="M13" i="7" s="1"/>
  <c r="N14" i="7"/>
  <c r="N13" i="7" s="1"/>
  <c r="O14" i="7"/>
  <c r="O13" i="7" s="1"/>
  <c r="P15" i="7"/>
  <c r="P16" i="7"/>
  <c r="P17" i="7"/>
  <c r="P18" i="7"/>
  <c r="P19" i="7"/>
  <c r="C20" i="7"/>
  <c r="D20" i="7"/>
  <c r="E20" i="7"/>
  <c r="F20" i="7"/>
  <c r="G20" i="7"/>
  <c r="H20" i="7"/>
  <c r="I20" i="7"/>
  <c r="J20" i="7"/>
  <c r="K20" i="7"/>
  <c r="L20" i="7"/>
  <c r="M20" i="7"/>
  <c r="N20" i="7"/>
  <c r="O20" i="7"/>
  <c r="P21" i="7"/>
  <c r="P22" i="7"/>
  <c r="P23" i="7"/>
  <c r="P24" i="7"/>
  <c r="P25" i="7"/>
  <c r="P26" i="7"/>
  <c r="C28" i="7"/>
  <c r="C27" i="7"/>
  <c r="D28" i="7"/>
  <c r="D27" i="7" s="1"/>
  <c r="E28" i="7"/>
  <c r="E27" i="7" s="1"/>
  <c r="F28" i="7"/>
  <c r="F27" i="7" s="1"/>
  <c r="G28" i="7"/>
  <c r="G27" i="7" s="1"/>
  <c r="H28" i="7"/>
  <c r="H27" i="7" s="1"/>
  <c r="I28" i="7"/>
  <c r="I27" i="7"/>
  <c r="J28" i="7"/>
  <c r="J27" i="7" s="1"/>
  <c r="K28" i="7"/>
  <c r="K27" i="7" s="1"/>
  <c r="L28" i="7"/>
  <c r="L27" i="7" s="1"/>
  <c r="M28" i="7"/>
  <c r="M27" i="7" s="1"/>
  <c r="N28" i="7"/>
  <c r="N27" i="7" s="1"/>
  <c r="O28" i="7"/>
  <c r="O27" i="7" s="1"/>
  <c r="P29" i="7"/>
  <c r="P30" i="7"/>
  <c r="P31" i="7"/>
  <c r="P32" i="7"/>
  <c r="P33" i="7"/>
  <c r="P34" i="7"/>
  <c r="P35" i="7"/>
  <c r="P36" i="7"/>
  <c r="C37" i="7"/>
  <c r="D37" i="7"/>
  <c r="E37" i="7"/>
  <c r="F37" i="7"/>
  <c r="G37" i="7"/>
  <c r="H37" i="7"/>
  <c r="I37" i="7"/>
  <c r="J37" i="7"/>
  <c r="K37" i="7"/>
  <c r="L37" i="7"/>
  <c r="M37" i="7"/>
  <c r="N37" i="7"/>
  <c r="O37" i="7"/>
  <c r="P38" i="7"/>
  <c r="P39" i="7"/>
  <c r="P40" i="7"/>
  <c r="P41" i="7"/>
  <c r="P42" i="7"/>
  <c r="C43" i="7"/>
  <c r="D43" i="7"/>
  <c r="E43" i="7"/>
  <c r="F43" i="7"/>
  <c r="G43" i="7"/>
  <c r="H43" i="7"/>
  <c r="I43" i="7"/>
  <c r="J43" i="7"/>
  <c r="K43" i="7"/>
  <c r="L43" i="7"/>
  <c r="M43" i="7"/>
  <c r="N43" i="7"/>
  <c r="O43" i="7"/>
  <c r="P44" i="7"/>
  <c r="P45" i="7"/>
  <c r="P46" i="7"/>
  <c r="C47" i="7"/>
  <c r="D47" i="7"/>
  <c r="E47" i="7"/>
  <c r="F47" i="7"/>
  <c r="G47" i="7"/>
  <c r="H47" i="7"/>
  <c r="I47" i="7"/>
  <c r="J47" i="7"/>
  <c r="K47" i="7"/>
  <c r="L47" i="7"/>
  <c r="M47" i="7"/>
  <c r="N47" i="7"/>
  <c r="O47" i="7"/>
  <c r="P48" i="7"/>
  <c r="P49" i="7"/>
  <c r="C50" i="7"/>
  <c r="D50" i="7"/>
  <c r="E50" i="7"/>
  <c r="F50" i="7"/>
  <c r="G50" i="7"/>
  <c r="H50" i="7"/>
  <c r="I50" i="7"/>
  <c r="J50" i="7"/>
  <c r="K50" i="7"/>
  <c r="L50" i="7"/>
  <c r="M50" i="7"/>
  <c r="N50" i="7"/>
  <c r="O50" i="7"/>
  <c r="P51" i="7"/>
  <c r="P52" i="7"/>
  <c r="C53" i="7"/>
  <c r="D53" i="7"/>
  <c r="E53" i="7"/>
  <c r="F53" i="7"/>
  <c r="G53" i="7"/>
  <c r="H53" i="7"/>
  <c r="I53" i="7"/>
  <c r="J53" i="7"/>
  <c r="K53" i="7"/>
  <c r="L53" i="7"/>
  <c r="M53" i="7"/>
  <c r="N53" i="7"/>
  <c r="O53" i="7"/>
  <c r="P54" i="7"/>
  <c r="P55" i="7"/>
  <c r="P56" i="7"/>
  <c r="P57" i="7"/>
  <c r="D59" i="7"/>
  <c r="E59" i="7"/>
  <c r="F59" i="7"/>
  <c r="G59" i="7"/>
  <c r="H59" i="7"/>
  <c r="I59" i="7"/>
  <c r="J59" i="7"/>
  <c r="K59" i="7"/>
  <c r="L59" i="7"/>
  <c r="M59" i="7"/>
  <c r="N59" i="7"/>
  <c r="O59" i="7"/>
  <c r="P60" i="7"/>
  <c r="P59" i="7" s="1"/>
  <c r="C61" i="7"/>
  <c r="D61" i="7"/>
  <c r="E61" i="7"/>
  <c r="F61" i="7"/>
  <c r="G61" i="7"/>
  <c r="H61" i="7"/>
  <c r="I61" i="7"/>
  <c r="J61" i="7"/>
  <c r="K61" i="7"/>
  <c r="L61" i="7"/>
  <c r="M61" i="7"/>
  <c r="N61" i="7"/>
  <c r="O61" i="7"/>
  <c r="P62" i="7"/>
  <c r="P61" i="7"/>
  <c r="C63" i="7"/>
  <c r="D63" i="7"/>
  <c r="E63" i="7"/>
  <c r="F63" i="7"/>
  <c r="G63" i="7"/>
  <c r="H63" i="7"/>
  <c r="I63" i="7"/>
  <c r="J63" i="7"/>
  <c r="K63" i="7"/>
  <c r="L63" i="7"/>
  <c r="M63" i="7"/>
  <c r="N63" i="7"/>
  <c r="O63" i="7"/>
  <c r="P64" i="7"/>
  <c r="P63" i="7" s="1"/>
  <c r="C68" i="7"/>
  <c r="D68" i="7"/>
  <c r="E68" i="7"/>
  <c r="F68" i="7"/>
  <c r="G68" i="7"/>
  <c r="H68" i="7"/>
  <c r="I68" i="7"/>
  <c r="J68" i="7"/>
  <c r="K68" i="7"/>
  <c r="L68" i="7"/>
  <c r="M68" i="7"/>
  <c r="N68" i="7"/>
  <c r="O68" i="7"/>
  <c r="P69" i="7"/>
  <c r="P68" i="7" s="1"/>
  <c r="C70" i="7"/>
  <c r="D70" i="7"/>
  <c r="E70" i="7"/>
  <c r="F70" i="7"/>
  <c r="G70" i="7"/>
  <c r="H70" i="7"/>
  <c r="I70" i="7"/>
  <c r="J70" i="7"/>
  <c r="K70" i="7"/>
  <c r="L70" i="7"/>
  <c r="M70" i="7"/>
  <c r="N70" i="7"/>
  <c r="O70" i="7"/>
  <c r="P71" i="7"/>
  <c r="P70" i="7" s="1"/>
  <c r="C72" i="7"/>
  <c r="D72" i="7"/>
  <c r="E72" i="7"/>
  <c r="F72" i="7"/>
  <c r="G72" i="7"/>
  <c r="H72" i="7"/>
  <c r="I72" i="7"/>
  <c r="J72" i="7"/>
  <c r="K72" i="7"/>
  <c r="L72" i="7"/>
  <c r="M72" i="7"/>
  <c r="N72" i="7"/>
  <c r="O72" i="7"/>
  <c r="P73" i="7"/>
  <c r="P72" i="7"/>
  <c r="C75" i="7"/>
  <c r="D75" i="7"/>
  <c r="E75" i="7"/>
  <c r="F75" i="7"/>
  <c r="G75" i="7"/>
  <c r="H75" i="7"/>
  <c r="I75" i="7"/>
  <c r="J75" i="7"/>
  <c r="K75" i="7"/>
  <c r="L75" i="7"/>
  <c r="M75" i="7"/>
  <c r="N75" i="7"/>
  <c r="O75" i="7"/>
  <c r="P76" i="7"/>
  <c r="P75" i="7" s="1"/>
  <c r="C77" i="7"/>
  <c r="D77" i="7"/>
  <c r="E77" i="7"/>
  <c r="F77" i="7"/>
  <c r="G77" i="7"/>
  <c r="H77" i="7"/>
  <c r="I77" i="7"/>
  <c r="J77" i="7"/>
  <c r="K77" i="7"/>
  <c r="L77" i="7"/>
  <c r="M77" i="7"/>
  <c r="N77" i="7"/>
  <c r="O77" i="7"/>
  <c r="P78" i="7"/>
  <c r="P79" i="7"/>
  <c r="C80" i="7"/>
  <c r="D80" i="7"/>
  <c r="E80" i="7"/>
  <c r="F80" i="7"/>
  <c r="G80" i="7"/>
  <c r="H80" i="7"/>
  <c r="I80" i="7"/>
  <c r="J80" i="7"/>
  <c r="K80" i="7"/>
  <c r="L80" i="7"/>
  <c r="M80" i="7"/>
  <c r="N80" i="7"/>
  <c r="O80" i="7"/>
  <c r="P81" i="7"/>
  <c r="P80" i="7"/>
  <c r="C87" i="7"/>
  <c r="D87" i="7"/>
  <c r="E87" i="7"/>
  <c r="F87" i="7"/>
  <c r="G87" i="7"/>
  <c r="H87" i="7"/>
  <c r="I87" i="7"/>
  <c r="J87" i="7"/>
  <c r="K87" i="7"/>
  <c r="L87" i="7"/>
  <c r="M87" i="7"/>
  <c r="N87" i="7"/>
  <c r="O87" i="7"/>
  <c r="P88" i="7"/>
  <c r="C89" i="7"/>
  <c r="C86" i="7"/>
  <c r="D89" i="7"/>
  <c r="E89" i="7"/>
  <c r="E86" i="7" s="1"/>
  <c r="F89" i="7"/>
  <c r="F86" i="7" s="1"/>
  <c r="G89" i="7"/>
  <c r="G86" i="7"/>
  <c r="H89" i="7"/>
  <c r="I89" i="7"/>
  <c r="I86" i="7" s="1"/>
  <c r="J89" i="7"/>
  <c r="K89" i="7"/>
  <c r="K86" i="7"/>
  <c r="L89" i="7"/>
  <c r="M89" i="7"/>
  <c r="N89" i="7"/>
  <c r="O89" i="7"/>
  <c r="O86" i="7"/>
  <c r="P90" i="7"/>
  <c r="P89" i="7" s="1"/>
  <c r="C92" i="7"/>
  <c r="D92" i="7"/>
  <c r="E92" i="7"/>
  <c r="F92" i="7"/>
  <c r="G92" i="7"/>
  <c r="H92" i="7"/>
  <c r="I92" i="7"/>
  <c r="J92" i="7"/>
  <c r="K92" i="7"/>
  <c r="L92" i="7"/>
  <c r="M92" i="7"/>
  <c r="N92" i="7"/>
  <c r="O92" i="7"/>
  <c r="P93" i="7"/>
  <c r="P94" i="7"/>
  <c r="C95" i="7"/>
  <c r="D95" i="7"/>
  <c r="E95" i="7"/>
  <c r="E91" i="7" s="1"/>
  <c r="F95" i="7"/>
  <c r="G95" i="7"/>
  <c r="H95" i="7"/>
  <c r="I95" i="7"/>
  <c r="J95" i="7"/>
  <c r="K95" i="7"/>
  <c r="L95" i="7"/>
  <c r="M95" i="7"/>
  <c r="N95" i="7"/>
  <c r="O95" i="7"/>
  <c r="P96" i="7"/>
  <c r="P95" i="7" s="1"/>
  <c r="C14" i="6"/>
  <c r="C13" i="6" s="1"/>
  <c r="C27" i="6"/>
  <c r="C47" i="6"/>
  <c r="C91" i="6"/>
  <c r="C103" i="6"/>
  <c r="C107" i="6"/>
  <c r="C110" i="6"/>
  <c r="C113" i="6"/>
  <c r="C119" i="6"/>
  <c r="C121" i="6"/>
  <c r="C123" i="6"/>
  <c r="C128" i="6"/>
  <c r="C130" i="6"/>
  <c r="C132" i="6"/>
  <c r="C135" i="6"/>
  <c r="C137" i="6"/>
  <c r="C140" i="6"/>
  <c r="C134" i="6" s="1"/>
  <c r="C147" i="6"/>
  <c r="C146" i="6" s="1"/>
  <c r="C145" i="6" s="1"/>
  <c r="C151" i="6"/>
  <c r="C153" i="6"/>
  <c r="C150" i="6" s="1"/>
  <c r="C156" i="6"/>
  <c r="C159" i="6"/>
  <c r="O91" i="7"/>
  <c r="O85" i="7" s="1"/>
  <c r="O84" i="7" s="1"/>
  <c r="M91" i="7"/>
  <c r="C91" i="7"/>
  <c r="C85" i="7"/>
  <c r="C84" i="7"/>
  <c r="N86" i="7"/>
  <c r="M86" i="7"/>
  <c r="L86" i="7"/>
  <c r="J86" i="7"/>
  <c r="H86" i="7"/>
  <c r="D86" i="7"/>
  <c r="L74" i="7"/>
  <c r="J74" i="7"/>
  <c r="G74" i="7"/>
  <c r="D74" i="7"/>
  <c r="C74" i="7"/>
  <c r="N67" i="7"/>
  <c r="L67" i="7"/>
  <c r="J67" i="7"/>
  <c r="J66" i="7" s="1"/>
  <c r="I67" i="7"/>
  <c r="E67" i="7"/>
  <c r="D67" i="7"/>
  <c r="C58" i="7"/>
  <c r="P75" i="14"/>
  <c r="P58" i="14" s="1"/>
  <c r="O84" i="14"/>
  <c r="O116" i="14"/>
  <c r="J84" i="14"/>
  <c r="G84" i="14"/>
  <c r="G116" i="14" s="1"/>
  <c r="P64" i="15"/>
  <c r="O87" i="15"/>
  <c r="K87" i="15"/>
  <c r="K104" i="15" s="1"/>
  <c r="G63" i="15"/>
  <c r="F87" i="15"/>
  <c r="P108" i="14"/>
  <c r="J91" i="7"/>
  <c r="J85" i="7" s="1"/>
  <c r="J84" i="7" s="1"/>
  <c r="M74" i="7"/>
  <c r="I74" i="7"/>
  <c r="O67" i="7"/>
  <c r="K67" i="7"/>
  <c r="G67" i="7"/>
  <c r="G66" i="7"/>
  <c r="C67" i="7"/>
  <c r="C66" i="7"/>
  <c r="P87" i="7"/>
  <c r="G87" i="15"/>
  <c r="F104" i="15"/>
  <c r="C14" i="5"/>
  <c r="C13" i="5"/>
  <c r="D14" i="5"/>
  <c r="D13" i="5"/>
  <c r="E14" i="5"/>
  <c r="E13" i="5"/>
  <c r="F14" i="5"/>
  <c r="F13" i="5"/>
  <c r="G14" i="5"/>
  <c r="G13" i="5"/>
  <c r="H14" i="5"/>
  <c r="H13" i="5"/>
  <c r="I14" i="5"/>
  <c r="I13" i="5"/>
  <c r="J14" i="5"/>
  <c r="J13" i="5"/>
  <c r="K14" i="5"/>
  <c r="K13" i="5"/>
  <c r="L14" i="5"/>
  <c r="L13" i="5"/>
  <c r="M14" i="5"/>
  <c r="M13" i="5"/>
  <c r="N14" i="5"/>
  <c r="N13" i="5"/>
  <c r="O14" i="5"/>
  <c r="O13" i="5"/>
  <c r="P14" i="5"/>
  <c r="P13" i="5"/>
  <c r="Q15" i="5"/>
  <c r="Q16" i="5"/>
  <c r="Q17" i="5"/>
  <c r="Q18" i="5"/>
  <c r="Q19" i="5"/>
  <c r="Q20" i="5"/>
  <c r="Q21" i="5"/>
  <c r="Q22" i="5"/>
  <c r="Q23" i="5"/>
  <c r="Q24" i="5"/>
  <c r="Q25" i="5"/>
  <c r="Q26" i="5"/>
  <c r="C27" i="5"/>
  <c r="D27" i="5"/>
  <c r="E27" i="5"/>
  <c r="F27" i="5"/>
  <c r="G27" i="5"/>
  <c r="H27" i="5"/>
  <c r="I27" i="5"/>
  <c r="J27" i="5"/>
  <c r="K27" i="5"/>
  <c r="L27" i="5"/>
  <c r="M27" i="5"/>
  <c r="N27" i="5"/>
  <c r="O27" i="5"/>
  <c r="P27" i="5"/>
  <c r="Q28" i="5"/>
  <c r="Q29" i="5"/>
  <c r="Q30" i="5"/>
  <c r="Q31" i="5"/>
  <c r="Q32" i="5"/>
  <c r="Q33" i="5"/>
  <c r="Q34" i="5"/>
  <c r="Q35" i="5"/>
  <c r="Q36" i="5"/>
  <c r="Q37" i="5"/>
  <c r="Q38" i="5"/>
  <c r="Q39" i="5"/>
  <c r="Q40" i="5"/>
  <c r="Q41" i="5"/>
  <c r="Q42" i="5"/>
  <c r="Q43" i="5"/>
  <c r="Q44" i="5"/>
  <c r="Q45" i="5"/>
  <c r="Q46" i="5"/>
  <c r="C47" i="5"/>
  <c r="D47" i="5"/>
  <c r="E47" i="5"/>
  <c r="F47" i="5"/>
  <c r="G47" i="5"/>
  <c r="H47" i="5"/>
  <c r="I47" i="5"/>
  <c r="J47" i="5"/>
  <c r="K47" i="5"/>
  <c r="L47" i="5"/>
  <c r="M47" i="5"/>
  <c r="N47" i="5"/>
  <c r="O47" i="5"/>
  <c r="P47" i="5"/>
  <c r="Q48" i="5"/>
  <c r="Q49" i="5"/>
  <c r="Q50" i="5"/>
  <c r="Q51" i="5"/>
  <c r="Q52" i="5"/>
  <c r="Q53" i="5"/>
  <c r="Q54" i="5"/>
  <c r="Q55" i="5"/>
  <c r="Q56" i="5"/>
  <c r="Q57" i="5"/>
  <c r="Q58" i="5"/>
  <c r="Q59" i="5"/>
  <c r="Q60" i="5"/>
  <c r="Q61" i="5"/>
  <c r="Q62" i="5"/>
  <c r="Q63" i="5"/>
  <c r="Q64" i="5"/>
  <c r="Q65" i="5"/>
  <c r="Q66" i="5"/>
  <c r="Q67" i="5"/>
  <c r="Q68" i="5"/>
  <c r="Q69" i="5"/>
  <c r="Q70" i="5"/>
  <c r="Q71" i="5"/>
  <c r="Q72" i="5"/>
  <c r="Q73" i="5"/>
  <c r="Q74" i="5"/>
  <c r="Q75" i="5"/>
  <c r="Q76" i="5"/>
  <c r="Q77" i="5"/>
  <c r="Q78" i="5"/>
  <c r="Q79" i="5"/>
  <c r="Q80" i="5"/>
  <c r="Q81" i="5"/>
  <c r="Q82" i="5"/>
  <c r="Q83" i="5"/>
  <c r="Q84" i="5"/>
  <c r="Q85" i="5"/>
  <c r="Q86" i="5"/>
  <c r="Q87" i="5"/>
  <c r="Q88" i="5"/>
  <c r="Q89" i="5"/>
  <c r="Q90" i="5"/>
  <c r="C91" i="5"/>
  <c r="D91" i="5"/>
  <c r="E91" i="5"/>
  <c r="F91" i="5"/>
  <c r="G91" i="5"/>
  <c r="H91" i="5"/>
  <c r="I91" i="5"/>
  <c r="J91" i="5"/>
  <c r="K91" i="5"/>
  <c r="L91" i="5"/>
  <c r="M91" i="5"/>
  <c r="N91" i="5"/>
  <c r="O91" i="5"/>
  <c r="P91" i="5"/>
  <c r="Q92" i="5"/>
  <c r="Q93" i="5"/>
  <c r="Q94" i="5"/>
  <c r="Q95" i="5"/>
  <c r="Q96" i="5"/>
  <c r="Q97" i="5"/>
  <c r="Q98" i="5"/>
  <c r="Q99" i="5"/>
  <c r="Q100" i="5"/>
  <c r="Q101" i="5"/>
  <c r="Q102" i="5"/>
  <c r="C103" i="5"/>
  <c r="D103" i="5"/>
  <c r="E103" i="5"/>
  <c r="F103" i="5"/>
  <c r="G103" i="5"/>
  <c r="H103" i="5"/>
  <c r="I103" i="5"/>
  <c r="J103" i="5"/>
  <c r="K103" i="5"/>
  <c r="L103" i="5"/>
  <c r="M103" i="5"/>
  <c r="N103" i="5"/>
  <c r="O103" i="5"/>
  <c r="P103" i="5"/>
  <c r="Q104" i="5"/>
  <c r="Q105" i="5"/>
  <c r="Q106" i="5"/>
  <c r="C107" i="5"/>
  <c r="D107" i="5"/>
  <c r="E107" i="5"/>
  <c r="F107" i="5"/>
  <c r="G107" i="5"/>
  <c r="H107" i="5"/>
  <c r="I107" i="5"/>
  <c r="J107" i="5"/>
  <c r="K107" i="5"/>
  <c r="L107" i="5"/>
  <c r="M107" i="5"/>
  <c r="N107" i="5"/>
  <c r="O107" i="5"/>
  <c r="P107" i="5"/>
  <c r="Q108" i="5"/>
  <c r="Q109" i="5"/>
  <c r="C110" i="5"/>
  <c r="D110" i="5"/>
  <c r="E110" i="5"/>
  <c r="F110" i="5"/>
  <c r="G110" i="5"/>
  <c r="H110" i="5"/>
  <c r="I110" i="5"/>
  <c r="J110" i="5"/>
  <c r="K110" i="5"/>
  <c r="L110" i="5"/>
  <c r="M110" i="5"/>
  <c r="N110" i="5"/>
  <c r="O110" i="5"/>
  <c r="P110" i="5"/>
  <c r="Q111" i="5"/>
  <c r="Q112" i="5"/>
  <c r="C113" i="5"/>
  <c r="D113" i="5"/>
  <c r="E113" i="5"/>
  <c r="F113" i="5"/>
  <c r="G113" i="5"/>
  <c r="H113" i="5"/>
  <c r="I113" i="5"/>
  <c r="J113" i="5"/>
  <c r="K113" i="5"/>
  <c r="L113" i="5"/>
  <c r="M113" i="5"/>
  <c r="N113" i="5"/>
  <c r="O113" i="5"/>
  <c r="P113" i="5"/>
  <c r="Q114" i="5"/>
  <c r="Q115" i="5"/>
  <c r="Q116" i="5"/>
  <c r="Q117" i="5"/>
  <c r="C119" i="5"/>
  <c r="D119" i="5"/>
  <c r="E119" i="5"/>
  <c r="F119" i="5"/>
  <c r="G119" i="5"/>
  <c r="H119" i="5"/>
  <c r="I119" i="5"/>
  <c r="J119" i="5"/>
  <c r="K119" i="5"/>
  <c r="L119" i="5"/>
  <c r="M119" i="5"/>
  <c r="N119" i="5"/>
  <c r="O119" i="5"/>
  <c r="P119" i="5"/>
  <c r="Q120" i="5"/>
  <c r="Q119" i="5"/>
  <c r="C121" i="5"/>
  <c r="D121" i="5"/>
  <c r="E121" i="5"/>
  <c r="F121" i="5"/>
  <c r="G121" i="5"/>
  <c r="H121" i="5"/>
  <c r="I121" i="5"/>
  <c r="J121" i="5"/>
  <c r="Q122" i="5"/>
  <c r="C123" i="5"/>
  <c r="D123" i="5"/>
  <c r="E123" i="5"/>
  <c r="F123" i="5"/>
  <c r="G123" i="5"/>
  <c r="H123" i="5"/>
  <c r="I123" i="5"/>
  <c r="J123" i="5"/>
  <c r="K123" i="5"/>
  <c r="K118" i="5"/>
  <c r="L123" i="5"/>
  <c r="M123" i="5"/>
  <c r="N123" i="5"/>
  <c r="O123" i="5"/>
  <c r="O118" i="5"/>
  <c r="P123" i="5"/>
  <c r="Q124" i="5"/>
  <c r="Q123" i="5"/>
  <c r="C128" i="5"/>
  <c r="E128" i="5"/>
  <c r="F128" i="5"/>
  <c r="G128" i="5"/>
  <c r="Q129" i="5"/>
  <c r="Q128" i="5"/>
  <c r="C130" i="5"/>
  <c r="D130" i="5"/>
  <c r="D127" i="5"/>
  <c r="E130" i="5"/>
  <c r="F130" i="5"/>
  <c r="G130" i="5"/>
  <c r="H130" i="5"/>
  <c r="H127" i="5"/>
  <c r="I130" i="5"/>
  <c r="I127" i="5"/>
  <c r="J130" i="5"/>
  <c r="J127" i="5"/>
  <c r="K130" i="5"/>
  <c r="K127" i="5"/>
  <c r="L130" i="5"/>
  <c r="L127" i="5"/>
  <c r="M130" i="5"/>
  <c r="M127" i="5"/>
  <c r="N130" i="5"/>
  <c r="N127" i="5"/>
  <c r="O130" i="5"/>
  <c r="O127" i="5"/>
  <c r="P130" i="5"/>
  <c r="P127" i="5"/>
  <c r="Q131" i="5"/>
  <c r="Q130" i="5"/>
  <c r="C132" i="5"/>
  <c r="E132" i="5"/>
  <c r="F132" i="5"/>
  <c r="F127" i="5"/>
  <c r="G132" i="5"/>
  <c r="Q133" i="5"/>
  <c r="Q132" i="5"/>
  <c r="C135" i="5"/>
  <c r="D135" i="5"/>
  <c r="E135" i="5"/>
  <c r="F135" i="5"/>
  <c r="G135" i="5"/>
  <c r="H135" i="5"/>
  <c r="I135" i="5"/>
  <c r="J135" i="5"/>
  <c r="K135" i="5"/>
  <c r="L135" i="5"/>
  <c r="M135" i="5"/>
  <c r="N135" i="5"/>
  <c r="O135" i="5"/>
  <c r="P135" i="5"/>
  <c r="Q136" i="5"/>
  <c r="Q135" i="5"/>
  <c r="C137" i="5"/>
  <c r="D137" i="5"/>
  <c r="E137" i="5"/>
  <c r="F137" i="5"/>
  <c r="G137" i="5"/>
  <c r="H137" i="5"/>
  <c r="I137" i="5"/>
  <c r="J137" i="5"/>
  <c r="K137" i="5"/>
  <c r="L137" i="5"/>
  <c r="M137" i="5"/>
  <c r="N137" i="5"/>
  <c r="O137" i="5"/>
  <c r="P137" i="5"/>
  <c r="Q138" i="5"/>
  <c r="Q139" i="5"/>
  <c r="C140" i="5"/>
  <c r="E140" i="5"/>
  <c r="F140" i="5"/>
  <c r="G140" i="5"/>
  <c r="Q141" i="5"/>
  <c r="Q140" i="5"/>
  <c r="C147" i="5"/>
  <c r="D147" i="5"/>
  <c r="E147" i="5"/>
  <c r="F147" i="5"/>
  <c r="G147" i="5"/>
  <c r="Q148" i="5"/>
  <c r="Q147" i="5"/>
  <c r="C149" i="5"/>
  <c r="D149" i="5"/>
  <c r="E149" i="5"/>
  <c r="F149" i="5"/>
  <c r="G149" i="5"/>
  <c r="Q150" i="5"/>
  <c r="Q149" i="5"/>
  <c r="C152" i="5"/>
  <c r="D152" i="5"/>
  <c r="E152" i="5"/>
  <c r="F152" i="5"/>
  <c r="G152" i="5"/>
  <c r="H152" i="5"/>
  <c r="I152" i="5"/>
  <c r="J152" i="5"/>
  <c r="K152" i="5"/>
  <c r="L152" i="5"/>
  <c r="M152" i="5"/>
  <c r="N152" i="5"/>
  <c r="O152" i="5"/>
  <c r="P152" i="5"/>
  <c r="Q153" i="5"/>
  <c r="Q154" i="5"/>
  <c r="C155" i="5"/>
  <c r="D155" i="5"/>
  <c r="D151" i="5"/>
  <c r="E155" i="5"/>
  <c r="F155" i="5"/>
  <c r="G155" i="5"/>
  <c r="H155" i="5"/>
  <c r="I155" i="5"/>
  <c r="J155" i="5"/>
  <c r="K155" i="5"/>
  <c r="L155" i="5"/>
  <c r="M155" i="5"/>
  <c r="N155" i="5"/>
  <c r="O155" i="5"/>
  <c r="P155" i="5"/>
  <c r="Q156" i="5"/>
  <c r="Q155" i="5"/>
  <c r="P151" i="5"/>
  <c r="P145" i="5"/>
  <c r="P144" i="5"/>
  <c r="L151" i="5"/>
  <c r="L145" i="5"/>
  <c r="L144" i="5"/>
  <c r="H151" i="5"/>
  <c r="H145" i="5"/>
  <c r="H144" i="5"/>
  <c r="Q152" i="5"/>
  <c r="Q151" i="5"/>
  <c r="O151" i="5"/>
  <c r="O145" i="5"/>
  <c r="O144" i="5"/>
  <c r="K151" i="5"/>
  <c r="K145" i="5"/>
  <c r="K144" i="5"/>
  <c r="G151" i="5"/>
  <c r="F146" i="5"/>
  <c r="D146" i="5"/>
  <c r="D145" i="5"/>
  <c r="D144" i="5"/>
  <c r="O134" i="5"/>
  <c r="O126" i="5"/>
  <c r="K134" i="5"/>
  <c r="G134" i="5"/>
  <c r="G127" i="5"/>
  <c r="C118" i="5"/>
  <c r="M118" i="5"/>
  <c r="I118" i="5"/>
  <c r="E118" i="5"/>
  <c r="Q113" i="5"/>
  <c r="Q110" i="5"/>
  <c r="Q103" i="5"/>
  <c r="P12" i="5"/>
  <c r="P11" i="5"/>
  <c r="N12" i="5"/>
  <c r="N11" i="5"/>
  <c r="L12" i="5"/>
  <c r="L11" i="5"/>
  <c r="J12" i="5"/>
  <c r="J11" i="5"/>
  <c r="H12" i="5"/>
  <c r="H11" i="5"/>
  <c r="F12" i="5"/>
  <c r="F11" i="5"/>
  <c r="D12" i="5"/>
  <c r="D11" i="5"/>
  <c r="I151" i="5"/>
  <c r="I145" i="5"/>
  <c r="I144" i="5"/>
  <c r="E151" i="5"/>
  <c r="E146" i="5"/>
  <c r="K126" i="5"/>
  <c r="C127" i="5"/>
  <c r="N118" i="5"/>
  <c r="J118" i="5"/>
  <c r="F118" i="5"/>
  <c r="O12" i="5"/>
  <c r="O11" i="5"/>
  <c r="O125" i="5"/>
  <c r="K12" i="5"/>
  <c r="K11" i="5"/>
  <c r="K125" i="5"/>
  <c r="K142" i="5"/>
  <c r="G12" i="5"/>
  <c r="G11" i="5"/>
  <c r="C12" i="5"/>
  <c r="C11" i="5"/>
  <c r="M151" i="5"/>
  <c r="M145" i="5"/>
  <c r="M144" i="5"/>
  <c r="C134" i="5"/>
  <c r="N134" i="5"/>
  <c r="N126" i="5"/>
  <c r="J134" i="5"/>
  <c r="J126" i="5"/>
  <c r="F134" i="5"/>
  <c r="Q91" i="5"/>
  <c r="C151" i="5"/>
  <c r="G146" i="5"/>
  <c r="C146" i="5"/>
  <c r="M134" i="5"/>
  <c r="M126" i="5"/>
  <c r="I134" i="5"/>
  <c r="E134" i="5"/>
  <c r="F126" i="5"/>
  <c r="Q127" i="5"/>
  <c r="E127" i="5"/>
  <c r="Q121" i="5"/>
  <c r="P118" i="5"/>
  <c r="L118" i="5"/>
  <c r="H118" i="5"/>
  <c r="D118" i="5"/>
  <c r="Q47" i="5"/>
  <c r="Q14" i="5"/>
  <c r="Q13" i="5"/>
  <c r="M12" i="5"/>
  <c r="M11" i="5"/>
  <c r="M125" i="5"/>
  <c r="I12" i="5"/>
  <c r="I11" i="5"/>
  <c r="I125" i="5"/>
  <c r="E12" i="5"/>
  <c r="E11" i="5"/>
  <c r="E125" i="5"/>
  <c r="N151" i="5"/>
  <c r="N145" i="5"/>
  <c r="N144" i="5"/>
  <c r="J151" i="5"/>
  <c r="J145" i="5"/>
  <c r="J144" i="5"/>
  <c r="F151" i="5"/>
  <c r="F145" i="5"/>
  <c r="F144" i="5"/>
  <c r="Q137" i="5"/>
  <c r="Q134" i="5"/>
  <c r="P134" i="5"/>
  <c r="L134" i="5"/>
  <c r="H134" i="5"/>
  <c r="D134" i="5"/>
  <c r="D126" i="5"/>
  <c r="G118" i="5"/>
  <c r="Q107" i="5"/>
  <c r="Q27" i="5"/>
  <c r="C145" i="5"/>
  <c r="C144" i="5"/>
  <c r="P126" i="5"/>
  <c r="E145" i="5"/>
  <c r="E144" i="5"/>
  <c r="C125" i="5"/>
  <c r="Q146" i="5"/>
  <c r="Q118" i="5"/>
  <c r="G145" i="5"/>
  <c r="G144" i="5"/>
  <c r="I126" i="5"/>
  <c r="E126" i="5"/>
  <c r="L126" i="5"/>
  <c r="H126" i="5"/>
  <c r="D125" i="5"/>
  <c r="C14" i="4"/>
  <c r="C13" i="4"/>
  <c r="D14" i="4"/>
  <c r="D13" i="4"/>
  <c r="F14" i="4"/>
  <c r="G14" i="4"/>
  <c r="G13" i="4"/>
  <c r="H14" i="4"/>
  <c r="H13" i="4"/>
  <c r="I14" i="4"/>
  <c r="I13" i="4"/>
  <c r="J14" i="4"/>
  <c r="J13" i="4"/>
  <c r="K14" i="4"/>
  <c r="K13" i="4"/>
  <c r="L14" i="4"/>
  <c r="L13" i="4"/>
  <c r="M14" i="4"/>
  <c r="M13" i="4"/>
  <c r="N14" i="4"/>
  <c r="N13" i="4"/>
  <c r="O14" i="4"/>
  <c r="O13" i="4"/>
  <c r="P14" i="4"/>
  <c r="P13" i="4"/>
  <c r="Q15" i="4"/>
  <c r="Q16" i="4"/>
  <c r="Q17" i="4"/>
  <c r="Q18" i="4"/>
  <c r="Q19" i="4"/>
  <c r="Q20" i="4"/>
  <c r="Q21" i="4"/>
  <c r="Q22" i="4"/>
  <c r="Q23" i="4"/>
  <c r="Q24" i="4"/>
  <c r="Q25" i="4"/>
  <c r="Q26" i="4"/>
  <c r="C27" i="4"/>
  <c r="D27" i="4"/>
  <c r="E27" i="4"/>
  <c r="F27" i="4"/>
  <c r="G27" i="4"/>
  <c r="H27" i="4"/>
  <c r="I27" i="4"/>
  <c r="J27" i="4"/>
  <c r="K27" i="4"/>
  <c r="L27" i="4"/>
  <c r="M27" i="4"/>
  <c r="N27" i="4"/>
  <c r="O27" i="4"/>
  <c r="P27" i="4"/>
  <c r="Q28" i="4"/>
  <c r="Q29" i="4"/>
  <c r="Q30" i="4"/>
  <c r="Q31" i="4"/>
  <c r="Q32" i="4"/>
  <c r="Q33" i="4"/>
  <c r="Q34" i="4"/>
  <c r="Q35" i="4"/>
  <c r="Q36" i="4"/>
  <c r="Q37" i="4"/>
  <c r="Q38" i="4"/>
  <c r="Q39" i="4"/>
  <c r="Q40" i="4"/>
  <c r="Q41" i="4"/>
  <c r="Q42" i="4"/>
  <c r="Q43" i="4"/>
  <c r="Q44" i="4"/>
  <c r="Q45" i="4"/>
  <c r="Q46" i="4"/>
  <c r="Q47" i="4"/>
  <c r="Q48" i="4"/>
  <c r="Q49" i="4"/>
  <c r="C50" i="4"/>
  <c r="D50" i="4"/>
  <c r="E50" i="4"/>
  <c r="F50" i="4"/>
  <c r="G50" i="4"/>
  <c r="H50" i="4"/>
  <c r="I50" i="4"/>
  <c r="J50" i="4"/>
  <c r="K50" i="4"/>
  <c r="L50" i="4"/>
  <c r="M50" i="4"/>
  <c r="N50" i="4"/>
  <c r="O50" i="4"/>
  <c r="P50" i="4"/>
  <c r="Q51" i="4"/>
  <c r="Q52" i="4"/>
  <c r="Q53" i="4"/>
  <c r="Q54" i="4"/>
  <c r="Q55" i="4"/>
  <c r="Q70" i="4"/>
  <c r="Q71" i="4"/>
  <c r="Q72" i="4"/>
  <c r="Q73" i="4"/>
  <c r="Q74" i="4"/>
  <c r="Q75" i="4"/>
  <c r="Q76" i="4"/>
  <c r="Q77" i="4"/>
  <c r="Q78" i="4"/>
  <c r="Q79" i="4"/>
  <c r="Q80" i="4"/>
  <c r="Q81" i="4"/>
  <c r="Q82" i="4"/>
  <c r="Q83" i="4"/>
  <c r="Q84" i="4"/>
  <c r="Q85" i="4"/>
  <c r="Q86" i="4"/>
  <c r="Q87" i="4"/>
  <c r="Q88" i="4"/>
  <c r="Q89" i="4"/>
  <c r="Q90" i="4"/>
  <c r="Q91" i="4"/>
  <c r="Q92" i="4"/>
  <c r="Q93" i="4"/>
  <c r="Q94" i="4"/>
  <c r="Q95" i="4"/>
  <c r="Q96" i="4"/>
  <c r="C97" i="4"/>
  <c r="D97" i="4"/>
  <c r="E97" i="4"/>
  <c r="F97" i="4"/>
  <c r="G97" i="4"/>
  <c r="H97" i="4"/>
  <c r="I97" i="4"/>
  <c r="J97" i="4"/>
  <c r="K97" i="4"/>
  <c r="L97" i="4"/>
  <c r="M97" i="4"/>
  <c r="N97" i="4"/>
  <c r="O97" i="4"/>
  <c r="P97" i="4"/>
  <c r="Q98" i="4"/>
  <c r="Q99" i="4"/>
  <c r="Q100" i="4"/>
  <c r="Q101" i="4"/>
  <c r="Q102" i="4"/>
  <c r="Q103" i="4"/>
  <c r="Q104" i="4"/>
  <c r="Q105" i="4"/>
  <c r="Q106" i="4"/>
  <c r="Q107" i="4"/>
  <c r="Q108" i="4"/>
  <c r="C109" i="4"/>
  <c r="D109" i="4"/>
  <c r="E109" i="4"/>
  <c r="F109" i="4"/>
  <c r="G109" i="4"/>
  <c r="H109" i="4"/>
  <c r="I109" i="4"/>
  <c r="J109" i="4"/>
  <c r="K109" i="4"/>
  <c r="L109" i="4"/>
  <c r="M109" i="4"/>
  <c r="N109" i="4"/>
  <c r="O109" i="4"/>
  <c r="P109" i="4"/>
  <c r="Q110" i="4"/>
  <c r="Q111" i="4"/>
  <c r="Q112" i="4"/>
  <c r="C113" i="4"/>
  <c r="D113" i="4"/>
  <c r="Q114" i="4"/>
  <c r="Q115" i="4"/>
  <c r="C116" i="4"/>
  <c r="D116" i="4"/>
  <c r="Q117" i="4"/>
  <c r="Q118" i="4"/>
  <c r="C119" i="4"/>
  <c r="D119" i="4"/>
  <c r="E119" i="4"/>
  <c r="F119" i="4"/>
  <c r="G119" i="4"/>
  <c r="H119" i="4"/>
  <c r="I119" i="4"/>
  <c r="J119" i="4"/>
  <c r="K119" i="4"/>
  <c r="L119" i="4"/>
  <c r="M119" i="4"/>
  <c r="N119" i="4"/>
  <c r="O119" i="4"/>
  <c r="P119" i="4"/>
  <c r="Q120" i="4"/>
  <c r="Q121" i="4"/>
  <c r="Q122" i="4"/>
  <c r="Q123" i="4"/>
  <c r="C125" i="4"/>
  <c r="D125" i="4"/>
  <c r="E125" i="4"/>
  <c r="F125" i="4"/>
  <c r="G125" i="4"/>
  <c r="H125" i="4"/>
  <c r="I125" i="4"/>
  <c r="J125" i="4"/>
  <c r="K125" i="4"/>
  <c r="L125" i="4"/>
  <c r="M125" i="4"/>
  <c r="N125" i="4"/>
  <c r="O125" i="4"/>
  <c r="P125" i="4"/>
  <c r="Q126" i="4"/>
  <c r="Q125" i="4"/>
  <c r="C127" i="4"/>
  <c r="D127" i="4"/>
  <c r="E127" i="4"/>
  <c r="F127" i="4"/>
  <c r="G127" i="4"/>
  <c r="H127" i="4"/>
  <c r="I127" i="4"/>
  <c r="J127" i="4"/>
  <c r="K127" i="4"/>
  <c r="L127" i="4"/>
  <c r="M127" i="4"/>
  <c r="N127" i="4"/>
  <c r="O127" i="4"/>
  <c r="P127" i="4"/>
  <c r="Q128" i="4"/>
  <c r="Q127" i="4"/>
  <c r="C129" i="4"/>
  <c r="E129" i="4"/>
  <c r="F129" i="4"/>
  <c r="G129" i="4"/>
  <c r="H129" i="4"/>
  <c r="I129" i="4"/>
  <c r="J129" i="4"/>
  <c r="K129" i="4"/>
  <c r="L129" i="4"/>
  <c r="M129" i="4"/>
  <c r="N129" i="4"/>
  <c r="O129" i="4"/>
  <c r="P129" i="4"/>
  <c r="Q130" i="4"/>
  <c r="Q129" i="4"/>
  <c r="C135" i="4"/>
  <c r="D135" i="4"/>
  <c r="E135" i="4"/>
  <c r="F135" i="4"/>
  <c r="G135" i="4"/>
  <c r="H135" i="4"/>
  <c r="I135" i="4"/>
  <c r="J135" i="4"/>
  <c r="K135" i="4"/>
  <c r="L135" i="4"/>
  <c r="M135" i="4"/>
  <c r="N135" i="4"/>
  <c r="O135" i="4"/>
  <c r="P135" i="4"/>
  <c r="Q136" i="4"/>
  <c r="Q135" i="4"/>
  <c r="C137" i="4"/>
  <c r="D137" i="4"/>
  <c r="D134" i="4"/>
  <c r="E137" i="4"/>
  <c r="F137" i="4"/>
  <c r="G137" i="4"/>
  <c r="H137" i="4"/>
  <c r="I137" i="4"/>
  <c r="J137" i="4"/>
  <c r="K137" i="4"/>
  <c r="L137" i="4"/>
  <c r="M137" i="4"/>
  <c r="N137" i="4"/>
  <c r="O137" i="4"/>
  <c r="P137" i="4"/>
  <c r="Q138" i="4"/>
  <c r="Q139" i="4"/>
  <c r="C140" i="4"/>
  <c r="C134" i="4"/>
  <c r="E140" i="4"/>
  <c r="F140" i="4"/>
  <c r="G140" i="4"/>
  <c r="H140" i="4"/>
  <c r="I140" i="4"/>
  <c r="J140" i="4"/>
  <c r="K140" i="4"/>
  <c r="L140" i="4"/>
  <c r="M140" i="4"/>
  <c r="N140" i="4"/>
  <c r="O140" i="4"/>
  <c r="P140" i="4"/>
  <c r="Q141" i="4"/>
  <c r="Q140" i="4"/>
  <c r="C143" i="4"/>
  <c r="D143" i="4"/>
  <c r="E143" i="4"/>
  <c r="F143" i="4"/>
  <c r="G143" i="4"/>
  <c r="H143" i="4"/>
  <c r="I143" i="4"/>
  <c r="J143" i="4"/>
  <c r="K143" i="4"/>
  <c r="L143" i="4"/>
  <c r="M143" i="4"/>
  <c r="N143" i="4"/>
  <c r="O143" i="4"/>
  <c r="P143" i="4"/>
  <c r="Q144" i="4"/>
  <c r="Q143" i="4"/>
  <c r="C145" i="4"/>
  <c r="D145" i="4"/>
  <c r="D142" i="4"/>
  <c r="E145" i="4"/>
  <c r="F145" i="4"/>
  <c r="G145" i="4"/>
  <c r="H145" i="4"/>
  <c r="I145" i="4"/>
  <c r="J145" i="4"/>
  <c r="K145" i="4"/>
  <c r="L145" i="4"/>
  <c r="M145" i="4"/>
  <c r="N145" i="4"/>
  <c r="O145" i="4"/>
  <c r="P145" i="4"/>
  <c r="Q146" i="4"/>
  <c r="Q147" i="4"/>
  <c r="C148" i="4"/>
  <c r="E148" i="4"/>
  <c r="F148" i="4"/>
  <c r="G148" i="4"/>
  <c r="H148" i="4"/>
  <c r="I148" i="4"/>
  <c r="J148" i="4"/>
  <c r="K148" i="4"/>
  <c r="L148" i="4"/>
  <c r="M148" i="4"/>
  <c r="N148" i="4"/>
  <c r="O148" i="4"/>
  <c r="P148" i="4"/>
  <c r="Q149" i="4"/>
  <c r="Q148" i="4"/>
  <c r="D155" i="4"/>
  <c r="D154" i="4"/>
  <c r="D153" i="4"/>
  <c r="C159" i="4"/>
  <c r="D159" i="4"/>
  <c r="E159" i="4"/>
  <c r="F159" i="4"/>
  <c r="G159" i="4"/>
  <c r="H159" i="4"/>
  <c r="I159" i="4"/>
  <c r="J159" i="4"/>
  <c r="K159" i="4"/>
  <c r="L159" i="4"/>
  <c r="M159" i="4"/>
  <c r="N159" i="4"/>
  <c r="Q160" i="4"/>
  <c r="Q159" i="4"/>
  <c r="C161" i="4"/>
  <c r="D161" i="4"/>
  <c r="E161" i="4"/>
  <c r="F161" i="4"/>
  <c r="G161" i="4"/>
  <c r="H161" i="4"/>
  <c r="I161" i="4"/>
  <c r="J161" i="4"/>
  <c r="K161" i="4"/>
  <c r="L161" i="4"/>
  <c r="M161" i="4"/>
  <c r="M158" i="4"/>
  <c r="N161" i="4"/>
  <c r="O161" i="4"/>
  <c r="O158" i="4"/>
  <c r="P161" i="4"/>
  <c r="P158" i="4"/>
  <c r="Q162" i="4"/>
  <c r="Q161" i="4"/>
  <c r="C164" i="4"/>
  <c r="D164" i="4"/>
  <c r="E164" i="4"/>
  <c r="F164" i="4"/>
  <c r="G164" i="4"/>
  <c r="H164" i="4"/>
  <c r="I164" i="4"/>
  <c r="J164" i="4"/>
  <c r="K164" i="4"/>
  <c r="L164" i="4"/>
  <c r="M164" i="4"/>
  <c r="N164" i="4"/>
  <c r="O164" i="4"/>
  <c r="P164" i="4"/>
  <c r="Q165" i="4"/>
  <c r="Q166" i="4"/>
  <c r="C167" i="4"/>
  <c r="D167" i="4"/>
  <c r="D163" i="4"/>
  <c r="E167" i="4"/>
  <c r="F167" i="4"/>
  <c r="G167" i="4"/>
  <c r="H167" i="4"/>
  <c r="H163" i="4"/>
  <c r="I167" i="4"/>
  <c r="J167" i="4"/>
  <c r="K167" i="4"/>
  <c r="L167" i="4"/>
  <c r="L163" i="4"/>
  <c r="M167" i="4"/>
  <c r="N167" i="4"/>
  <c r="O167" i="4"/>
  <c r="P167" i="4"/>
  <c r="P163" i="4"/>
  <c r="Q168" i="4"/>
  <c r="Q169" i="4"/>
  <c r="F13" i="4"/>
  <c r="Q14" i="4"/>
  <c r="M142" i="5"/>
  <c r="G125" i="5"/>
  <c r="L125" i="5"/>
  <c r="P125" i="5"/>
  <c r="M157" i="5"/>
  <c r="K157" i="5"/>
  <c r="O142" i="5"/>
  <c r="O157" i="5"/>
  <c r="G126" i="5"/>
  <c r="J125" i="5"/>
  <c r="J142" i="5"/>
  <c r="J157" i="5"/>
  <c r="H125" i="5"/>
  <c r="H142" i="5"/>
  <c r="H157" i="5"/>
  <c r="N125" i="5"/>
  <c r="I142" i="5"/>
  <c r="I157" i="5"/>
  <c r="E142" i="5"/>
  <c r="E157" i="5"/>
  <c r="F125" i="5"/>
  <c r="F142" i="5"/>
  <c r="F157" i="5"/>
  <c r="Q126" i="5"/>
  <c r="G142" i="5"/>
  <c r="G157" i="5"/>
  <c r="K134" i="4"/>
  <c r="O134" i="4"/>
  <c r="G134" i="4"/>
  <c r="Q113" i="4"/>
  <c r="Q167" i="4"/>
  <c r="Q164" i="4"/>
  <c r="N163" i="4"/>
  <c r="J163" i="4"/>
  <c r="F163" i="4"/>
  <c r="N158" i="4"/>
  <c r="J158" i="4"/>
  <c r="I158" i="4"/>
  <c r="F158" i="4"/>
  <c r="E158" i="4"/>
  <c r="Q145" i="4"/>
  <c r="Q142" i="4"/>
  <c r="P142" i="4"/>
  <c r="L142" i="4"/>
  <c r="H142" i="4"/>
  <c r="O142" i="4"/>
  <c r="M142" i="4"/>
  <c r="K142" i="4"/>
  <c r="I142" i="4"/>
  <c r="G142" i="4"/>
  <c r="G133" i="4"/>
  <c r="E142" i="4"/>
  <c r="C142" i="4"/>
  <c r="C133" i="4"/>
  <c r="Q137" i="4"/>
  <c r="Q134" i="4"/>
  <c r="P134" i="4"/>
  <c r="L134" i="4"/>
  <c r="H134" i="4"/>
  <c r="P124" i="4"/>
  <c r="O124" i="4"/>
  <c r="L124" i="4"/>
  <c r="K124" i="4"/>
  <c r="H124" i="4"/>
  <c r="G124" i="4"/>
  <c r="D124" i="4"/>
  <c r="C124" i="4"/>
  <c r="Q109" i="4"/>
  <c r="P12" i="4"/>
  <c r="P11" i="4"/>
  <c r="O12" i="4"/>
  <c r="O11" i="4"/>
  <c r="M12" i="4"/>
  <c r="M11" i="4"/>
  <c r="L12" i="4"/>
  <c r="L11" i="4"/>
  <c r="K12" i="4"/>
  <c r="K11" i="4"/>
  <c r="H12" i="4"/>
  <c r="H11" i="4"/>
  <c r="G12" i="4"/>
  <c r="G11" i="4"/>
  <c r="E12" i="4"/>
  <c r="E11" i="4"/>
  <c r="D12" i="4"/>
  <c r="D11" i="4"/>
  <c r="C12" i="4"/>
  <c r="C11" i="4"/>
  <c r="C131" i="4"/>
  <c r="Q12" i="5"/>
  <c r="Q11" i="5"/>
  <c r="Q125" i="5"/>
  <c r="N142" i="5"/>
  <c r="N157" i="5"/>
  <c r="D142" i="5"/>
  <c r="D157" i="5"/>
  <c r="C126" i="5"/>
  <c r="C142" i="5"/>
  <c r="C157" i="5"/>
  <c r="Q145" i="5"/>
  <c r="Q144" i="5"/>
  <c r="L142" i="5"/>
  <c r="L157" i="5"/>
  <c r="P142" i="5"/>
  <c r="P157" i="5"/>
  <c r="N134" i="4"/>
  <c r="M163" i="4"/>
  <c r="M157" i="4"/>
  <c r="M152" i="4"/>
  <c r="I163" i="4"/>
  <c r="E163" i="4"/>
  <c r="N142" i="4"/>
  <c r="J142" i="4"/>
  <c r="F142" i="4"/>
  <c r="M134" i="4"/>
  <c r="I134" i="4"/>
  <c r="E134" i="4"/>
  <c r="Q119" i="4"/>
  <c r="Q116" i="4"/>
  <c r="Q97" i="4"/>
  <c r="N12" i="4"/>
  <c r="N11" i="4"/>
  <c r="J12" i="4"/>
  <c r="J11" i="4"/>
  <c r="F12" i="4"/>
  <c r="F11" i="4"/>
  <c r="F134" i="4"/>
  <c r="I12" i="4"/>
  <c r="I11" i="4"/>
  <c r="L158" i="4"/>
  <c r="L157" i="4"/>
  <c r="L152" i="4"/>
  <c r="H158" i="4"/>
  <c r="D158" i="4"/>
  <c r="N124" i="4"/>
  <c r="J124" i="4"/>
  <c r="F124" i="4"/>
  <c r="J134" i="4"/>
  <c r="Q50" i="4"/>
  <c r="Q27" i="4"/>
  <c r="O163" i="4"/>
  <c r="K163" i="4"/>
  <c r="G163" i="4"/>
  <c r="C163" i="4"/>
  <c r="K158" i="4"/>
  <c r="G158" i="4"/>
  <c r="C158" i="4"/>
  <c r="C157" i="4"/>
  <c r="C152" i="4"/>
  <c r="M124" i="4"/>
  <c r="I124" i="4"/>
  <c r="E124" i="4"/>
  <c r="J157" i="4"/>
  <c r="J152" i="4"/>
  <c r="F157" i="4"/>
  <c r="F152" i="4"/>
  <c r="P133" i="4"/>
  <c r="I157" i="4"/>
  <c r="I152" i="4"/>
  <c r="O157" i="4"/>
  <c r="O152" i="4"/>
  <c r="H157" i="4"/>
  <c r="H152" i="4"/>
  <c r="D157" i="4"/>
  <c r="D152" i="4"/>
  <c r="E157" i="4"/>
  <c r="E152" i="4"/>
  <c r="N157" i="4"/>
  <c r="N152" i="4"/>
  <c r="Q163" i="4"/>
  <c r="P157" i="4"/>
  <c r="P152" i="4"/>
  <c r="Q153" i="4"/>
  <c r="Q158" i="4"/>
  <c r="Q157" i="4"/>
  <c r="Q152" i="4"/>
  <c r="K157" i="4"/>
  <c r="K152" i="4"/>
  <c r="G157" i="4"/>
  <c r="G152" i="4"/>
  <c r="O133" i="4"/>
  <c r="D133" i="4"/>
  <c r="Q124" i="4"/>
  <c r="Q13" i="4"/>
  <c r="L133" i="4"/>
  <c r="Q142" i="5"/>
  <c r="Q157" i="5"/>
  <c r="H133" i="4"/>
  <c r="M133" i="4"/>
  <c r="K133" i="4"/>
  <c r="J133" i="4"/>
  <c r="I133" i="4"/>
  <c r="E133" i="4"/>
  <c r="C150" i="4"/>
  <c r="C170" i="4"/>
  <c r="Q133" i="4"/>
  <c r="O131" i="4"/>
  <c r="O150" i="4"/>
  <c r="O170" i="4"/>
  <c r="K131" i="4"/>
  <c r="D131" i="4"/>
  <c r="D150" i="4"/>
  <c r="D170" i="4"/>
  <c r="P131" i="4"/>
  <c r="P150" i="4"/>
  <c r="P170" i="4"/>
  <c r="G131" i="4"/>
  <c r="G150" i="4"/>
  <c r="G170" i="4"/>
  <c r="H131" i="4"/>
  <c r="L131" i="4"/>
  <c r="L150" i="4"/>
  <c r="L170" i="4"/>
  <c r="M131" i="4"/>
  <c r="M150" i="4"/>
  <c r="M170" i="4"/>
  <c r="E131" i="4"/>
  <c r="I131" i="4"/>
  <c r="F131" i="4"/>
  <c r="N133" i="4"/>
  <c r="Q12" i="4"/>
  <c r="Q11" i="4"/>
  <c r="Q131" i="4"/>
  <c r="J131" i="4"/>
  <c r="N131" i="4"/>
  <c r="F133" i="4"/>
  <c r="Q229" i="3"/>
  <c r="H150" i="4"/>
  <c r="H170" i="4"/>
  <c r="E150" i="4"/>
  <c r="E170" i="4"/>
  <c r="K150" i="4"/>
  <c r="K170" i="4"/>
  <c r="I150" i="4"/>
  <c r="I170" i="4"/>
  <c r="J150" i="4"/>
  <c r="J170" i="4"/>
  <c r="Q150" i="4"/>
  <c r="Q170" i="4"/>
  <c r="N150" i="4"/>
  <c r="N170" i="4"/>
  <c r="F150" i="4"/>
  <c r="F170" i="4"/>
  <c r="Q235" i="3"/>
  <c r="J104" i="15" l="1"/>
  <c r="I104" i="15"/>
  <c r="M85" i="7"/>
  <c r="M84" i="7" s="1"/>
  <c r="K91" i="7"/>
  <c r="K85" i="7" s="1"/>
  <c r="K84" i="7" s="1"/>
  <c r="H91" i="7"/>
  <c r="H85" i="7" s="1"/>
  <c r="H84" i="7" s="1"/>
  <c r="G91" i="7"/>
  <c r="D91" i="7"/>
  <c r="D85" i="7" s="1"/>
  <c r="D84" i="7" s="1"/>
  <c r="P86" i="7"/>
  <c r="N74" i="7"/>
  <c r="N66" i="7" s="1"/>
  <c r="K74" i="7"/>
  <c r="H74" i="7"/>
  <c r="F74" i="7"/>
  <c r="E74" i="7"/>
  <c r="E66" i="7" s="1"/>
  <c r="M67" i="7"/>
  <c r="H67" i="7"/>
  <c r="F67" i="7"/>
  <c r="C12" i="7"/>
  <c r="C11" i="7" s="1"/>
  <c r="C65" i="7" s="1"/>
  <c r="C82" i="7" s="1"/>
  <c r="C97" i="7" s="1"/>
  <c r="N91" i="7"/>
  <c r="N85" i="7" s="1"/>
  <c r="N84" i="7" s="1"/>
  <c r="L91" i="7"/>
  <c r="L85" i="7" s="1"/>
  <c r="L84" i="7" s="1"/>
  <c r="I91" i="7"/>
  <c r="F91" i="7"/>
  <c r="P92" i="7"/>
  <c r="P91" i="7" s="1"/>
  <c r="P85" i="7" s="1"/>
  <c r="P84" i="7" s="1"/>
  <c r="I85" i="7"/>
  <c r="I84" i="7" s="1"/>
  <c r="G85" i="7"/>
  <c r="G84" i="7" s="1"/>
  <c r="F85" i="7"/>
  <c r="F84" i="7" s="1"/>
  <c r="E85" i="7"/>
  <c r="E84" i="7" s="1"/>
  <c r="P77" i="7"/>
  <c r="P74" i="7" s="1"/>
  <c r="O74" i="7"/>
  <c r="O66" i="7" s="1"/>
  <c r="M66" i="7"/>
  <c r="L66" i="7"/>
  <c r="K66" i="7"/>
  <c r="I66" i="7"/>
  <c r="H66" i="7"/>
  <c r="F66" i="7"/>
  <c r="D66" i="7"/>
  <c r="P67" i="7"/>
  <c r="P58" i="7"/>
  <c r="P53" i="7"/>
  <c r="P50" i="7"/>
  <c r="P47" i="7"/>
  <c r="P43" i="7"/>
  <c r="P37" i="7"/>
  <c r="F12" i="7"/>
  <c r="F11" i="7" s="1"/>
  <c r="F65" i="7" s="1"/>
  <c r="F82" i="7" s="1"/>
  <c r="F97" i="7" s="1"/>
  <c r="P28" i="7"/>
  <c r="P27" i="7" s="1"/>
  <c r="D12" i="7"/>
  <c r="D11" i="7" s="1"/>
  <c r="D65" i="7" s="1"/>
  <c r="D82" i="7" s="1"/>
  <c r="D97" i="7" s="1"/>
  <c r="L12" i="7"/>
  <c r="L11" i="7" s="1"/>
  <c r="L65" i="7" s="1"/>
  <c r="P20" i="7"/>
  <c r="O12" i="7"/>
  <c r="O11" i="7" s="1"/>
  <c r="O65" i="7" s="1"/>
  <c r="N12" i="7"/>
  <c r="N11" i="7" s="1"/>
  <c r="N65" i="7" s="1"/>
  <c r="N82" i="7" s="1"/>
  <c r="N97" i="7" s="1"/>
  <c r="M12" i="7"/>
  <c r="M11" i="7" s="1"/>
  <c r="M65" i="7" s="1"/>
  <c r="M82" i="7" s="1"/>
  <c r="M97" i="7" s="1"/>
  <c r="K12" i="7"/>
  <c r="K11" i="7" s="1"/>
  <c r="K65" i="7" s="1"/>
  <c r="K82" i="7" s="1"/>
  <c r="K97" i="7" s="1"/>
  <c r="J12" i="7"/>
  <c r="J11" i="7" s="1"/>
  <c r="J65" i="7" s="1"/>
  <c r="J82" i="7" s="1"/>
  <c r="J97" i="7" s="1"/>
  <c r="I12" i="7"/>
  <c r="I11" i="7" s="1"/>
  <c r="I65" i="7" s="1"/>
  <c r="I82" i="7" s="1"/>
  <c r="H12" i="7"/>
  <c r="H11" i="7" s="1"/>
  <c r="H65" i="7" s="1"/>
  <c r="H82" i="7" s="1"/>
  <c r="H97" i="7" s="1"/>
  <c r="G12" i="7"/>
  <c r="G11" i="7" s="1"/>
  <c r="G65" i="7" s="1"/>
  <c r="G82" i="7" s="1"/>
  <c r="G97" i="7" s="1"/>
  <c r="E12" i="7"/>
  <c r="E11" i="7" s="1"/>
  <c r="E65" i="7" s="1"/>
  <c r="E82" i="7" s="1"/>
  <c r="P14" i="7"/>
  <c r="P13" i="7" s="1"/>
  <c r="O104" i="15"/>
  <c r="N104" i="15"/>
  <c r="M104" i="15"/>
  <c r="L104" i="15"/>
  <c r="H104" i="15"/>
  <c r="P89" i="15"/>
  <c r="G104" i="15"/>
  <c r="E104" i="15"/>
  <c r="P40" i="15"/>
  <c r="P26" i="15"/>
  <c r="P17" i="15"/>
  <c r="P63" i="15"/>
  <c r="D104" i="15"/>
  <c r="P104" i="15" s="1"/>
  <c r="P87" i="15"/>
  <c r="J116" i="14"/>
  <c r="P101" i="14"/>
  <c r="M115" i="14"/>
  <c r="K115" i="14"/>
  <c r="P86" i="14"/>
  <c r="J115" i="14"/>
  <c r="C115" i="14"/>
  <c r="P57" i="14"/>
  <c r="N83" i="14"/>
  <c r="N115" i="14" s="1"/>
  <c r="L84" i="14"/>
  <c r="L116" i="14" s="1"/>
  <c r="I83" i="14"/>
  <c r="I115" i="14" s="1"/>
  <c r="H83" i="14"/>
  <c r="H115" i="14" s="1"/>
  <c r="E84" i="14"/>
  <c r="E116" i="14" s="1"/>
  <c r="P84" i="14"/>
  <c r="I84" i="14"/>
  <c r="I116" i="14" s="1"/>
  <c r="H84" i="14"/>
  <c r="H116" i="14" s="1"/>
  <c r="L83" i="14"/>
  <c r="L115" i="14" s="1"/>
  <c r="E83" i="14"/>
  <c r="E115" i="14" s="1"/>
  <c r="P83" i="14"/>
  <c r="D83" i="14"/>
  <c r="D115" i="14" s="1"/>
  <c r="C84" i="14"/>
  <c r="C116" i="14" s="1"/>
  <c r="C12" i="6"/>
  <c r="C11" i="6" s="1"/>
  <c r="C127" i="6"/>
  <c r="C126" i="6" s="1"/>
  <c r="C118" i="6"/>
  <c r="C155" i="6"/>
  <c r="C149" i="6" s="1"/>
  <c r="C144" i="6" s="1"/>
  <c r="P13" i="3"/>
  <c r="P12" i="3" s="1"/>
  <c r="P11" i="3" s="1"/>
  <c r="P211" i="3"/>
  <c r="Q211" i="3" s="1"/>
  <c r="Q124" i="3"/>
  <c r="P231" i="3"/>
  <c r="P226" i="3" s="1"/>
  <c r="Q193" i="3"/>
  <c r="N188" i="3"/>
  <c r="Q188" i="3" s="1"/>
  <c r="E226" i="3"/>
  <c r="C124" i="3"/>
  <c r="C123" i="3" s="1"/>
  <c r="E134" i="3"/>
  <c r="E11" i="3" s="1"/>
  <c r="E224" i="3" s="1"/>
  <c r="G11" i="3"/>
  <c r="K11" i="3"/>
  <c r="K224" i="3" s="1"/>
  <c r="K236" i="3" s="1"/>
  <c r="K261" i="3" s="1"/>
  <c r="J11" i="3"/>
  <c r="J224" i="3" s="1"/>
  <c r="J236" i="3" s="1"/>
  <c r="J261" i="3" s="1"/>
  <c r="L11" i="3"/>
  <c r="L224" i="3" s="1"/>
  <c r="L236" i="3" s="1"/>
  <c r="L261" i="3" s="1"/>
  <c r="C12" i="3"/>
  <c r="M11" i="3"/>
  <c r="M224" i="3" s="1"/>
  <c r="F11" i="3"/>
  <c r="H11" i="3"/>
  <c r="I11" i="3"/>
  <c r="I224" i="3" s="1"/>
  <c r="I236" i="3" s="1"/>
  <c r="I261" i="3" s="1"/>
  <c r="C188" i="3"/>
  <c r="Q232" i="3"/>
  <c r="Q121" i="3"/>
  <c r="C175" i="3"/>
  <c r="Q227" i="3"/>
  <c r="Q125" i="3"/>
  <c r="Q199" i="3"/>
  <c r="Q119" i="3"/>
  <c r="Q37" i="3"/>
  <c r="Q222" i="3"/>
  <c r="Q167" i="3"/>
  <c r="Q234" i="3"/>
  <c r="Q212" i="3"/>
  <c r="Q152" i="3"/>
  <c r="Q131" i="3"/>
  <c r="C211" i="3"/>
  <c r="Q204" i="3"/>
  <c r="Q180" i="3"/>
  <c r="Q132" i="3"/>
  <c r="Q217" i="3"/>
  <c r="Q24" i="3"/>
  <c r="Q67" i="3"/>
  <c r="Q112" i="3"/>
  <c r="Q228" i="3"/>
  <c r="Q168" i="3"/>
  <c r="Q48" i="3"/>
  <c r="Q135" i="3"/>
  <c r="C226" i="3"/>
  <c r="Q14" i="3"/>
  <c r="Q189" i="3"/>
  <c r="I97" i="7" l="1"/>
  <c r="E97" i="7"/>
  <c r="O82" i="7"/>
  <c r="O97" i="7" s="1"/>
  <c r="L82" i="7"/>
  <c r="L97" i="7" s="1"/>
  <c r="P66" i="7"/>
  <c r="P12" i="7"/>
  <c r="P11" i="7" s="1"/>
  <c r="P65" i="7" s="1"/>
  <c r="P116" i="14"/>
  <c r="P115" i="14"/>
  <c r="C125" i="6"/>
  <c r="C142" i="6" s="1"/>
  <c r="C162" i="6" s="1"/>
  <c r="P224" i="3"/>
  <c r="M236" i="3"/>
  <c r="M261" i="3" s="1"/>
  <c r="N11" i="3"/>
  <c r="N224" i="3" s="1"/>
  <c r="N236" i="3" s="1"/>
  <c r="N261" i="3" s="1"/>
  <c r="Q12" i="3"/>
  <c r="C166" i="3"/>
  <c r="Q123" i="3"/>
  <c r="Q231" i="3"/>
  <c r="Q226" i="3" s="1"/>
  <c r="Q192" i="3"/>
  <c r="H224" i="3"/>
  <c r="Q13" i="3"/>
  <c r="Q134" i="3"/>
  <c r="Q175" i="3"/>
  <c r="Q166" i="3"/>
  <c r="Q216" i="3"/>
  <c r="P82" i="7" l="1"/>
  <c r="P97" i="7" s="1"/>
  <c r="Q11" i="3"/>
  <c r="C11" i="3"/>
  <c r="C224" i="3" s="1"/>
  <c r="C236" i="3" s="1"/>
  <c r="C261" i="3" s="1"/>
  <c r="P236" i="3"/>
  <c r="P261" i="3" s="1"/>
  <c r="H236" i="3"/>
  <c r="H261" i="3" s="1"/>
  <c r="F224" i="3"/>
  <c r="G224" i="3"/>
  <c r="F236" i="3" l="1"/>
  <c r="F261" i="3" s="1"/>
  <c r="G236" i="3"/>
  <c r="G261" i="3" s="1"/>
  <c r="E236" i="3"/>
  <c r="E261" i="3" s="1"/>
  <c r="Q224" i="3" l="1"/>
  <c r="Q236" i="3" s="1"/>
</calcChain>
</file>

<file path=xl/sharedStrings.xml><?xml version="1.0" encoding="utf-8"?>
<sst xmlns="http://schemas.openxmlformats.org/spreadsheetml/2006/main" count="3350" uniqueCount="667">
  <si>
    <t>MINISTERIO DE HACIENDA</t>
  </si>
  <si>
    <t>DIRECCION GENERAL DE PRESUPUESTO</t>
  </si>
  <si>
    <t>INGRESOS PERCIBIDOS Y FUENTES FINANCIERAS</t>
  </si>
  <si>
    <t>CLASIFICACION ECONOMICA</t>
  </si>
  <si>
    <t xml:space="preserve">VALORES EN MILLONES DE RD$ </t>
  </si>
  <si>
    <t>ENERO -DICIEMBRE 2009</t>
  </si>
  <si>
    <t xml:space="preserve"> </t>
  </si>
  <si>
    <t>CODIGO</t>
  </si>
  <si>
    <t>DENOMINACION</t>
  </si>
  <si>
    <t>PRESUPUESTO</t>
  </si>
  <si>
    <t>APROBADO</t>
  </si>
  <si>
    <t>ENERO</t>
  </si>
  <si>
    <t>FEBRERO</t>
  </si>
  <si>
    <t>MARZO</t>
  </si>
  <si>
    <t>ABRIL</t>
  </si>
  <si>
    <t>MAYO</t>
  </si>
  <si>
    <t>JUNIO</t>
  </si>
  <si>
    <t>JULIO</t>
  </si>
  <si>
    <t>AGOSTO</t>
  </si>
  <si>
    <t>SEPTIEMBRE</t>
  </si>
  <si>
    <t>OCTUBRE</t>
  </si>
  <si>
    <t>NOVIEMBRE</t>
  </si>
  <si>
    <t>DICIEMBRE</t>
  </si>
  <si>
    <t>TOTAL</t>
  </si>
  <si>
    <t>11</t>
  </si>
  <si>
    <t>INGRESOS CORRIENTES</t>
  </si>
  <si>
    <t>111</t>
  </si>
  <si>
    <t>INGRESOS TRIBUTARIOS</t>
  </si>
  <si>
    <t>1111</t>
  </si>
  <si>
    <t>IMPUESTOS SOBRE LOS INGRESOS</t>
  </si>
  <si>
    <t>11111</t>
  </si>
  <si>
    <t>IMPUESTOS SOBRE INGRESOS DE LAS PERSONAS</t>
  </si>
  <si>
    <t>11112</t>
  </si>
  <si>
    <t>IMPUESTOS SOBRE INGRESOS DE LAS EMPRESAS</t>
  </si>
  <si>
    <t>11113</t>
  </si>
  <si>
    <t>OTROS IMPUESTOS SOBRE LOS INGRESOS</t>
  </si>
  <si>
    <t>1112</t>
  </si>
  <si>
    <t>IMPUESTOS SOBRE EL PATRIMONIO</t>
  </si>
  <si>
    <t>11121</t>
  </si>
  <si>
    <t>IMPUESTOS SOBRE LA TENENCIA DE PATRIMONIO</t>
  </si>
  <si>
    <t>11122</t>
  </si>
  <si>
    <t>IMP. / LAS TRANSFERENCIAS PATRIMONIALES</t>
  </si>
  <si>
    <t>1113</t>
  </si>
  <si>
    <t>IMPUESTOS SOBRE MERCANCÍAS Y SERVICIOS</t>
  </si>
  <si>
    <t>11131</t>
  </si>
  <si>
    <t>IMP. /  LAS TRANSF. DE BIENES Y SERVICIOS</t>
  </si>
  <si>
    <t>11132</t>
  </si>
  <si>
    <t>IMPUESTOS SELECTIVO SOBRE LAS MERCANCÍAS</t>
  </si>
  <si>
    <t>11133</t>
  </si>
  <si>
    <t>IMPUESTOS ESPECÍFICO SOBRE LOS SERVICIOS</t>
  </si>
  <si>
    <t>11134</t>
  </si>
  <si>
    <t>IMPUESTOS SOBRE EL USO DE BIENES Y LICENCIAS</t>
  </si>
  <si>
    <t>1114</t>
  </si>
  <si>
    <t>IMPUESTOS SOBRE EL COMERCIO EXTERIOR</t>
  </si>
  <si>
    <t>11141</t>
  </si>
  <si>
    <t>IMPUESTOS SOBRE IMPORTACIONES</t>
  </si>
  <si>
    <t>11142</t>
  </si>
  <si>
    <t>IMPUESTOS SOBRE EXPORTACIONES</t>
  </si>
  <si>
    <t>11143</t>
  </si>
  <si>
    <t>OTROS IMPUESTOS SOBRE EL COMERCIO EXTERIOR</t>
  </si>
  <si>
    <t>1115</t>
  </si>
  <si>
    <t>OTROS IMPUESTOS</t>
  </si>
  <si>
    <t>1116</t>
  </si>
  <si>
    <t>IMPUESTOS POR CLASIFICAR</t>
  </si>
  <si>
    <t>112</t>
  </si>
  <si>
    <t>INGRESOS NO TRIBUTARIOS</t>
  </si>
  <si>
    <t>1121</t>
  </si>
  <si>
    <t>CONTRIBUCIONES SOCIALES</t>
  </si>
  <si>
    <t>11211</t>
  </si>
  <si>
    <t>CONTRIBUCIONES A LA SEGURIDAD SOCIAL</t>
  </si>
  <si>
    <t>1122</t>
  </si>
  <si>
    <t>VENTAS DE LAS ADMINISTRACIONES PÚBLICAS</t>
  </si>
  <si>
    <t>11221</t>
  </si>
  <si>
    <t>VTAS.  DE MERCANCÍAS DE LAS ADMS.  PÚBLICAS</t>
  </si>
  <si>
    <t>11222</t>
  </si>
  <si>
    <t>VTAS.  DE SERVICIOS DE LAS ADMS. PÚBLICAS</t>
  </si>
  <si>
    <t>1123</t>
  </si>
  <si>
    <t>RENTAS DE LA PROPIEDAD</t>
  </si>
  <si>
    <t>11231</t>
  </si>
  <si>
    <t>DIVIDENDOS</t>
  </si>
  <si>
    <t>11232</t>
  </si>
  <si>
    <t>INTERESES</t>
  </si>
  <si>
    <t>11234</t>
  </si>
  <si>
    <t>ALQUILERES</t>
  </si>
  <si>
    <t>1124</t>
  </si>
  <si>
    <t>OTROS INGRESOS</t>
  </si>
  <si>
    <t>114</t>
  </si>
  <si>
    <t>TRANSFERENCIAS CORRIENTES</t>
  </si>
  <si>
    <t>1141</t>
  </si>
  <si>
    <t>DEL SECTOR PRIVADO</t>
  </si>
  <si>
    <t>1142</t>
  </si>
  <si>
    <t>DEL SECTOR PÚBLICO</t>
  </si>
  <si>
    <t>115</t>
  </si>
  <si>
    <t>DONACIONES CORRIENTES DEL EXTERIOR</t>
  </si>
  <si>
    <t>12</t>
  </si>
  <si>
    <t>INGRESOS DE CAPITAL</t>
  </si>
  <si>
    <t>121</t>
  </si>
  <si>
    <t>VENTA DE ACTIVOS NO FINANCIEROS</t>
  </si>
  <si>
    <t>1211</t>
  </si>
  <si>
    <t>VENTA DE ACTIVOS FIJOS</t>
  </si>
  <si>
    <t>1212</t>
  </si>
  <si>
    <t>VENTA DE TIERRAS Y TERRENOS</t>
  </si>
  <si>
    <t>122</t>
  </si>
  <si>
    <t>TRANSFERENCIAS DE CAPITAL</t>
  </si>
  <si>
    <t>1221</t>
  </si>
  <si>
    <t>123</t>
  </si>
  <si>
    <t>DONACIONES DE CAPITAL DEL EXTERIOR</t>
  </si>
  <si>
    <t>TOTAL INGRESOS</t>
  </si>
  <si>
    <t>ACTIVOS FINANCIEROS</t>
  </si>
  <si>
    <t>RECUPERACIÓN DE PRÉSTAMOS</t>
  </si>
  <si>
    <t>VENTA DE ACCIONES Y PARTICIPACIONES DE CAPITAL</t>
  </si>
  <si>
    <t>PASIVOS FINANCIEROS</t>
  </si>
  <si>
    <t>DEUDA INTERNA</t>
  </si>
  <si>
    <t>COLOCACIÓN DE TÍTULOS Y VALORES INTERNOS</t>
  </si>
  <si>
    <t>OBTENCIÓN DE PRÉSTAMOS INTERNOS</t>
  </si>
  <si>
    <t>DEUDA EXTERNA</t>
  </si>
  <si>
    <t>COLOCACIÓN DE TÍTULOS Y VALORES EXTERNOS</t>
  </si>
  <si>
    <t>OBTENCIÓN DE PRÉSTAMOS EXTERNOS</t>
  </si>
  <si>
    <t>OTRAS FUENTES FINANCIERAS</t>
  </si>
  <si>
    <t>INCREMENTO DE CUENTAS POR PAGAR</t>
  </si>
  <si>
    <t>TOTAL DE FUENTES FINANCIERAS</t>
  </si>
  <si>
    <t>TOTAL INGRESOS Y FUENTES FINANCIERAS</t>
  </si>
  <si>
    <t>Fuente: Sistema de Información de la Gestión Financiera (SIGEF).</t>
  </si>
  <si>
    <t>1. Se registra por Fecha Histórica de Recaudación.</t>
  </si>
  <si>
    <t>2. Ingreso Presupuestario.</t>
  </si>
  <si>
    <t>ENERO -DICIEMBRE 2010</t>
  </si>
  <si>
    <t xml:space="preserve">Fuente: Sistema de Información de la Gestión Financiera (SIGEF). </t>
  </si>
  <si>
    <t>ENERO -DICIEMBRE 2011</t>
  </si>
  <si>
    <t>CLASIFICACIÓN ECONÓMICA DE INGRESOS</t>
  </si>
  <si>
    <t>ENERO -DICIEMBRE 2012</t>
  </si>
  <si>
    <t>ENERO -DICIEMBRE 2013</t>
  </si>
  <si>
    <t>En Millones RD$</t>
  </si>
  <si>
    <t>DIRECCIÓN GENERAL DE PRESUPUESTO</t>
  </si>
  <si>
    <t>ENERO -DICIEMBRE 2014</t>
  </si>
  <si>
    <t>DENOMINACIÓN</t>
  </si>
  <si>
    <t xml:space="preserve"> I-  IMPUESTOS</t>
  </si>
  <si>
    <t>1) Impuestos Sobre Ingresos</t>
  </si>
  <si>
    <t>Impuesto sobre la Renta de las Personas</t>
  </si>
  <si>
    <t>Impuestos sobre Los Ingresos de las Empresas</t>
  </si>
  <si>
    <t>Otros Ingresos Sobre Ingresos</t>
  </si>
  <si>
    <t>2) Impuestos sobre la Propiedad y Transacciones Financieras y de Capital</t>
  </si>
  <si>
    <t>3) Impuestos Internos Sobre Mercancías y Servicios</t>
  </si>
  <si>
    <t>Impuesto a las Transf. Bienes Industrializados y Servicios</t>
  </si>
  <si>
    <t>Impuestos Adicionales y Selectivos sobre Bienes y Servicios</t>
  </si>
  <si>
    <t>- Bebidas Alcohólicas</t>
  </si>
  <si>
    <t>- Tabaco Manufacturado</t>
  </si>
  <si>
    <t>- Impuestos sobre Hidrocarburos (Ley No.112-00)</t>
  </si>
  <si>
    <t>- Impuestos Selectivos sobre Hidrocarburos (Ley No. 557-05)</t>
  </si>
  <si>
    <t>- Otros</t>
  </si>
  <si>
    <t>Otros Ingresos sobre Mercancías y Servicios</t>
  </si>
  <si>
    <t>4) Impuestos sobre el Comercio y las Transacciones/Comercio Exterior</t>
  </si>
  <si>
    <t>Sobre las Importaciones</t>
  </si>
  <si>
    <t>- Arancel</t>
  </si>
  <si>
    <t>Otros Ingresos sobre el Comercio  Exterior</t>
  </si>
  <si>
    <t>5) Impuestos Ecologicos</t>
  </si>
  <si>
    <t>6) Impuestos Diversos</t>
  </si>
  <si>
    <t>II) CONTRIBUCION A LA SEGURIDAD SOCIAL</t>
  </si>
  <si>
    <t xml:space="preserve">III) TRANSFERENCIAS </t>
  </si>
  <si>
    <t>IV) INGRESOS POR CONTRAPRESTACION</t>
  </si>
  <si>
    <t>V) OTROS INGRESOS</t>
  </si>
  <si>
    <t>TOTAL DE INGRESOS</t>
  </si>
  <si>
    <t>DONACIONES</t>
  </si>
  <si>
    <t>TOTAL DE INGRESOS CON DONACIONES</t>
  </si>
  <si>
    <t>FUENTES FINANCIERAS</t>
  </si>
  <si>
    <t>3.1- Disminición de Activos Financieros</t>
  </si>
  <si>
    <t>3.1.2.6 Recuperación de Prestamos Internos</t>
  </si>
  <si>
    <t>3.2- Incremento de Pasivos Financieros</t>
  </si>
  <si>
    <t>3.2.1- Incremento de Pasivos Corrientes</t>
  </si>
  <si>
    <t>3.2.2- Incremento de Pasivos No Corrientes</t>
  </si>
  <si>
    <t>Incremento de Documentos por Pagar Externo de Largo Plazo</t>
  </si>
  <si>
    <t>3.2.2.3- Colocación de Títulos, Valores de la Deuda Pública a Largo Plazo</t>
  </si>
  <si>
    <t>3.2.2.3.01- De la Deuda Pública Interna  a Largo Plazo</t>
  </si>
  <si>
    <t>3.2.2.3.02- De la Deuda Pública Externa  a Largo Plazo</t>
  </si>
  <si>
    <t>3.2.2.4- Obtención de Préstamos de la Deuda Pública a Largo Plazo</t>
  </si>
  <si>
    <t>3.2.2.4.01- De la Deuda Pública Interna a Largo Plazo</t>
  </si>
  <si>
    <t>3.2.2.4.02- De la Deuda Pública Externa a Largo Plazo</t>
  </si>
  <si>
    <t>- PETROCARIBE</t>
  </si>
  <si>
    <t>TOTAL DE INGRESOS CON DONACIONES Y FUENTES</t>
  </si>
  <si>
    <t>Fuente: Dirección General de Política y Legislación Tributaria, Sistema de Información de la Gestión Financiera</t>
  </si>
  <si>
    <t>ENERO -DICIEMBRE 2015</t>
  </si>
  <si>
    <t>DETALLE</t>
  </si>
  <si>
    <t>1.1 - Ingresos Corrientes</t>
  </si>
  <si>
    <t>1.1.1 - Impuestos</t>
  </si>
  <si>
    <t>1.1.1.1 - Impuestos sobre el ingreso, las utilidades  y las ganancias de capital</t>
  </si>
  <si>
    <t>1.1.1.1.1 - De personas físicas</t>
  </si>
  <si>
    <t>1.1.1.1.2 - De empresas y otras corporaciones</t>
  </si>
  <si>
    <t>1.1.1.1.3 - Otros impuestos sobre los ingresos</t>
  </si>
  <si>
    <t>1.1.1.3 - Impuestos sobre la propiedad</t>
  </si>
  <si>
    <t>1.1.3.1.01 - Impuesto sobre viviendas suntuarias y solares urbanos no edificados</t>
  </si>
  <si>
    <t>1.1.3.1.02 - Impuesto sobre los activos</t>
  </si>
  <si>
    <t>1.1.3.1.03 - Impuesto sobre las operaciones inmobiliarias</t>
  </si>
  <si>
    <t>1.1.3.1.05 - Impuesto sobre transferencia de bienes muebles</t>
  </si>
  <si>
    <t>1.1.3.1.09 - Impuesto sobre cheques</t>
  </si>
  <si>
    <t xml:space="preserve">                      - Otros Impuestos sobre la propiedad </t>
  </si>
  <si>
    <t>1.1.1.4 - Impuestos sobre los bienes y servicios</t>
  </si>
  <si>
    <t>1.1.4.1.01 - Impuesto sobre la Transferencia de Bienes Industrializados y Servicios (ITBIS)</t>
  </si>
  <si>
    <t>1.1.4.2.01 - Impuesto específico sobre los hidrocarburos, Ley  112-00</t>
  </si>
  <si>
    <t>1.1.4.2.02 - Impuesto selectivo ad  valorem sobre  hidrocarburos, Ley  557-05</t>
  </si>
  <si>
    <t xml:space="preserve">                      - Otros Impuestos sobre los bienes y servicios</t>
  </si>
  <si>
    <t>1.1.1.5 - Impuestos sobre el comercio y las transacciones internacionales/comercio exterior</t>
  </si>
  <si>
    <t>1.1.5.1.01 - Impuestos arancelarios</t>
  </si>
  <si>
    <t>1.1.5.3.03 - Derechos consulares</t>
  </si>
  <si>
    <t xml:space="preserve">                      - Otros Impuestos sobre el comercio y las transacciones internacionales/comercio exterior</t>
  </si>
  <si>
    <t>1.1.1.6 - Impuestos ecológicos</t>
  </si>
  <si>
    <t>1.1.1.9 - Impuestos diversos</t>
  </si>
  <si>
    <t>1.1.2 - Contribuciones a la seguridad social</t>
  </si>
  <si>
    <t>1.1.2.1 - Contribuciones de los empleados</t>
  </si>
  <si>
    <t>1.1.2.2 - Contribuciones de los empleadores</t>
  </si>
  <si>
    <t>1.1.2.4 - Contribuciones no clasificables</t>
  </si>
  <si>
    <t>1.1.3 - Ventas de bienes y servicios</t>
  </si>
  <si>
    <t>1.1.3.1 - Ventas de establecimientos no de mercado</t>
  </si>
  <si>
    <t>1.1.3.3 - Derechos administrativos</t>
  </si>
  <si>
    <t>1.1.4 - Rentas de la propiedad</t>
  </si>
  <si>
    <t>1.1.4.1 - Intereses</t>
  </si>
  <si>
    <t>1.1.4.2 - Rentas de la propiedad distinta de intereses</t>
  </si>
  <si>
    <t>1.1.6 - Transferencias y donaciones corrientes recibidas</t>
  </si>
  <si>
    <t>1.1.6.1 - Transferencias del sector privado</t>
  </si>
  <si>
    <t>1.1.6.2 - Transferencias del sector público</t>
  </si>
  <si>
    <t>1.1.7 - Multas y sanciones pecuniarias</t>
  </si>
  <si>
    <t>1.1.9 - Otros ingresos corrientes</t>
  </si>
  <si>
    <t>1.2 - Ingresos de capital</t>
  </si>
  <si>
    <t>1.2.1 - Venta (disposición) de activos no financieros (a valores brutos)</t>
  </si>
  <si>
    <t>1.2.1.1 - Venta de activos fijos</t>
  </si>
  <si>
    <t>1.2.1.3 - Venta de activos no producidos</t>
  </si>
  <si>
    <t>1.2.5 - Recuperación de inversiones financieras realizadas con fines de política</t>
  </si>
  <si>
    <t>1.2.5.4 - Recuperación de préstamos realizados con fines de política</t>
  </si>
  <si>
    <t>TOTAL INGRESOS (SIN DONACIONES)</t>
  </si>
  <si>
    <t>TOTAL DONACIONES (Con PETROCARIBE)</t>
  </si>
  <si>
    <t>TOTAL DONACIONES (Sin PETROCARIBE)</t>
  </si>
  <si>
    <t>1.1.6.5 - Donaciones corrientes</t>
  </si>
  <si>
    <t>1.1.6.5.1 - Donaciones corrientes de gobiernos extranjeros</t>
  </si>
  <si>
    <t>1.1.6.5.1.1 - Donaciones corrientes en dinero de gobiernos extranjeros</t>
  </si>
  <si>
    <t>1.1.6.5.2 - Donaciones corrientes de organismos internacionales</t>
  </si>
  <si>
    <t xml:space="preserve">                             -  </t>
  </si>
  <si>
    <t>1.1.6.5.2.1 - Donaciones corrientes en dinero de organismos internacionales</t>
  </si>
  <si>
    <t>1.1.6.5.3 - Donaciones corrientes del sector privado externo</t>
  </si>
  <si>
    <t>1.1.6.5.3.1 - Donaciones corrientes en dinero del sector privado externo</t>
  </si>
  <si>
    <t>1.2.4.4 - Donaciones de capital (Con PETROCARIBE)</t>
  </si>
  <si>
    <t>1.2.4.4.1 - Donaciones de capital de gobiernos extranjeros</t>
  </si>
  <si>
    <t xml:space="preserve">                          -  </t>
  </si>
  <si>
    <t>1.2.4.4.1.1 - Donaciones de capital en dinero de gobiernos extranjeros</t>
  </si>
  <si>
    <t>1.2.4.4.1.3 - Donaciones de capital de gobiernos extranjeros (PETROCARIBE)</t>
  </si>
  <si>
    <t xml:space="preserve">                                         -  </t>
  </si>
  <si>
    <t>1.2.4.4.2 - Donaciones de capital de organismos internacionales</t>
  </si>
  <si>
    <t>1.2.4.4.2.1 - Donaciones de capital  en dinero de organismos internacionales</t>
  </si>
  <si>
    <t>1.2.4.4.2.2 - Donaciones de capital en especie y servicios de organismos internacionales</t>
  </si>
  <si>
    <t>1.2.4.4.3 - Donaciones de capital del sector privado externo</t>
  </si>
  <si>
    <t>1.2.4.4.3.1 - Donaciones de capital en  dinero del sector privado externo</t>
  </si>
  <si>
    <t>1.2.4.4 - Donaciones de capital (Sin PETROCARIBE)</t>
  </si>
  <si>
    <t>TOTAL INGRESOS (CON DONACIONES + PETROCARIBE)</t>
  </si>
  <si>
    <t>TOTAL INGRESOS (CON DONACIONES + SIN PETROCARIBE)</t>
  </si>
  <si>
    <t>TOTAL FUENTES FINANCIERAS (Con PETROCARIBE)</t>
  </si>
  <si>
    <t>3.1.1.1 - Disminución de activos financieros corrientes</t>
  </si>
  <si>
    <t>3.1.1.1.1 - Disminución de disponibilidades</t>
  </si>
  <si>
    <t>3.1.1.1.1.3 - Disminución de disponibilidades de saldos de periodos anteriores</t>
  </si>
  <si>
    <t>3.1.2.1 - Incremento de pasivos corrientes</t>
  </si>
  <si>
    <t>3.1.2.1.1 - Incremento de cuentas por pagar de corto plazo</t>
  </si>
  <si>
    <t>3.1.2.1.1.1 - Incremento de cuentas por pagar internas de corto plazo</t>
  </si>
  <si>
    <t>3.1.2.2 - Incremento de pasivos no corrientes</t>
  </si>
  <si>
    <t>3.1.2.2.3 - Colocación de títulos valores de la deuda pública de largo plazo</t>
  </si>
  <si>
    <t>3.1.2.2.3.1 - Colocación de títulos valores de la deuda pública interna de largo plazo</t>
  </si>
  <si>
    <t>3.1.2.2.3.2 - Colocación de títulos valores de la deuda pública externa de largo plazo</t>
  </si>
  <si>
    <t>3.1.2.2.3.3 - Colocación de títulos valores de la deuda pública de largo plazo (PETROCARIBE)</t>
  </si>
  <si>
    <t>3.1.2.2.4 - Obtención de préstamos de la deuda pública de largo plazo</t>
  </si>
  <si>
    <t>3.1.2.2.4.1 - Obtención de préstamos de la deuda pública interna de largo plazo</t>
  </si>
  <si>
    <t>3.1.2.2.4.2 - Obtención de préstamos de la deuda pública externa de largo plazo</t>
  </si>
  <si>
    <t>TOTAL FUENTES FINANCIERAS (Sin PETROCARIBE)</t>
  </si>
  <si>
    <t>TOTAL DE INGRESOS (CON DONACIONES + FUENTES FINANCIERAS + PETROCARIBE)</t>
  </si>
  <si>
    <t>TOTAL DE INGRESOS (CON DONACIONES + FUENTES FINANCIERAS + SIN PETROCARIBE)</t>
  </si>
  <si>
    <t>Fuente: Sistema de Información de la Gestión Financiera (SIGEF)</t>
  </si>
  <si>
    <t>Ingreso Presupuestario (Excluye Fondos de Terceros y Recaudaciones Directas de Instituciones)</t>
  </si>
  <si>
    <r>
      <rPr>
        <b/>
        <sz val="9"/>
        <color theme="1"/>
        <rFont val="Calibri"/>
        <family val="2"/>
        <scheme val="minor"/>
      </rPr>
      <t>Nota:</t>
    </r>
    <r>
      <rPr>
        <sz val="9"/>
        <color theme="1"/>
        <rFont val="Calibri"/>
        <family val="2"/>
        <scheme val="minor"/>
      </rPr>
      <t xml:space="preserve"> Para el año 2015, producto de las negociaciones con la República Bolivariana de Venezuela en el marco del acuerdo PETROCARIBE con Petróleos de Venezuela, Sociedad Anónima (PDVSA), República Dominicana redujo su stock de deuda en aproximadamente 3.1% del Producto Interno Bruto. Para la realización de esta operación, autorizada en el artículo 9 de la Ley 548-14, el Gobierno dominicano colocó en los mercados internacionales bonos por RD$86,324.3 millones con lo cual pagó el 48.0% del total adeudado, consiguiendo un descuento de RD$93,475.6 millones. Sumando estas cifras se obtiene el total amortizado a la deuda pública, sin contar intereses, por RD$179,148.6 millones. Cabe destacar que, debido al descuento obtenido en el pago de la deuda pública, en las estadísticas fiscales se presenta una donación de capital de gobiernos extranjeros (PETROCARIBE), para fines estadísticos pues no se considera como dinero fungible para el Gobierno, por un monto de RD$93,455.4 millones lo que genera un resultado superavitario en el periodo por RD$20,803.8 millones equivalente a 0.7% del Producto Interno Bruto. Sin embargo, este resultado se presenta separado al obtenido efectivamente en las cuentas presupuestarias del Gobierno Central que fue deficitario en RD$72,671.7 millones equivalente a 2.4% del PIB. </t>
    </r>
  </si>
  <si>
    <t>ENERO - DICIEMBRE 2016</t>
  </si>
  <si>
    <t>PRESUPUESTO APROBADO</t>
  </si>
  <si>
    <t>1.1.1.1.01 - Impuesto sobre la renta de las personas</t>
  </si>
  <si>
    <t>1.1.1.1.02 - Impuesto sobre la renta proveniente de salarios</t>
  </si>
  <si>
    <t xml:space="preserve">                      - Otros Impuestos de personas físicas</t>
  </si>
  <si>
    <t xml:space="preserve"> - ITBIS Interno</t>
  </si>
  <si>
    <t xml:space="preserve"> - ITBIS Externo</t>
  </si>
  <si>
    <t>1.1.4.2.03 - Impuesto adicional de RD$2.0 al consumo de gasoil y gasolina premium-regular</t>
  </si>
  <si>
    <t xml:space="preserve"> - Impuesto a las bebidas alcohólicas</t>
  </si>
  <si>
    <t xml:space="preserve"> - Impuesto al tabaco</t>
  </si>
  <si>
    <t xml:space="preserve">1.1.6 - Transferencias corrientes </t>
  </si>
  <si>
    <t>Donaciones</t>
  </si>
  <si>
    <t>1.3.1.1.01 - Donaciones corrientes en dinero de gobiernos extranjeros</t>
  </si>
  <si>
    <t>1.3.1.2.01 - Donaciones corrientes  en dinero de organismos internacionales</t>
  </si>
  <si>
    <t>1.3.1.3.01 - Donaciones corrientes en dinero del sector privado externo</t>
  </si>
  <si>
    <t>1.2.4.4 - Donaciones de capital</t>
  </si>
  <si>
    <t>1.3.2.1.01 - Donaciones de capital en dinero de gobiernos extranjeros</t>
  </si>
  <si>
    <t>1.3.2.2.01 - Donaciones de capital en dinero de organismos internacionales</t>
  </si>
  <si>
    <t>1.3.2.2.02 - Donaciones de capital en especie y servicios  de organismos  internacionales</t>
  </si>
  <si>
    <t>1.3.2.3.01 - Donaciones de capital en dinero del sector privado externo</t>
  </si>
  <si>
    <t>TOTAL INGRESOS (CON DONACIONES)</t>
  </si>
  <si>
    <t>TOTAL FUENTES FINANCIERAS</t>
  </si>
  <si>
    <t>3.1.2 - Incremento de pasivos</t>
  </si>
  <si>
    <t>3.2.1.1.01 - Incremento de cuentas por pagar internas de corto plazo</t>
  </si>
  <si>
    <t>3.2.2.3.01 - Colocación de títulos valores de la deuda pública interna de largo plazo</t>
  </si>
  <si>
    <t>3.2.2.3.02 - Colocación de títulos valores de la deuda pública externa de largo plazo</t>
  </si>
  <si>
    <t>3.2.2.4.02 - Obtención de préstamos de la deuda pública externa de largo plazo</t>
  </si>
  <si>
    <t>Nota: Los datos fueron tomados del SIGEF al 08/02/2016</t>
  </si>
  <si>
    <t>ENERO - DICIEMBRE 2017</t>
  </si>
  <si>
    <t>1.2.4 - Transferencias de capital recibidas</t>
  </si>
  <si>
    <t>1.2.4.2 - Transferencias del sector publico</t>
  </si>
  <si>
    <t>3.1.2.1.3 - Obtención de préstamos de corto plazo</t>
  </si>
  <si>
    <t>3.1.2.1.3.1 - Obtención de préstamos internos de corto plazo</t>
  </si>
  <si>
    <t>Nota: Los datos fueron tomados del SIGEF al 15/02/2018</t>
  </si>
  <si>
    <t>Nota  Las fuentes financieras incluyen los recursos para financiar los gastos por calamidad pública de acuerdo con los decretos de declaratoria de emergencia No. 340-16, No. 341-16, No. 344.16 y No. 346-16.</t>
  </si>
  <si>
    <t>DICIEMBRE 2018</t>
  </si>
  <si>
    <t>EJECUCIÓN</t>
  </si>
  <si>
    <t xml:space="preserve">             1.1.1.1.03 - Impuesto sobre la renta originada en la prestación de servicios en general</t>
  </si>
  <si>
    <t xml:space="preserve">             1.1.1.1.04 - Impuesto sobre premios</t>
  </si>
  <si>
    <t xml:space="preserve">             1.1.1.1.05 - Retención sobre premios bancas de lotería y deportivas</t>
  </si>
  <si>
    <t xml:space="preserve">             1.1.1.1.06 - Impuesto sobre la renta proveniente de alquileres y arrendamientos</t>
  </si>
  <si>
    <t xml:space="preserve">             1.1.1.1.07 - Impuesto sobre retribuciones complementarias</t>
  </si>
  <si>
    <t xml:space="preserve">             1.1.1.1.08 - Impuesto sobre intereses pagados por entidades financieras a personas  físicas residentes</t>
  </si>
  <si>
    <t xml:space="preserve">             1.1.1.1.09 - Impuesto sobre intereses pagados por entidades financieras a personas  físicas no residentes</t>
  </si>
  <si>
    <t xml:space="preserve">             1.1.1.4.01 - Interés indemnizatorio de los impuestos sobre los ingresos de personas físicas</t>
  </si>
  <si>
    <t>1.1.3.1.04 - Impuesto sobre las sucesiones y donaciones</t>
  </si>
  <si>
    <t>1.1.3.1.06 - Impuesto sobre los activos financieros</t>
  </si>
  <si>
    <t>1.1.3.1.07 - Impuesto sobre la constitución de compañías por acciones y en comandita</t>
  </si>
  <si>
    <t>1.1.3.1.08 - Impuesto sobre transacciones vehículo de motor</t>
  </si>
  <si>
    <t>1.1.3.2.01 - Intereses indemnizatorios sobre el patrimonio</t>
  </si>
  <si>
    <t>1.1.3.2.02 - Recargo por mora, multas y sanciones sobre las viviendas suntuarias</t>
  </si>
  <si>
    <t>1.1.3.2.06 - Interés indemnizatorio sobre operaciones inmobiliarias</t>
  </si>
  <si>
    <t>1.1.3.2.07 - Recargo por mora impuesto sobre operaciones inmobiliarias</t>
  </si>
  <si>
    <t>1.1.3.2.08 - Interés indemnizatorio sobre las sucesiones y donaciones</t>
  </si>
  <si>
    <t>1.1.3.2.09 - Recargo por mora impuesto sobre las sucesiones y donaciones</t>
  </si>
  <si>
    <t>1.1.3.2.10 - Recargos sobre cheques</t>
  </si>
  <si>
    <t>1.1.3.2.11 - Interés indemnizatorio sobre cheques</t>
  </si>
  <si>
    <t>1.1.3.2.12 - Interés indemnizatorio traspasos vehículos de motor</t>
  </si>
  <si>
    <t>1.1.3.2.13 - Recargo por mora, multas y sanciones sobre la tenencia del patrimonio</t>
  </si>
  <si>
    <t>1.1.4.2.05 - Impuesto selectivo alcohol etílico sin desnaturalizar (mayor o igual a 80 %)</t>
  </si>
  <si>
    <t>1.1.4.2.06 - Impuesto selectivo alcohol etílico sin desnaturalizar (inferior a 80 %)</t>
  </si>
  <si>
    <t>1.1.4.2.07 - Impuesto selectivo ron y demás aguardientes de caña</t>
  </si>
  <si>
    <t>1.1.4.2.08 - Impuesto a las demás  bebidas alcoholicas</t>
  </si>
  <si>
    <t>1.1.4.2.10 - Impuesto selectivo aguardiente de uvas</t>
  </si>
  <si>
    <t>1.1.4.2.11 - Impuesto selectivo gin y ginebra</t>
  </si>
  <si>
    <t>1.1.4.2.12 - Impuesto selectivo whisky</t>
  </si>
  <si>
    <t>1.1.4.2.13 - Impuesto selectivo licores</t>
  </si>
  <si>
    <t>1.1.4.2.14 - Impuesto selectivo vodka</t>
  </si>
  <si>
    <t>1.1.4.2.15 - Impuesto selectivo vinos de uvas</t>
  </si>
  <si>
    <t>1.1.4.2.16 - Impuesto selectivo vermut y derivados de uvas frescas</t>
  </si>
  <si>
    <t>1.1.4.2.17 - Impuesto selectivo a las cervezas</t>
  </si>
  <si>
    <t>1.1.4.2.18 - Impuesto selectivo demás bebidas fermentadas</t>
  </si>
  <si>
    <t>1.1.4.2.19 - Impuesto específico a derivados del alcohol</t>
  </si>
  <si>
    <t>1.1.4.2.22 - Impuesto sobre estampillas de los fósforos</t>
  </si>
  <si>
    <t>1.1.4.2.23 - Impuesto selectivo cigarrillos que contengan tabaco</t>
  </si>
  <si>
    <t>1.1.4.2.25 - Impuesto selectivo los demás (cigarrillos)</t>
  </si>
  <si>
    <t>1.1.4.2.27 - Impuesto específico al tabaco y el cigarrillo</t>
  </si>
  <si>
    <t>1.1.4.2.28 - Impuesto selectivo demás mercancías</t>
  </si>
  <si>
    <t>1.1.4.2.29 - Impuesto selectivo de seguros</t>
  </si>
  <si>
    <t>1.1.4.2.30 - Impuesto selectivo sobre las telecomunicaciones</t>
  </si>
  <si>
    <t>1.1.4.2.31 - Impuesto para contribuir al desarrollo de las telecomunicaciones (CDT)</t>
  </si>
  <si>
    <t>1.1.4.2.37 - Impuesto por uso de servicio de las telecomunicaciones para el sistema de emergencia 9-1-1</t>
  </si>
  <si>
    <t>1.1.4.3.01 - Impuesto de 17 % registro propiedad de vehículos</t>
  </si>
  <si>
    <t>1.1.4.3.02 - Derecho de circulación vehículos de motor</t>
  </si>
  <si>
    <t>1.1.4.3.03 - Impuesto específico de bancas de lotería</t>
  </si>
  <si>
    <t>1.1.4.3.04 - Impuesto específico bancas deportivas</t>
  </si>
  <si>
    <t>1.1.4.3.05 - Licencias para portar armas de fuego</t>
  </si>
  <si>
    <t>1.1.4.4.01 - Interés indemnizatorio sobre ITBIS</t>
  </si>
  <si>
    <t>1.1.4.4.02 - Recargos por mora, multas y sanciones sobre ITBIS</t>
  </si>
  <si>
    <t>1.1.4.4.03 - Interés indemnizatorio sobre las mercancías</t>
  </si>
  <si>
    <t>1.1.4.4.04 - Recargos por mora, multas y sanciones sobre mercancías</t>
  </si>
  <si>
    <t>1.1.4.4.05 - Interés indemnizatorio sobre los servicios</t>
  </si>
  <si>
    <t>1.1.4.4.06 - Recargo por mora y multa sobre los servicios</t>
  </si>
  <si>
    <t>1.1.4.4.07 - Interés indemnizatorio selectivo de seguros</t>
  </si>
  <si>
    <t>1.1.4.4.08 - Recargo y sanciones selectivo de seguros</t>
  </si>
  <si>
    <t>1.1.4.4.09 - Interés indemnizatorio sobre las telecomunicaciones</t>
  </si>
  <si>
    <t>1.1.4.4.10 - Recargo por mora, multas y sanciones sobre las telecomunicaciones</t>
  </si>
  <si>
    <t>1.1.4.4.12 - Recargo y sanciones vehículos de motor</t>
  </si>
  <si>
    <t>1.1.5.1.02 - Subasta contingentes arancelarios</t>
  </si>
  <si>
    <t>1.1.5.2.01 - Impuesto sobre ventas de tiendas de zonas francas</t>
  </si>
  <si>
    <t>1.1.5.3.01 - Impuesto a la salida de pasajeros al exterior por aeropuertos y puertos</t>
  </si>
  <si>
    <t>1.1.5.3.02 - Impuesto a la salida de pasajeros al exterior por la región fronteriza</t>
  </si>
  <si>
    <t>1.1.5.3.05 - Impuesto de estampillas bebidas alcohólicas importadas</t>
  </si>
  <si>
    <t>1.1.5.3.08 - Impuesto sobre mercancías declaradas en depósitos</t>
  </si>
  <si>
    <t>1.1.5.3.04 - Reliquidación comisión cambiaria</t>
  </si>
  <si>
    <t>3.1.1 -Disminución de activos financieros</t>
  </si>
  <si>
    <t>3.1.1.2 - Disminución de activos financieros no corrientes</t>
  </si>
  <si>
    <t>3.1.1.2.9 - Disminución de otros activos financieros  no corrientes</t>
  </si>
  <si>
    <t>3.1.1.2.9.2 - Disminución de otros activos financieros no corrientes externos</t>
  </si>
  <si>
    <t>3.1.2.2.4.2 - Obtención de préstamos de la deuda pública interna de largo plazo</t>
  </si>
  <si>
    <t>Nota: Los datos fueron tomados del SIGEF al 07/02/2019</t>
  </si>
  <si>
    <t>DICIEMBRE 2019</t>
  </si>
  <si>
    <t>PRESUPUESTO REFORMULADO</t>
  </si>
  <si>
    <t>1.1.3.2.04 -Interés indemnizatorio impuesto sobre transferencia de bienes muebles</t>
  </si>
  <si>
    <t>Nota: Los datos fueron tomados del SIGEF al 18/02/2020</t>
  </si>
  <si>
    <t>GOBIERNO CENTRAL</t>
  </si>
  <si>
    <t>ENERO-DICIEMBRE 2020</t>
  </si>
  <si>
    <t>PRESUPUESTO INICIAL*</t>
  </si>
  <si>
    <t>PRESUPUESTO VIGENTE</t>
  </si>
  <si>
    <t>PERCIBIDO</t>
  </si>
  <si>
    <t xml:space="preserve">             1.1.1.1.01 - Impuesto sobre la renta de las personas</t>
  </si>
  <si>
    <t xml:space="preserve">             1.1.1.1.02 - Impuesto sobre la renta proveniente de salarios</t>
  </si>
  <si>
    <t>1.6.4.1.99 - Otros ingresos diversos</t>
  </si>
  <si>
    <t>1.1.3.2.03 - Multas y sanciones traspasos vehículo de motor</t>
  </si>
  <si>
    <t>1.1.3.2.04 - Interés indemnizatorio impuesto sobre transferencia de bienes muebles</t>
  </si>
  <si>
    <t>1.1.3.2.05 - Recargo por mora impuesto sobre transferencia de bienes muebles</t>
  </si>
  <si>
    <t>1.1.4.1.02-Impuesto adicional sobre mercancías y servicios</t>
  </si>
  <si>
    <t>1.1.4.2.20 - Impuesto adicional sobre ron, whisky y ginebra</t>
  </si>
  <si>
    <t>1.1.4.4.11 - Interés indemnizatorio sobre el uso de bienes y licencias</t>
  </si>
  <si>
    <t>1.3.1.2.01-Donaciones corrientes  en dinero de organismos internacionales</t>
  </si>
  <si>
    <t>1.3.1.2.02-Donaciones corrientes en especie y servicios de organismos internacionales</t>
  </si>
  <si>
    <t>3.1.1- Disminución de activos financieros</t>
  </si>
  <si>
    <t>3.1.1.2.2 - Disminución de documentos por cobrar de largo plazo</t>
  </si>
  <si>
    <t>3.1.2.2.01 - Disminución de documentos por cobrar internos de largo plazo</t>
  </si>
  <si>
    <t>3.2.2.4.1 - Obtención de préstamos de la deuda pública interna de largo plazo</t>
  </si>
  <si>
    <t>3.2.2.4.2 - Obtención de préstamos de la deuda pública externa de largo plazo</t>
  </si>
  <si>
    <t>TOTAL DE INGRESOS CON DONACIONES Y FUENTES FINANCIERAS</t>
  </si>
  <si>
    <t>*Proyecto de Ley No. 506-19 de Presupuesto General del Estado 2020.</t>
  </si>
  <si>
    <t>Nota: Los datos fueron tomados del SIGEF al 20/02/2021</t>
  </si>
  <si>
    <t>ENERO-DICIEMBRE 2021*</t>
  </si>
  <si>
    <t xml:space="preserve">Pres. Inicial      </t>
  </si>
  <si>
    <t>Presupuesto Vigente</t>
  </si>
  <si>
    <t>Ley No. 237-20</t>
  </si>
  <si>
    <t>1.1.1.2.01 - Impuesto sobre la renta de las empresas</t>
  </si>
  <si>
    <t>1.1.1.2.02 - Impuesto casinos de juego</t>
  </si>
  <si>
    <t>1.1.1.2.03 - Impuesto por juegos telefónicos</t>
  </si>
  <si>
    <t>1.1.1.2.04 - Impuesto sobre ventas zonas francas</t>
  </si>
  <si>
    <t>1.1.1.2.05 - Impuesto sobre ventas zonas francas comerciales</t>
  </si>
  <si>
    <t>1.1.1.2.07 - Impuesto sobre utilidades netas mineras</t>
  </si>
  <si>
    <t>1.1.1.2.09 - Impuesto sobre las ganancias de capital</t>
  </si>
  <si>
    <t>1.1.1.2.10 - Impuesto sobre los hipódromos</t>
  </si>
  <si>
    <t>1.1.1.2.12 - Impuesto sobre intereses pagados por entidades financieras a personas  jurídicas  residentes</t>
  </si>
  <si>
    <t>1.1.1.4.03 - Interés indemnizatorio de los impuestos sobre los ingresos de empresas y otras corporaciones</t>
  </si>
  <si>
    <t>1.1.1.4.04 - Recargos, multas y sanciones del impuesto sobre los ingresos de empresas y otras corporaciones</t>
  </si>
  <si>
    <t>1.1.1.4.05 - Recargo casinos</t>
  </si>
  <si>
    <t>1.1.1.3.01 - Impuesto por provisión de bienes y servicios en general</t>
  </si>
  <si>
    <t>1.1.1.3.02 - Impuesto por otro tipo de rentas no especificado</t>
  </si>
  <si>
    <t>1.1.1.3.03 - Impuesto por pagos al exterior en general</t>
  </si>
  <si>
    <t>1.1.1.3.04 - Impuesto sobre ventas bancas de apuesta de lotería</t>
  </si>
  <si>
    <t>1.1.1.3.05 - Impuesto sobre ventas bancas deportivas</t>
  </si>
  <si>
    <t>1.1.1.3.06 - Impuesto sobre máquinas tragamonedas</t>
  </si>
  <si>
    <t>1.1.1.3.07 - Impuesto por dividendos pagados o acreditados en el país</t>
  </si>
  <si>
    <t>1.1.1.3.08 - Impuesto por intereses pagados o acreditados en el exterior</t>
  </si>
  <si>
    <t>1.1.1.4.06 - Recargo máquinas tragamonedas</t>
  </si>
  <si>
    <t>1.1.1.4.07 - Intereses y recargos en la contribución de residuos sólidos</t>
  </si>
  <si>
    <t>1.1.4.1.03-Impuesto sobre ventas condicionales de muebles</t>
  </si>
  <si>
    <t>1.1.4.2.03 - Impuesto adicional de RD$2.0 al consumo de gasoil y gasolina premium - regular</t>
  </si>
  <si>
    <t>1.1.4.2.32 - Impuesto selectivo a los vehículos de motor</t>
  </si>
  <si>
    <t>1.1.4.2.37 - Impuesto por uso de servicio de las telecomunicaciones para el sistema de emergencia 9 - 1 - 1</t>
  </si>
  <si>
    <t>1.1.4.3.28 - Impuesto sobre tramitación de documentos</t>
  </si>
  <si>
    <t>1.1.6.1.02 - Impuestos sobre las emisiones del Co2 por km de los vehículos de motor</t>
  </si>
  <si>
    <t>1.1.9.1.01 - Impuesto sobre constitución de fianzas y consignación de valores</t>
  </si>
  <si>
    <t>1.1.2.1.1 - Contribuciones de empleados del sector público</t>
  </si>
  <si>
    <t>1.2.1.2.02 - Contribución de empleados del sector público</t>
  </si>
  <si>
    <t>1.2.2.2.02 - Contribución de empleados del sector público</t>
  </si>
  <si>
    <t>1.2.2.2.03 - Contribución de empleados al plan de pensiones de la P.N</t>
  </si>
  <si>
    <t>1.1.2.1.2 - Contribuciones de empleados del sector privado</t>
  </si>
  <si>
    <t>1.2.1.2.01 - Contribución de empleados del sector privado</t>
  </si>
  <si>
    <t>1.1.2.2.1 - Contribuciones de empleadores del sector público</t>
  </si>
  <si>
    <t>1.2.2.1.02 - Contribución patronal del sector público</t>
  </si>
  <si>
    <t>1.5.1.1.01 - Ventas de almonedas (pública subasta)</t>
  </si>
  <si>
    <t>1.5.1.1.02 - Venta de medicamentos PROMESE</t>
  </si>
  <si>
    <t>1.5.1.1.03 - Venta de gacetas oficiales</t>
  </si>
  <si>
    <t>1.5.1.1.04 - Venta de publicaciones oficiales</t>
  </si>
  <si>
    <t>1.5.1.1.05 - Otras ventas de mercancías del gobierno central</t>
  </si>
  <si>
    <t>1.5.1.1.99 - Otras ventas de mercancías</t>
  </si>
  <si>
    <t>1.5.1.2.02 - Venta de formularios de aduanas</t>
  </si>
  <si>
    <t>1.5.1.2.03 - Otras ventas de servicios del gobierno central</t>
  </si>
  <si>
    <t>1.5.1.2.04 - Ingresos de la CUT</t>
  </si>
  <si>
    <t>1.5.1.2.05 - Servicios de transporte (incluye OMSA, METRO)</t>
  </si>
  <si>
    <t>1.5.1.2.06 - Otras ventas de servicios de las descentralizadas y autónomas no financieras</t>
  </si>
  <si>
    <t>1.5.1.2.10-Ventas certificados medicos</t>
  </si>
  <si>
    <t>1.5.1.2.99 - Otras ventas de servicios</t>
  </si>
  <si>
    <t>1.5.1.5.02-Otros arrendamiento de bienes inmuebles</t>
  </si>
  <si>
    <t>1.1.3.2-Ventas de establecimientos de mercado</t>
  </si>
  <si>
    <t>1.5.2.1.01-Ventas de bienes por establecimiento de mercado</t>
  </si>
  <si>
    <t>1.5.1.3.01 - Tasas judiciales sobre actos  expedidos por el Poder Judicial</t>
  </si>
  <si>
    <t>1.5.1.3.02 - Tasa por expedición y renovación de pasaportes</t>
  </si>
  <si>
    <t>1.5.1.3.03 - Tarjeta de turismo</t>
  </si>
  <si>
    <t>1.5.1.3.05 - Tasas por conceptos de mensuras catastrales</t>
  </si>
  <si>
    <t>1.5.1.3.18 - Certificaciones vida y costumbre</t>
  </si>
  <si>
    <t>1.5.1.4.01 - Venta de sellos especiales para el Colegio de Abogados</t>
  </si>
  <si>
    <t>1.5.1.4.02 - Servicios de laboratorios del Ministerio de Obras Públicas</t>
  </si>
  <si>
    <t>1.5.1.4.03 - Impuesto sobre inscripciones en registro de tierra</t>
  </si>
  <si>
    <t>1.5.1.4.15-Contribución por costo confección placas exoneradas</t>
  </si>
  <si>
    <t>1.5.1.4.16-Naturalización de extranjeros</t>
  </si>
  <si>
    <t>1.5.1.4.35-Otros registros contratos y cobros</t>
  </si>
  <si>
    <t>1.5.1.4.41-Retención a contratistas de obras públicas (supervisión de obras y otros)</t>
  </si>
  <si>
    <t>1.5.1.4.42 - Licencia por subastas de productos agropecuarios</t>
  </si>
  <si>
    <t>1.5.1.4.43 - Margen de desarrollo del gas natural vehicular</t>
  </si>
  <si>
    <t>1.1.4.1.1 - Intereses internos</t>
  </si>
  <si>
    <t>1.6.1.2.01-Intereses por colocación de bonos del mercado interno</t>
  </si>
  <si>
    <t>1.6.1.2.02 - Intereses por colocación de inversiones financieras del mercado interno</t>
  </si>
  <si>
    <t>1.6.1.2.03-Ganancia por colocación de bonos internos</t>
  </si>
  <si>
    <t>1.1.4.1.2 - Intereses externos</t>
  </si>
  <si>
    <t>1.6.1.2.05 - Intereses por colocación de bonos del mercado externo</t>
  </si>
  <si>
    <t>1.6.1.2.07 - Ganancia por colocación de bonos externos</t>
  </si>
  <si>
    <t>1.1.4.2.1 - Dividendos y retiros de las cuasisociedades</t>
  </si>
  <si>
    <t>1.6.1.1.01-Fondo Patrimonial de Empresas Reformadas (Fonper)</t>
  </si>
  <si>
    <t>1.6.1.1.02 - Dividendos Banco de Reservas</t>
  </si>
  <si>
    <t>1.6.1.1.99 - Otros dividendos</t>
  </si>
  <si>
    <t>1.1.4.2.2 - Arrendamientos de activos tangibles no producidos</t>
  </si>
  <si>
    <t>1.6.1.3.01 - Regalías netas de fundición minera</t>
  </si>
  <si>
    <t>1.6.1.3.02 - Permisos para explotar yacimientos mineros</t>
  </si>
  <si>
    <t>1.6.1.3.03-Explotación yacimientos mineros</t>
  </si>
  <si>
    <t>1.6.1.3.04 - Explotación Falconbridge</t>
  </si>
  <si>
    <t>1.6.1.5.01 - Interés indemnizatorio de las regalías mineras en US$</t>
  </si>
  <si>
    <t>1.6.1.5.02 - Recargos, multas y sanciones de las regalías  mineras en US$</t>
  </si>
  <si>
    <t>1.6.1.6.01-Ingresos por tenencia de instrumentos derivados</t>
  </si>
  <si>
    <t>1.3.1.4.01 - Donaciones corrientes del sector privado interno</t>
  </si>
  <si>
    <t>1.4.1.1.01 - Zonas francas</t>
  </si>
  <si>
    <t>1.4.1.1.99 - Otras</t>
  </si>
  <si>
    <t>1.1.6.2.1 - Transferencias del gobierno general</t>
  </si>
  <si>
    <t>1.4.1.2.01-Del gobierno central</t>
  </si>
  <si>
    <t>1.4.1.3.01 - De instituciones públicas descentralizadas y autónomas no financieras</t>
  </si>
  <si>
    <t>1.1.6.2.3 - Transferencias de instituciones públicas financieras</t>
  </si>
  <si>
    <t>1.4.1.9.01 - Transferencias corrientes recibidas de instituciones públicas financieras no monetarias</t>
  </si>
  <si>
    <t>1.6.3.1.01 - Multas por delitos, evasión e incumplimiento al Código Tributario</t>
  </si>
  <si>
    <t>1.6.3.1.03 - Multas de tránsito</t>
  </si>
  <si>
    <t>1.6.3.1.07 - Multas Seguro Social, contratos de trabajo</t>
  </si>
  <si>
    <t>1.6.3.1.15-Multas por incautación</t>
  </si>
  <si>
    <t>1.6.4.1.01 - Depósitos en exceso</t>
  </si>
  <si>
    <t>1.6.4.1.02 - Misceláneos</t>
  </si>
  <si>
    <t>1.6.4.1.07 - Ingresos por diferencial del gas licuado de petróleo</t>
  </si>
  <si>
    <t>1.6.4.1.09-Devolución de recursos a la CUT años anteriores</t>
  </si>
  <si>
    <t>1.9.1.1.01 - Ingresos a especificar Dirección General Imps. Internos</t>
  </si>
  <si>
    <t>1.7.1.4.01-Automóviles y camiones</t>
  </si>
  <si>
    <t>1.2.1.1.5-Activos fijos intangibles</t>
  </si>
  <si>
    <t>1.7.2.4.01-Concesiones</t>
  </si>
  <si>
    <t>1.2.4.2 - Transferencias del sector público</t>
  </si>
  <si>
    <t>1.4.2.8.03 - Transferencias de capital recibidas de la CDEEE - EDEESTE</t>
  </si>
  <si>
    <t>1.4.2.8.04 - Transferencias de capital recibidas de la CDEEE - EDENORTE</t>
  </si>
  <si>
    <t>1.4.2.8.05 - Transferencias de capital recibidas de la CDEEE - EDESUR</t>
  </si>
  <si>
    <t>1.4.2.8.99 - Otras transferencias de capital recibidas de empresas públicas no financieras</t>
  </si>
  <si>
    <t>1.1.6.5.1-Donaciones corrientes de gobiernos extranjeros</t>
  </si>
  <si>
    <t>1.3.1.1.01-Donaciones corrientes en dinero de gobiernos extranjeros</t>
  </si>
  <si>
    <t>1.3.1.1.02-Donaciones corrientes en especie y servicios de gobiernos extranjeros</t>
  </si>
  <si>
    <t>1.2.4.4.1-Donaciones de capital de gobiernos extranjeros</t>
  </si>
  <si>
    <t>1.3.2.1.01-Donaciones de capital en dinero de gobiernos extranjeros</t>
  </si>
  <si>
    <t>3.1.1-Disminución de activos financieros</t>
  </si>
  <si>
    <t>3.1.1.1-Disminución de activos financieros corrientes</t>
  </si>
  <si>
    <t>3.1.1.1.1-Disminución de disponibilidades</t>
  </si>
  <si>
    <t>3.1.1.1.03-Disminucion de saldos disponibles de periodos anteriores</t>
  </si>
  <si>
    <t>3.1.1.2-Disminución de activos financieros no corrientes</t>
  </si>
  <si>
    <t>3.1.1.2.9-Disminución de otros activos financieros  no corrientes</t>
  </si>
  <si>
    <t>3.1.2.9.03-Disminución de Instrumentos Derivados</t>
  </si>
  <si>
    <t>3.1.5-Importes a devengar por primas en colocaciones de títulos valores</t>
  </si>
  <si>
    <t>3.1.5.2-Importes a devengar por primas en colocaciones de títulos valores no corrientes</t>
  </si>
  <si>
    <t>3.1.5.2.1-Primas por colocación de títulos valores internos y externos de largo plazo</t>
  </si>
  <si>
    <t>3.1.5.2.1.1-Primas por colocación de títulos valores internos largo plazo</t>
  </si>
  <si>
    <t>3.5.2.1.01-Primas por colocación de títulos valores internos largo plazo sobre la par a devengar</t>
  </si>
  <si>
    <t>3.1.5.2.2-Intereses corridos internos y externos de largo plazo</t>
  </si>
  <si>
    <t>3.5.4.1.01-Intereses corridos en colocación de títulos internos de deuda a largo plazo</t>
  </si>
  <si>
    <t>3.5.4.1.02-Intereses corridos en colocación de títulos externos de deuda a largo plazo</t>
  </si>
  <si>
    <t>TOTAL DE INGRESOS CON DONACIONES Y FUENTES FINANCIERAS **</t>
  </si>
  <si>
    <t>Notas:</t>
  </si>
  <si>
    <t>Fecha de registro al 08/02/2022</t>
  </si>
  <si>
    <t>** Incluye las donaciones y las fuentes financieras</t>
  </si>
  <si>
    <t>Diciembre 2022</t>
  </si>
  <si>
    <t>Ley No. 345-21</t>
  </si>
  <si>
    <t>1.2.2.2.02-Contribución de empleados del sector público</t>
  </si>
  <si>
    <t>1.5.1.2.10 - Ventas certificados medicos</t>
  </si>
  <si>
    <t>1.5.1.5.02 - Otros arrendamiento de bienes inmuebles</t>
  </si>
  <si>
    <t>1.4.1.2.08-Transferencias corrientes recibidas del Defensor del Pueblo</t>
  </si>
  <si>
    <t>3.1.1.1.03-Disminucion de saldos disponibles de periodos anteriores*</t>
  </si>
  <si>
    <t>3.1.2.2.1-Incremento de cuentas por pagar de largo plazo</t>
  </si>
  <si>
    <t>3.2.2.1.02-Incremento de cuentas por pagar externas de largo plazo</t>
  </si>
  <si>
    <t>3.2.2.4.01-Obtención de préstamos de la deuda pública interna de largo plazo</t>
  </si>
  <si>
    <t>TOTAL DE INGRESOS CON DONACIONES Y FUENTES FINANCIERAS*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</si>
  <si>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</si>
  <si>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</si>
  <si>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</si>
  <si>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*Se incluyen saldos disponibles de periodos anteriores detallados en la Ley No. 351-22.</t>
  </si>
  <si>
    <t>Diciembre 2023*</t>
  </si>
  <si>
    <t>Ley No. 366-22</t>
  </si>
  <si>
    <t>1.1.4.1.03 - Impuesto sobre ventas condicionales de muebles</t>
  </si>
  <si>
    <t>1.1.4.2.04 - Impuesto selectivo ad  valorem alcohol</t>
  </si>
  <si>
    <t>1.1.4.2.26 - Impuesto selectivo ad valorem a los cigarrillos</t>
  </si>
  <si>
    <t>1.1.4.3.10 - Permiso sobre venta de medicinas</t>
  </si>
  <si>
    <t>1.1.4.3.36 - Instalación envasadora de gas y estaciones de combustible</t>
  </si>
  <si>
    <t>1.5.1.4.15 - Contribución por costo confección placas exoneradas</t>
  </si>
  <si>
    <t>1.5.1.4.35 - Otros registros contratos y cobros</t>
  </si>
  <si>
    <t>1.5.1.4.41 - Retención a contratistas de obras públicas (supervisión de obras y otros)</t>
  </si>
  <si>
    <t>1.6.1.1.01 - Fondo Patrimonial de Empresas Reformadas (Fonper)</t>
  </si>
  <si>
    <t>1.6.1.3.03 - Explotación yacimientos mineros</t>
  </si>
  <si>
    <t>1.6.1.3.09 - Alquileres o arrendamientos de bienes muebles</t>
  </si>
  <si>
    <t>1.6.1.6.01 - Ingresos por tenencia de instrumentos derivados</t>
  </si>
  <si>
    <t>1.4.1.4.01-Transferencias corrientes recibidas de instituciones públicas de la seg. soc.</t>
  </si>
  <si>
    <t>1.4.1.8.01-Transferencias corrientes recibidas de empresas públicas no financieras nacionales</t>
  </si>
  <si>
    <t>1.4.1.9.01-Transferencias corrientes recibidas de instituciones públicas financieras no monetarias</t>
  </si>
  <si>
    <t>1.6.4.1.04-Fianzas Judiciales y depósitos en consignación</t>
  </si>
  <si>
    <t>1.7.1.4.01 - Automóviles y camiones</t>
  </si>
  <si>
    <t>1.7.2.4.01 - Concesiones</t>
  </si>
  <si>
    <t>1.4.2.2.01 - Del gobierno central</t>
  </si>
  <si>
    <t>TOTAL FUENTES FINANCIERAS (EXCL. SALDO DISPONIBLE REFORMULADO)</t>
  </si>
  <si>
    <t>TOTAL FUENTES FINANCIERAS (INCL. SALDO DISPONIBLE REFORMULADO)</t>
  </si>
  <si>
    <t>3.1.1.1.02 - Disminución de disponibilidades externas</t>
  </si>
  <si>
    <t>3.1.1.1.03 - Disminucion de saldos disponibles de periodos anteriores</t>
  </si>
  <si>
    <t>3.1.2.9.03 - Disminución de Instrumentos Derivados</t>
  </si>
  <si>
    <t>3.2.2.4.01 - Obtención de préstamos de la deuda pública interna de largo plazo</t>
  </si>
  <si>
    <t>3.1.3-Incremento de fondos de terceros</t>
  </si>
  <si>
    <t>3.1.3.1-Incremento a fondos de terceros</t>
  </si>
  <si>
    <t>No Informado-</t>
  </si>
  <si>
    <t>3.3.7.1.01-Contribución especial para la gestión integral de residuo</t>
  </si>
  <si>
    <t>TOTAL DE INGRESOS CON DONACIONES Y FUENTES FINANCIERAS CON SALDO DISPONIBLE**</t>
  </si>
  <si>
    <t>Fecha de registro al 15/02/2024</t>
  </si>
  <si>
    <t>Diciembre 2024</t>
  </si>
  <si>
    <t>Ley No. 80-23</t>
  </si>
  <si>
    <t>1.1.1.1.03 - Impuesto sobre la renta originada en la prestación de servicios en general</t>
  </si>
  <si>
    <t>1.1.1.1.04 - Impuesto sobre premios</t>
  </si>
  <si>
    <t>1.1.1.1.05 - Retención sobre premios bancas de lotería y deportivas</t>
  </si>
  <si>
    <t>1.1.1.1.06 - Impuesto sobre la renta proveniente de alquileres y arrendamientos</t>
  </si>
  <si>
    <t>1.1.1.1.07 - Impuesto sobre retribuciones complementarias</t>
  </si>
  <si>
    <t>1.1.1.1.08 - Impuesto sobre intereses pagados por entidades financieras a personas  físicas residentes</t>
  </si>
  <si>
    <t>1.1.1.1.09 - Impuesto sobre intereses pagados por entidades financieras a personas  físicas no residentes</t>
  </si>
  <si>
    <t>1.1.1.4.01-Interés indemnizatorio de los impuestos sobre los ingresos de personas físicas</t>
  </si>
  <si>
    <t>1.1.4.1.02 - Impuesto adicional sobre mercancías y servicios</t>
  </si>
  <si>
    <t>1.1.4.3.11 - Permiso p/inst. laboratorios industriales y farmacéuticos</t>
  </si>
  <si>
    <t>1.1.4.3.33 - Licencias de construcción</t>
  </si>
  <si>
    <t>1.5.1.2.01 - Venta de servicios isla Catalina</t>
  </si>
  <si>
    <t>1.4.1.2.01 - Del gobierno central</t>
  </si>
  <si>
    <t>1.4.1.4.01 - Transferencias corrientes recibidas de instituciones públicas de la seg. soc.</t>
  </si>
  <si>
    <t>1.4.1.8.01 - Transferencias corrientes recibidas de empresas públicas no financieras nacionales</t>
  </si>
  <si>
    <t>1.1.7.1 - Multas y sanciones Pecuniarias</t>
  </si>
  <si>
    <t>1.6.3.1.15 - Multas por incautación</t>
  </si>
  <si>
    <t>1.1.9.1 - Otros ingresos corrientes</t>
  </si>
  <si>
    <t>1.6.4.1.02 - Miscelaneos</t>
  </si>
  <si>
    <t>1.6.4.1.09 - Devolución de recursos a la CUT años anteriores</t>
  </si>
  <si>
    <t>1.6.4.1.10 - Patrimonio público recuperado</t>
  </si>
  <si>
    <t>1.4.2.2.99 - Otros</t>
  </si>
  <si>
    <t>1.4.2.4.01 - De instituciones públicas de la seguridad social</t>
  </si>
  <si>
    <t>1.4.2.8.03 - Transferencias de capital recibidas de la CDEEE-EDEESTE</t>
  </si>
  <si>
    <t>1.4.2.8.04 - Transferencias de capital recibidas de la CDEEE-EDENORTE</t>
  </si>
  <si>
    <t>1.4.2.8.05 - Transferencias de capital recibidas de la CDEEE-EDESUR</t>
  </si>
  <si>
    <t>1.8.1.4.01 - Recuperación de préstamos de largo plazo del sector público</t>
  </si>
  <si>
    <t>3.1.1 - Disminución de activos financieros</t>
  </si>
  <si>
    <t>3.1.2.2.1 - Incremento de cuentas por pagar de largo plazo</t>
  </si>
  <si>
    <t>3.1.2.2.1.1 - Incremento de cuentas por pagar internas de largo plazo</t>
  </si>
  <si>
    <t>3.1.3 - Incremento de fondos de terceros</t>
  </si>
  <si>
    <t>3.1.3.1 - Incremento a fondos de terceros</t>
  </si>
  <si>
    <t>3.3.7.1.01 - Contribución especial para la gestión integral de residuo</t>
  </si>
  <si>
    <t>3.1.5 - Importes a devengar por primas en colocaciones de títulos valores</t>
  </si>
  <si>
    <t>3.1.5.2 - Importes a devengar por primas en colocaciones de títulos valores no corrientes</t>
  </si>
  <si>
    <t>3.1.5.2.1 - Primas por colocación de títulos valores internos y externos de largo plazo</t>
  </si>
  <si>
    <t>3.1.5.2.1.1 - Primas por colocación de títulos valores internos largo plazo</t>
  </si>
  <si>
    <t>3.1.5.2.2 - Intereses corridos internos y externos de largo plazo</t>
  </si>
  <si>
    <t>3.1.5.2.2.1 - Intereses corridos en colocación de títulos internos y externos de deuda a largo plazo</t>
  </si>
  <si>
    <t>Fecha de registro al 07/02/2025</t>
  </si>
  <si>
    <t>Ley No. 80-24</t>
  </si>
  <si>
    <t>1.1.3.2 - Ventas de establecimientos de mercado</t>
  </si>
  <si>
    <t>1.5.2.1.01 - Ventas de bienes por establecimiento de mercado</t>
  </si>
  <si>
    <t>1.6.1.1.08 - Dividendos termoeléctrica punta catalina</t>
  </si>
  <si>
    <t>1.6.4.1.04 - Fianzas Judiciales y depósitos en consignación</t>
  </si>
  <si>
    <t>1.6.4.1.11 - Ingresos por bienes extinguidos o decomisados</t>
  </si>
  <si>
    <t>1.9.3.1.01 - Ingresos a especificar Tesorería Nacional</t>
  </si>
  <si>
    <t>1.7.1.4.08 - Otros equipos de transporte</t>
  </si>
  <si>
    <t xml:space="preserve">No Informado - </t>
  </si>
  <si>
    <t>3.5.2.1.01 - Primas por colocación de títulos valores internos largo plazo sobre la par a devengar</t>
  </si>
  <si>
    <t>3.5.4.1.01 - Intereses corridos en colocación de títulos internos de deuda a largo plazo</t>
  </si>
  <si>
    <t>*Cifras Preliminares</t>
  </si>
  <si>
    <t/>
  </si>
  <si>
    <t xml:space="preserve">MINISTERIO DE HACIENDA Y ECONOMÍA </t>
  </si>
  <si>
    <t>1.5.1.2.47 - Venta de servicios medioambientales</t>
  </si>
  <si>
    <t>Ley Núm. 99-25</t>
  </si>
  <si>
    <t>1.2.2.1.01 - Contribución patronal del sector privado</t>
  </si>
  <si>
    <t>1.2.3.1.05 - Contribuciones</t>
  </si>
  <si>
    <t>Diciembre 2025</t>
  </si>
  <si>
    <t>Fecha de registro al 28/01/2026</t>
  </si>
  <si>
    <t>3.1.1.2.2.1 - Disminución de documentos por cobrar internos de largo plazo</t>
  </si>
  <si>
    <t>3.2.2.1.2-Incremento de cuentas por pagar externas de largo plazo</t>
  </si>
  <si>
    <t>3.3.7.1.1 - Contribución especial para la gestión integral de residuo</t>
  </si>
  <si>
    <t>3.5.2.1.1 - Primas por colocación de títulos valores internos largo plazo sobre la par a devengar</t>
  </si>
  <si>
    <t>3.5.4.1.1 - Intereses corridos en colocación de títulos internos de deuda a largo plazo</t>
  </si>
  <si>
    <t>Julio 2026*</t>
  </si>
  <si>
    <t>Fecha de registro al 15/08/2026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</si>
</sst>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_(* \(#,##0.00\);_(* &quot;-&quot;??_);_(@_)"/>
    <numFmt numFmtId="164" formatCode="_-* #,##0.00_-;\-* #,##0.00_-;_-* &quot;-&quot;??_-;_-@_-"/>
    <numFmt numFmtId="165" formatCode="_-* #,##0.00\ _€_-;\-* #,##0.00\ _€_-;_-* &quot;-&quot;??\ _€_-;_-@_-"/>
    <numFmt numFmtId="166" formatCode="_(* #,##0.0_);_(* \(#,##0.0\);_(* &quot;-&quot;??_);_(@_)"/>
    <numFmt numFmtId="167" formatCode="_(* #,##0.00000_);_(* \(#,##0.00000\);_(* &quot;-&quot;??_);_(@_)"/>
    <numFmt numFmtId="168" formatCode="_-* #,##0.0_-;\-* #,##0.0_-;_-* &quot;-&quot;?_-;_-@_-"/>
    <numFmt numFmtId="169" formatCode="_-* #,##0_-;\-* #,##0_-;_-* &quot;-&quot;??_-;_-@_-"/>
    <numFmt numFmtId="170" formatCode="_-* #,##0.0_-;\-* #,##0.0_-;_-* &quot;-&quot;??_-;_-@_-"/>
    <numFmt numFmtId="171" formatCode="_(* #,##0.0,,_);_(* \(#,##0.0,,\);_(* &quot;-&quot;??_);_(@_)"/>
    <numFmt numFmtId="172" formatCode="#,##0.0,,_);[Red]\(#,##0.0,,\)"/>
    <numFmt numFmtId="173" formatCode="_(* #,##0,,_);_(* \(#,##0,,\);_(* &quot;-&quot;??_);_(@_)"/>
    <numFmt numFmtId="174" formatCode="_-* #,##0.000000_-;\-* #,##0.000000_-;_-* &quot;-&quot;??_-;_-@_-"/>
    <numFmt numFmtId="175" formatCode="_(* #,##0.000000000000_);_(* \(#,##0.000000000000\);_(* &quot;-&quot;??_);_(@_)"/>
    <numFmt numFmtId="176" formatCode="_(* #,##0.0_);_(* \(#,##0.0\);_(* &quot;-&quot;?_);_(@_)"/>
    <numFmt numFmtId="177" formatCode="#,##0.0"/>
    <numFmt numFmtId="178" formatCode="#,##0.0_);\(#,##0.0\)"/>
    <numFmt numFmtId="179" formatCode="_(* #,##0_);_(* \(#,##0\);_(* &quot;-&quot;??_);_(@_)"/>
    <numFmt numFmtId="180" formatCode="_(* #,##0.00,,_);_(* \(#,##0.00,,\);_(* &quot;-&quot;??_);_(@_)"/>
    <numFmt numFmtId="181" formatCode="#,##0.0000000,,_);[Red]\(#,##0.0000000,,\)"/>
    <numFmt numFmtId="182" formatCode="#,##0.0,,"/>
  </numFmts>
  <fonts count="40"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Arial"/>
      <family val="2"/>
    </font>
    <font>
      <sz val="9"/>
      <color theme="1"/>
      <name val="Calibri"/>
      <family val="2"/>
      <scheme val="minor"/>
    </font>
    <font>
      <b/>
      <sz val="11"/>
      <color theme="1"/>
      <name val="Calibri"/>
      <family val="2"/>
      <scheme val="minor"/>
    </font>
    <font>
      <b/>
      <sz val="11"/>
      <color theme="0"/>
      <name val="Calibri"/>
      <family val="2"/>
      <scheme val="minor"/>
    </font>
    <font>
      <sz val="12"/>
      <color theme="1"/>
      <name val="Calibri"/>
      <family val="2"/>
      <scheme val="minor"/>
    </font>
    <font>
      <sz val="22"/>
      <color rgb="FF000000"/>
      <name val="Calibri"/>
      <family val="2"/>
      <scheme val="minor"/>
    </font>
    <font>
      <sz val="16"/>
      <color rgb="FF000000"/>
      <name val="Calibri"/>
      <family val="2"/>
      <scheme val="minor"/>
    </font>
    <font>
      <b/>
      <sz val="9"/>
      <color theme="1"/>
      <name val="Calibri"/>
      <family val="2"/>
      <scheme val="minor"/>
    </font>
    <font>
      <sz val="11"/>
      <color theme="1"/>
      <name val="Century Gothic"/>
      <family val="2"/>
    </font>
    <font>
      <b/>
      <sz val="8"/>
      <color theme="1"/>
      <name val="Century Gothic"/>
      <family val="2"/>
    </font>
    <font>
      <sz val="9"/>
      <color theme="1"/>
      <name val="Century Gothic"/>
      <family val="2"/>
    </font>
    <font>
      <b/>
      <sz val="9"/>
      <color theme="1"/>
      <name val="Century Gothic"/>
      <family val="2"/>
    </font>
    <font>
      <i/>
      <sz val="11"/>
      <color theme="1"/>
      <name val="Calibri"/>
      <family val="2"/>
      <scheme val="minor"/>
    </font>
    <font>
      <sz val="10"/>
      <color theme="1"/>
      <name val="Century Gothic"/>
      <family val="2"/>
    </font>
    <font>
      <b/>
      <sz val="10"/>
      <name val="Century Gothic"/>
      <family val="2"/>
    </font>
    <font>
      <sz val="10"/>
      <name val="Calibri"/>
      <family val="2"/>
      <scheme val="minor"/>
    </font>
    <font>
      <b/>
      <sz val="10"/>
      <name val="Calibri"/>
      <family val="2"/>
      <scheme val="minor"/>
    </font>
    <font>
      <sz val="11"/>
      <name val="Century Gothic"/>
      <family val="2"/>
    </font>
    <font>
      <sz val="24"/>
      <name val="Century Gothic"/>
      <family val="2"/>
    </font>
    <font>
      <b/>
      <sz val="10"/>
      <color theme="1"/>
      <name val="Century Gothic"/>
      <family val="2"/>
    </font>
    <font>
      <sz val="14"/>
      <color rgb="FF000000"/>
      <name val="Calibri"/>
      <family val="2"/>
      <scheme val="minor"/>
    </font>
    <font>
      <sz val="26"/>
      <color rgb="FF000000"/>
      <name val="Calibri"/>
      <family val="2"/>
      <scheme val="minor"/>
    </font>
    <font>
      <sz val="11"/>
      <color rgb="FF000000"/>
      <name val="Calibri"/>
      <family val="2"/>
      <scheme val="minor"/>
    </font>
    <font>
      <b/>
      <sz val="8"/>
      <name val="Calibri"/>
      <family val="2"/>
      <scheme val="minor"/>
    </font>
    <font>
      <b/>
      <sz val="10"/>
      <color theme="0"/>
      <name val="Calibri"/>
      <family val="2"/>
      <scheme val="minor"/>
    </font>
    <font>
      <sz val="10"/>
      <color indexed="8"/>
      <name val="Calibri"/>
      <family val="2"/>
      <scheme val="minor"/>
    </font>
    <font>
      <b/>
      <sz val="10"/>
      <color indexed="8"/>
      <name val="Calibri"/>
      <family val="2"/>
      <scheme val="minor"/>
    </font>
    <font>
      <b/>
      <u/>
      <sz val="10"/>
      <color indexed="8"/>
      <name val="Calibri"/>
      <family val="2"/>
      <scheme val="minor"/>
    </font>
    <font>
      <u/>
      <sz val="10"/>
      <color indexed="8"/>
      <name val="Calibri"/>
      <family val="2"/>
      <scheme val="minor"/>
    </font>
    <font>
      <b/>
      <u/>
      <sz val="10"/>
      <color indexed="8"/>
      <name val="Arial"/>
      <family val="2"/>
    </font>
    <font>
      <i/>
      <sz val="10"/>
      <color theme="1"/>
      <name val="Calibri"/>
      <family val="2"/>
      <scheme val="minor"/>
    </font>
    <font>
      <sz val="20"/>
      <color rgb="FF000000"/>
      <name val="Calibri"/>
      <family val="2"/>
      <scheme val="minor"/>
    </font>
    <font>
      <b/>
      <sz val="12"/>
      <color theme="1"/>
      <name val="Calibri"/>
      <family val="2"/>
      <scheme val="minor"/>
    </font>
    <font>
      <sz val="11"/>
      <name val="Calibri"/>
      <family val="2"/>
      <scheme val="minor"/>
    </font>
    <font>
      <b/>
      <sz val="11"/>
      <name val="Calibri"/>
      <family val="2"/>
      <scheme val="minor"/>
    </font>
    <font>
      <b/>
      <sz val="9"/>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FF0000"/>
        <bgColor theme="4" tint="0.79998168889431442"/>
      </patternFill>
    </fill>
    <fill>
      <patternFill patternType="solid">
        <fgColor rgb="FF44546A"/>
        <bgColor theme="4" tint="0.79998168889431442"/>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1E13AD"/>
        <bgColor indexed="64"/>
      </patternFill>
    </fill>
    <fill>
      <patternFill patternType="solid">
        <fgColor rgb="FF1E13AD"/>
        <bgColor theme="4" tint="0.79998168889431442"/>
      </patternFill>
    </fill>
    <fill>
      <patternFill patternType="solid">
        <fgColor rgb="FF0B0FB5"/>
        <bgColor indexed="64"/>
      </patternFill>
    </fill>
    <fill>
      <patternFill patternType="solid">
        <fgColor rgb="FFFF0000"/>
        <bgColor indexed="64"/>
      </patternFill>
    </fill>
    <fill>
      <patternFill patternType="solid">
        <fgColor theme="4" tint="0.79998168889431442"/>
        <bgColor indexed="64"/>
      </patternFill>
    </fill>
    <fill>
      <patternFill patternType="solid">
        <fgColor rgb="FF0E13E0"/>
        <bgColor indexed="64"/>
      </patternFill>
    </fill>
    <fill>
      <patternFill patternType="solid">
        <fgColor rgb="FF080B7E"/>
        <bgColor indexed="64"/>
      </patternFill>
    </fill>
    <fill>
      <patternFill patternType="solid">
        <fgColor theme="8" tint="0.79998168889431442"/>
        <bgColor indexed="64"/>
      </patternFill>
    </fill>
    <fill>
      <patternFill patternType="solid">
        <fgColor rgb="FF142DAC"/>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4" tint="0.39997558519241921"/>
      </bottom>
      <diagonal/>
    </border>
    <border>
      <left/>
      <right/>
      <top/>
      <bottom style="thin">
        <color theme="4" tint="0.39997558519241921"/>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rgb="FFABABAB"/>
      </left>
      <right/>
      <top/>
      <bottom/>
      <diagonal/>
    </border>
    <border>
      <left/>
      <right style="thin">
        <color theme="0"/>
      </right>
      <top style="thin">
        <color theme="0"/>
      </top>
      <bottom style="thin">
        <color theme="0"/>
      </bottom>
      <diagonal/>
    </border>
    <border>
      <left/>
      <right/>
      <top style="thin">
        <color theme="0"/>
      </top>
      <bottom style="thin">
        <color theme="0"/>
      </bottom>
      <diagonal/>
    </border>
    <border>
      <left/>
      <right style="thin">
        <color theme="0"/>
      </right>
      <top/>
      <bottom/>
      <diagonal/>
    </border>
    <border>
      <left/>
      <right style="thin">
        <color rgb="FF0B0FB5"/>
      </right>
      <top/>
      <bottom/>
      <diagonal/>
    </border>
    <border>
      <left style="thin">
        <color theme="0"/>
      </left>
      <right/>
      <top/>
      <bottom/>
      <diagonal/>
    </border>
    <border>
      <left/>
      <right/>
      <top style="thin">
        <color theme="0"/>
      </top>
      <bottom/>
      <diagonal/>
    </border>
  </borders>
  <cellStyleXfs count="12">
    <xf numFmtId="0" fontId="0" fillId="0" borderId="0"/>
    <xf numFmtId="43" fontId="1" fillId="0" borderId="0" applyFont="0" applyFill="0" applyBorder="0" applyAlignment="0" applyProtection="0"/>
    <xf numFmtId="0" fontId="1" fillId="0" borderId="0"/>
    <xf numFmtId="0" fontId="4" fillId="0" borderId="0"/>
    <xf numFmtId="0" fontId="4" fillId="0" borderId="0"/>
    <xf numFmtId="0" fontId="4"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26" fillId="0" borderId="0"/>
    <xf numFmtId="0" fontId="1" fillId="0" borderId="0"/>
  </cellStyleXfs>
  <cellXfs count="464">
    <xf numFmtId="0" fontId="0" fillId="0" borderId="0" xfId="0"/>
    <xf numFmtId="0" fontId="6" fillId="0" borderId="0" xfId="0" applyFont="1"/>
    <xf numFmtId="0" fontId="6" fillId="0" borderId="0" xfId="0" applyFont="1" applyAlignment="1">
      <alignment horizontal="left" indent="1"/>
    </xf>
    <xf numFmtId="0" fontId="6" fillId="0" borderId="0" xfId="0" applyFont="1" applyAlignment="1">
      <alignment horizontal="left" indent="2"/>
    </xf>
    <xf numFmtId="166" fontId="2" fillId="0" borderId="0" xfId="1" applyNumberFormat="1" applyFont="1" applyFill="1" applyBorder="1" applyAlignment="1">
      <alignment horizontal="center"/>
    </xf>
    <xf numFmtId="166" fontId="0" fillId="0" borderId="0" xfId="1" applyNumberFormat="1" applyFont="1" applyAlignment="1">
      <alignment horizontal="center"/>
    </xf>
    <xf numFmtId="166" fontId="1" fillId="2" borderId="0" xfId="1" applyNumberFormat="1" applyFont="1" applyFill="1" applyBorder="1" applyAlignment="1">
      <alignment horizontal="center" vertical="center"/>
    </xf>
    <xf numFmtId="0" fontId="1" fillId="0" borderId="0" xfId="0" applyFont="1" applyAlignment="1">
      <alignment horizontal="left" indent="2"/>
    </xf>
    <xf numFmtId="0" fontId="1" fillId="0" borderId="0" xfId="0" applyFont="1" applyAlignment="1">
      <alignment horizontal="left" indent="3"/>
    </xf>
    <xf numFmtId="0" fontId="6" fillId="0" borderId="3" xfId="0" applyFont="1" applyBorder="1" applyAlignment="1">
      <alignment horizontal="left"/>
    </xf>
    <xf numFmtId="0" fontId="6" fillId="0" borderId="3" xfId="0" applyFont="1" applyBorder="1" applyAlignment="1">
      <alignment horizontal="left" indent="1"/>
    </xf>
    <xf numFmtId="0" fontId="6" fillId="0" borderId="4" xfId="0" applyFont="1" applyBorder="1" applyAlignment="1">
      <alignment horizontal="left" indent="1"/>
    </xf>
    <xf numFmtId="49" fontId="0" fillId="2" borderId="0" xfId="3" applyNumberFormat="1" applyFont="1" applyFill="1" applyAlignment="1">
      <alignment horizontal="left" vertical="center"/>
    </xf>
    <xf numFmtId="0" fontId="0" fillId="0" borderId="0" xfId="0" applyAlignment="1">
      <alignment horizontal="right"/>
    </xf>
    <xf numFmtId="43" fontId="2" fillId="0" borderId="0" xfId="1" applyFont="1" applyFill="1" applyBorder="1"/>
    <xf numFmtId="43" fontId="1" fillId="0" borderId="0" xfId="1" applyFont="1"/>
    <xf numFmtId="166" fontId="3" fillId="0" borderId="0" xfId="1" applyNumberFormat="1" applyFont="1" applyBorder="1" applyAlignment="1">
      <alignment vertical="center"/>
    </xf>
    <xf numFmtId="166" fontId="6" fillId="0" borderId="0" xfId="1" applyNumberFormat="1" applyFont="1" applyBorder="1" applyAlignment="1">
      <alignment vertical="center"/>
    </xf>
    <xf numFmtId="166" fontId="0" fillId="0" borderId="0" xfId="1" applyNumberFormat="1" applyFont="1"/>
    <xf numFmtId="0" fontId="5" fillId="0" borderId="0" xfId="0" applyFont="1" applyAlignment="1">
      <alignment vertical="top" wrapText="1"/>
    </xf>
    <xf numFmtId="166" fontId="6" fillId="0" borderId="0" xfId="0" applyNumberFormat="1" applyFont="1"/>
    <xf numFmtId="0" fontId="0" fillId="0" borderId="0" xfId="0" applyAlignment="1">
      <alignment horizontal="left" indent="2"/>
    </xf>
    <xf numFmtId="167" fontId="0" fillId="0" borderId="0" xfId="1" applyNumberFormat="1" applyFont="1"/>
    <xf numFmtId="0" fontId="0" fillId="0" borderId="0" xfId="0" applyAlignment="1">
      <alignment horizontal="left" indent="5"/>
    </xf>
    <xf numFmtId="0" fontId="6" fillId="0" borderId="0" xfId="0" applyFont="1" applyAlignment="1">
      <alignment horizontal="left" indent="3"/>
    </xf>
    <xf numFmtId="0" fontId="1" fillId="0" borderId="0" xfId="0" applyFont="1" applyAlignment="1">
      <alignment horizontal="left" indent="4"/>
    </xf>
    <xf numFmtId="0" fontId="1" fillId="0" borderId="0" xfId="0" applyFont="1" applyAlignment="1">
      <alignment horizontal="left" indent="5"/>
    </xf>
    <xf numFmtId="0" fontId="0" fillId="0" borderId="0" xfId="0" applyAlignment="1">
      <alignment horizontal="left" indent="4"/>
    </xf>
    <xf numFmtId="168" fontId="6" fillId="0" borderId="0" xfId="0" applyNumberFormat="1" applyFont="1"/>
    <xf numFmtId="168" fontId="0" fillId="0" borderId="0" xfId="0" applyNumberFormat="1"/>
    <xf numFmtId="43" fontId="0" fillId="0" borderId="0" xfId="1" applyFont="1"/>
    <xf numFmtId="170" fontId="7" fillId="3" borderId="2" xfId="1" applyNumberFormat="1" applyFont="1" applyFill="1" applyBorder="1" applyAlignment="1">
      <alignment horizontal="center" vertical="center"/>
    </xf>
    <xf numFmtId="0" fontId="7" fillId="5" borderId="1" xfId="0" applyFont="1" applyFill="1" applyBorder="1" applyAlignment="1">
      <alignment horizontal="left" vertical="center"/>
    </xf>
    <xf numFmtId="170" fontId="0" fillId="0" borderId="0" xfId="0" applyNumberFormat="1"/>
    <xf numFmtId="43" fontId="6" fillId="0" borderId="0" xfId="0" applyNumberFormat="1" applyFont="1"/>
    <xf numFmtId="43" fontId="5" fillId="0" borderId="0" xfId="1" applyFont="1" applyAlignment="1">
      <alignment vertical="top" wrapText="1"/>
    </xf>
    <xf numFmtId="171" fontId="1" fillId="0" borderId="0" xfId="1" applyNumberFormat="1" applyFont="1" applyAlignment="1">
      <alignment horizontal="center"/>
    </xf>
    <xf numFmtId="171" fontId="1" fillId="0" borderId="0" xfId="1" applyNumberFormat="1" applyFont="1"/>
    <xf numFmtId="171" fontId="1" fillId="2" borderId="0" xfId="1" applyNumberFormat="1" applyFont="1" applyFill="1" applyAlignment="1">
      <alignment horizontal="center"/>
    </xf>
    <xf numFmtId="171" fontId="1" fillId="2" borderId="0" xfId="1" applyNumberFormat="1" applyFont="1" applyFill="1" applyAlignment="1"/>
    <xf numFmtId="171" fontId="1" fillId="0" borderId="0" xfId="1" applyNumberFormat="1" applyFont="1" applyFill="1" applyAlignment="1">
      <alignment horizontal="center"/>
    </xf>
    <xf numFmtId="171" fontId="0" fillId="0" borderId="0" xfId="1" applyNumberFormat="1" applyFont="1" applyFill="1"/>
    <xf numFmtId="171" fontId="0" fillId="2" borderId="0" xfId="1" applyNumberFormat="1" applyFont="1" applyFill="1"/>
    <xf numFmtId="171" fontId="1" fillId="0" borderId="0" xfId="1" applyNumberFormat="1" applyFont="1" applyFill="1" applyAlignment="1"/>
    <xf numFmtId="171" fontId="6" fillId="0" borderId="0" xfId="1" applyNumberFormat="1" applyFont="1" applyFill="1" applyAlignment="1">
      <alignment horizontal="center"/>
    </xf>
    <xf numFmtId="171" fontId="6" fillId="0" borderId="0" xfId="1" applyNumberFormat="1" applyFont="1" applyFill="1" applyBorder="1" applyAlignment="1">
      <alignment horizontal="center"/>
    </xf>
    <xf numFmtId="171" fontId="6" fillId="0" borderId="0" xfId="1" applyNumberFormat="1" applyFont="1" applyFill="1" applyAlignment="1"/>
    <xf numFmtId="171" fontId="6" fillId="0" borderId="0" xfId="1" applyNumberFormat="1" applyFont="1"/>
    <xf numFmtId="171" fontId="6" fillId="0" borderId="3" xfId="1" applyNumberFormat="1" applyFont="1" applyBorder="1" applyAlignment="1">
      <alignment horizontal="center"/>
    </xf>
    <xf numFmtId="171" fontId="6" fillId="0" borderId="0" xfId="1" applyNumberFormat="1" applyFont="1" applyFill="1"/>
    <xf numFmtId="171" fontId="1" fillId="0" borderId="0" xfId="1" applyNumberFormat="1" applyFont="1" applyFill="1"/>
    <xf numFmtId="171" fontId="6" fillId="2" borderId="3" xfId="1" applyNumberFormat="1" applyFont="1" applyFill="1" applyBorder="1" applyAlignment="1">
      <alignment horizontal="center"/>
    </xf>
    <xf numFmtId="171" fontId="6" fillId="0" borderId="0" xfId="0" applyNumberFormat="1" applyFont="1"/>
    <xf numFmtId="171" fontId="1" fillId="0" borderId="0" xfId="1" applyNumberFormat="1" applyFont="1" applyFill="1" applyAlignment="1">
      <alignment horizontal="right"/>
    </xf>
    <xf numFmtId="171" fontId="0" fillId="0" borderId="0" xfId="0" applyNumberFormat="1" applyAlignment="1">
      <alignment horizontal="right"/>
    </xf>
    <xf numFmtId="171" fontId="1" fillId="0" borderId="0" xfId="1" applyNumberFormat="1" applyFont="1" applyAlignment="1">
      <alignment horizontal="right"/>
    </xf>
    <xf numFmtId="171" fontId="6" fillId="0" borderId="3" xfId="1" applyNumberFormat="1" applyFont="1" applyFill="1" applyBorder="1" applyAlignment="1">
      <alignment horizontal="center"/>
    </xf>
    <xf numFmtId="171" fontId="6" fillId="0" borderId="0" xfId="1" applyNumberFormat="1" applyFont="1" applyAlignment="1">
      <alignment horizontal="center"/>
    </xf>
    <xf numFmtId="171" fontId="1" fillId="0" borderId="0" xfId="1" applyNumberFormat="1" applyFont="1" applyAlignment="1"/>
    <xf numFmtId="171" fontId="7" fillId="6" borderId="1" xfId="1" applyNumberFormat="1" applyFont="1" applyFill="1" applyBorder="1" applyAlignment="1">
      <alignment horizontal="right" vertical="center"/>
    </xf>
    <xf numFmtId="171" fontId="7" fillId="3" borderId="2" xfId="1" applyNumberFormat="1" applyFont="1" applyFill="1" applyBorder="1" applyAlignment="1">
      <alignment horizontal="right" vertical="center"/>
    </xf>
    <xf numFmtId="171" fontId="6" fillId="0" borderId="4" xfId="1" applyNumberFormat="1" applyFont="1" applyBorder="1" applyAlignment="1">
      <alignment horizontal="center"/>
    </xf>
    <xf numFmtId="171" fontId="6" fillId="0" borderId="0" xfId="1" applyNumberFormat="1" applyFont="1" applyAlignment="1"/>
    <xf numFmtId="0" fontId="7" fillId="0" borderId="0" xfId="0" applyFont="1" applyAlignment="1">
      <alignment horizontal="left" vertical="center"/>
    </xf>
    <xf numFmtId="171" fontId="7" fillId="0" borderId="0" xfId="1" applyNumberFormat="1" applyFont="1" applyFill="1" applyBorder="1" applyAlignment="1">
      <alignment horizontal="right" vertical="center"/>
    </xf>
    <xf numFmtId="172" fontId="0" fillId="0" borderId="0" xfId="0" applyNumberFormat="1"/>
    <xf numFmtId="172" fontId="6" fillId="0" borderId="0" xfId="1" applyNumberFormat="1" applyFont="1" applyFill="1"/>
    <xf numFmtId="172" fontId="7" fillId="3" borderId="2" xfId="1" applyNumberFormat="1" applyFont="1" applyFill="1" applyBorder="1" applyAlignment="1">
      <alignment horizontal="right" vertical="center"/>
    </xf>
    <xf numFmtId="171" fontId="0" fillId="0" borderId="0" xfId="0" applyNumberFormat="1"/>
    <xf numFmtId="43" fontId="0" fillId="0" borderId="0" xfId="1" applyFont="1" applyFill="1"/>
    <xf numFmtId="0" fontId="0" fillId="0" borderId="0" xfId="0" applyAlignment="1">
      <alignment horizontal="left" indent="3"/>
    </xf>
    <xf numFmtId="171" fontId="6" fillId="0" borderId="0" xfId="1" applyNumberFormat="1" applyFont="1" applyBorder="1" applyAlignment="1">
      <alignment horizontal="center"/>
    </xf>
    <xf numFmtId="0" fontId="5" fillId="0" borderId="0" xfId="0" applyFont="1"/>
    <xf numFmtId="43" fontId="0" fillId="0" borderId="0" xfId="0" applyNumberFormat="1"/>
    <xf numFmtId="164" fontId="0" fillId="0" borderId="0" xfId="0" applyNumberFormat="1"/>
    <xf numFmtId="164" fontId="6" fillId="0" borderId="0" xfId="0" applyNumberFormat="1" applyFont="1"/>
    <xf numFmtId="0" fontId="0" fillId="0" borderId="0" xfId="0" applyAlignment="1">
      <alignment horizontal="left"/>
    </xf>
    <xf numFmtId="171" fontId="6" fillId="0" borderId="4" xfId="0" applyNumberFormat="1" applyFont="1" applyBorder="1"/>
    <xf numFmtId="165" fontId="7" fillId="3" borderId="2" xfId="7" applyFont="1" applyFill="1" applyBorder="1" applyAlignment="1">
      <alignment horizontal="center" vertical="center"/>
    </xf>
    <xf numFmtId="43" fontId="0" fillId="0" borderId="0" xfId="1" applyFont="1" applyBorder="1"/>
    <xf numFmtId="174" fontId="0" fillId="0" borderId="0" xfId="0" applyNumberFormat="1"/>
    <xf numFmtId="0" fontId="11" fillId="0" borderId="0" xfId="0" applyFont="1"/>
    <xf numFmtId="166" fontId="7" fillId="6" borderId="1" xfId="1" applyNumberFormat="1" applyFont="1" applyFill="1" applyBorder="1" applyAlignment="1">
      <alignment horizontal="right" vertical="center"/>
    </xf>
    <xf numFmtId="43" fontId="0" fillId="0" borderId="0" xfId="1" applyFont="1" applyFill="1" applyBorder="1"/>
    <xf numFmtId="166" fontId="1" fillId="0" borderId="0" xfId="1" applyNumberFormat="1" applyFont="1" applyFill="1"/>
    <xf numFmtId="43" fontId="6" fillId="0" borderId="0" xfId="1" applyFont="1" applyFill="1" applyBorder="1"/>
    <xf numFmtId="166" fontId="6" fillId="0" borderId="0" xfId="1" applyNumberFormat="1" applyFont="1" applyFill="1"/>
    <xf numFmtId="166" fontId="1" fillId="0" borderId="0" xfId="1" applyNumberFormat="1" applyFont="1" applyFill="1" applyAlignment="1">
      <alignment horizontal="center"/>
    </xf>
    <xf numFmtId="166" fontId="6" fillId="0" borderId="0" xfId="1" applyNumberFormat="1" applyFont="1" applyFill="1" applyAlignment="1">
      <alignment horizontal="center"/>
    </xf>
    <xf numFmtId="43" fontId="6" fillId="0" borderId="0" xfId="1" applyFont="1" applyBorder="1"/>
    <xf numFmtId="166" fontId="6" fillId="0" borderId="3" xfId="1" applyNumberFormat="1" applyFont="1" applyBorder="1" applyAlignment="1">
      <alignment horizontal="center"/>
    </xf>
    <xf numFmtId="166" fontId="1" fillId="0" borderId="0" xfId="1" applyNumberFormat="1" applyFont="1" applyAlignment="1"/>
    <xf numFmtId="166" fontId="1" fillId="0" borderId="0" xfId="1" applyNumberFormat="1" applyFont="1" applyBorder="1"/>
    <xf numFmtId="166" fontId="1" fillId="0" borderId="0" xfId="1" applyNumberFormat="1" applyFont="1"/>
    <xf numFmtId="166" fontId="6" fillId="0" borderId="0" xfId="1" applyNumberFormat="1" applyFont="1"/>
    <xf numFmtId="166" fontId="6" fillId="0" borderId="0" xfId="1" applyNumberFormat="1" applyFont="1" applyAlignment="1"/>
    <xf numFmtId="166" fontId="6" fillId="0" borderId="4" xfId="1" applyNumberFormat="1" applyFont="1" applyBorder="1" applyAlignment="1">
      <alignment horizontal="center"/>
    </xf>
    <xf numFmtId="166" fontId="6" fillId="0" borderId="0" xfId="1" applyNumberFormat="1" applyFont="1" applyBorder="1" applyAlignment="1">
      <alignment horizontal="center"/>
    </xf>
    <xf numFmtId="0" fontId="6" fillId="0" borderId="0" xfId="0" applyFont="1" applyAlignment="1">
      <alignment horizontal="left"/>
    </xf>
    <xf numFmtId="166" fontId="1" fillId="0" borderId="0" xfId="1" applyNumberFormat="1" applyFont="1" applyAlignment="1">
      <alignment horizontal="center"/>
    </xf>
    <xf numFmtId="166" fontId="6" fillId="0" borderId="0" xfId="1" applyNumberFormat="1" applyFont="1" applyAlignment="1">
      <alignment horizontal="center"/>
    </xf>
    <xf numFmtId="166" fontId="1" fillId="0" borderId="0" xfId="1" applyNumberFormat="1" applyFont="1" applyFill="1" applyAlignment="1"/>
    <xf numFmtId="166" fontId="6" fillId="0" borderId="0" xfId="1" applyNumberFormat="1" applyFont="1" applyFill="1" applyAlignment="1"/>
    <xf numFmtId="166" fontId="6" fillId="0" borderId="3" xfId="1" applyNumberFormat="1" applyFont="1" applyFill="1" applyBorder="1" applyAlignment="1">
      <alignment horizontal="center"/>
    </xf>
    <xf numFmtId="166" fontId="1" fillId="2" borderId="0" xfId="1" applyNumberFormat="1" applyFont="1" applyFill="1" applyAlignment="1"/>
    <xf numFmtId="0" fontId="0" fillId="0" borderId="10" xfId="0" applyBorder="1"/>
    <xf numFmtId="166" fontId="1" fillId="2" borderId="0" xfId="1" applyNumberFormat="1" applyFont="1" applyFill="1" applyAlignment="1">
      <alignment horizontal="center"/>
    </xf>
    <xf numFmtId="0" fontId="0" fillId="0" borderId="10" xfId="0" applyBorder="1" applyAlignment="1">
      <alignment horizontal="left" indent="5"/>
    </xf>
    <xf numFmtId="166" fontId="6" fillId="0" borderId="4" xfId="0" applyNumberFormat="1" applyFont="1" applyBorder="1"/>
    <xf numFmtId="0" fontId="1" fillId="0" borderId="0" xfId="0" applyFont="1"/>
    <xf numFmtId="49" fontId="1" fillId="2" borderId="0" xfId="3" applyNumberFormat="1" applyFont="1" applyFill="1" applyAlignment="1">
      <alignment horizontal="left" vertical="center"/>
    </xf>
    <xf numFmtId="166" fontId="5" fillId="0" borderId="0" xfId="1" applyNumberFormat="1" applyFont="1" applyAlignment="1">
      <alignment horizontal="left" vertical="top" wrapText="1"/>
    </xf>
    <xf numFmtId="170" fontId="7" fillId="6" borderId="1" xfId="1" applyNumberFormat="1" applyFont="1" applyFill="1" applyBorder="1" applyAlignment="1">
      <alignment horizontal="right" vertical="center"/>
    </xf>
    <xf numFmtId="0" fontId="0" fillId="2" borderId="0" xfId="0" applyFill="1" applyAlignment="1">
      <alignment horizontal="left" indent="5"/>
    </xf>
    <xf numFmtId="43" fontId="5" fillId="0" borderId="0" xfId="0" applyNumberFormat="1" applyFont="1" applyAlignment="1">
      <alignment vertical="top" wrapText="1"/>
    </xf>
    <xf numFmtId="166" fontId="5" fillId="0" borderId="0" xfId="0" applyNumberFormat="1" applyFont="1" applyAlignment="1">
      <alignment vertical="top" wrapText="1"/>
    </xf>
    <xf numFmtId="175" fontId="0" fillId="0" borderId="0" xfId="1" applyNumberFormat="1" applyFont="1"/>
    <xf numFmtId="166" fontId="7" fillId="7" borderId="1" xfId="1" applyNumberFormat="1" applyFont="1" applyFill="1" applyBorder="1" applyAlignment="1">
      <alignment horizontal="center" vertical="center" wrapText="1"/>
    </xf>
    <xf numFmtId="166" fontId="7" fillId="7" borderId="1" xfId="1" applyNumberFormat="1" applyFont="1" applyFill="1" applyBorder="1" applyAlignment="1">
      <alignment vertical="center" wrapText="1"/>
    </xf>
    <xf numFmtId="43" fontId="6" fillId="0" borderId="0" xfId="1" applyFont="1" applyFill="1"/>
    <xf numFmtId="43" fontId="6" fillId="0" borderId="0" xfId="1" applyFont="1"/>
    <xf numFmtId="166" fontId="7" fillId="7" borderId="9" xfId="1" applyNumberFormat="1" applyFont="1" applyFill="1" applyBorder="1" applyAlignment="1">
      <alignment horizontal="center" vertical="center" wrapText="1"/>
    </xf>
    <xf numFmtId="166" fontId="7" fillId="7" borderId="9" xfId="1" applyNumberFormat="1" applyFont="1" applyFill="1" applyBorder="1" applyAlignment="1">
      <alignment vertical="center" wrapText="1"/>
    </xf>
    <xf numFmtId="0" fontId="0" fillId="0" borderId="0" xfId="0" applyAlignment="1">
      <alignment horizontal="left" indent="12"/>
    </xf>
    <xf numFmtId="166" fontId="7" fillId="3" borderId="2" xfId="1" applyNumberFormat="1" applyFont="1" applyFill="1" applyBorder="1" applyAlignment="1">
      <alignment horizontal="center" vertical="center"/>
    </xf>
    <xf numFmtId="0" fontId="12" fillId="0" borderId="0" xfId="0" applyFont="1"/>
    <xf numFmtId="0" fontId="13" fillId="0" borderId="0" xfId="0" applyFont="1"/>
    <xf numFmtId="0" fontId="14" fillId="0" borderId="0" xfId="0" applyFont="1"/>
    <xf numFmtId="43" fontId="15" fillId="0" borderId="0" xfId="1" applyFont="1" applyBorder="1"/>
    <xf numFmtId="0" fontId="15" fillId="0" borderId="0" xfId="0" applyFont="1"/>
    <xf numFmtId="0" fontId="15" fillId="0" borderId="0" xfId="0" applyFont="1" applyAlignment="1">
      <alignment horizontal="left" vertical="center"/>
    </xf>
    <xf numFmtId="176" fontId="14" fillId="0" borderId="0" xfId="0" applyNumberFormat="1" applyFont="1"/>
    <xf numFmtId="176" fontId="15" fillId="0" borderId="0" xfId="0" applyNumberFormat="1" applyFont="1"/>
    <xf numFmtId="166" fontId="7" fillId="9" borderId="0" xfId="1" applyNumberFormat="1" applyFont="1" applyFill="1" applyBorder="1" applyAlignment="1">
      <alignment horizontal="center" vertical="center"/>
    </xf>
    <xf numFmtId="166" fontId="16" fillId="0" borderId="0" xfId="1" applyNumberFormat="1" applyFont="1" applyBorder="1"/>
    <xf numFmtId="166" fontId="0" fillId="0" borderId="0" xfId="0" applyNumberFormat="1" applyAlignment="1">
      <alignment horizontal="left" vertical="center"/>
    </xf>
    <xf numFmtId="0" fontId="0" fillId="0" borderId="0" xfId="0" applyAlignment="1">
      <alignment horizontal="left" vertical="center"/>
    </xf>
    <xf numFmtId="166" fontId="7" fillId="9" borderId="0" xfId="1" applyNumberFormat="1" applyFont="1" applyFill="1" applyBorder="1" applyAlignment="1">
      <alignment horizontal="left" vertical="center"/>
    </xf>
    <xf numFmtId="43" fontId="7" fillId="9" borderId="0" xfId="1" applyFont="1" applyFill="1" applyBorder="1" applyAlignment="1">
      <alignment horizontal="left" vertical="center"/>
    </xf>
    <xf numFmtId="0" fontId="16" fillId="0" borderId="0" xfId="0" applyFont="1"/>
    <xf numFmtId="166" fontId="0" fillId="0" borderId="0" xfId="1" applyNumberFormat="1" applyFont="1" applyBorder="1"/>
    <xf numFmtId="166" fontId="0" fillId="0" borderId="0" xfId="1" applyNumberFormat="1" applyFont="1" applyBorder="1" applyAlignment="1">
      <alignment horizontal="left" wrapText="1"/>
    </xf>
    <xf numFmtId="0" fontId="0" fillId="0" borderId="0" xfId="0" applyAlignment="1">
      <alignment horizontal="left" wrapText="1"/>
    </xf>
    <xf numFmtId="0" fontId="0" fillId="0" borderId="0" xfId="0" applyAlignment="1">
      <alignment horizontal="left" vertical="center" wrapText="1"/>
    </xf>
    <xf numFmtId="166" fontId="6" fillId="0" borderId="0" xfId="1" applyNumberFormat="1" applyFont="1" applyBorder="1"/>
    <xf numFmtId="166" fontId="6" fillId="0" borderId="0" xfId="1" applyNumberFormat="1" applyFont="1" applyBorder="1" applyAlignment="1">
      <alignment horizontal="left" wrapText="1"/>
    </xf>
    <xf numFmtId="0" fontId="6" fillId="0" borderId="0" xfId="0" applyFont="1" applyAlignment="1">
      <alignment horizontal="left" wrapText="1"/>
    </xf>
    <xf numFmtId="0" fontId="6" fillId="0" borderId="0" xfId="0" applyFont="1" applyAlignment="1">
      <alignment horizontal="left" vertical="center" wrapText="1"/>
    </xf>
    <xf numFmtId="43" fontId="7" fillId="10" borderId="0" xfId="1" applyFont="1" applyFill="1" applyBorder="1" applyAlignment="1">
      <alignment horizontal="center" vertical="center"/>
    </xf>
    <xf numFmtId="0" fontId="0" fillId="0" borderId="0" xfId="0" applyAlignment="1">
      <alignment horizontal="center"/>
    </xf>
    <xf numFmtId="49" fontId="6" fillId="0" borderId="0" xfId="0" applyNumberFormat="1" applyFont="1" applyAlignment="1">
      <alignment wrapText="1"/>
    </xf>
    <xf numFmtId="49" fontId="0" fillId="0" borderId="0" xfId="0" applyNumberFormat="1" applyAlignment="1">
      <alignment wrapText="1"/>
    </xf>
    <xf numFmtId="166" fontId="6" fillId="11" borderId="0" xfId="1" applyNumberFormat="1" applyFont="1" applyFill="1" applyBorder="1" applyAlignment="1">
      <alignment horizontal="left" wrapText="1"/>
    </xf>
    <xf numFmtId="0" fontId="6" fillId="11" borderId="0" xfId="0" applyFont="1" applyFill="1" applyAlignment="1">
      <alignment horizontal="left" wrapText="1"/>
    </xf>
    <xf numFmtId="49" fontId="6" fillId="11" borderId="0" xfId="0" applyNumberFormat="1" applyFont="1" applyFill="1" applyAlignment="1">
      <alignment wrapText="1"/>
    </xf>
    <xf numFmtId="166" fontId="16" fillId="0" borderId="0" xfId="1" applyNumberFormat="1" applyFont="1" applyBorder="1" applyAlignment="1">
      <alignment horizontal="left" wrapText="1"/>
    </xf>
    <xf numFmtId="0" fontId="16" fillId="0" borderId="0" xfId="0" applyFont="1" applyAlignment="1">
      <alignment horizontal="left" wrapText="1"/>
    </xf>
    <xf numFmtId="49" fontId="16" fillId="0" borderId="0" xfId="0" applyNumberFormat="1" applyFont="1" applyAlignment="1">
      <alignment wrapText="1"/>
    </xf>
    <xf numFmtId="166" fontId="0" fillId="0" borderId="0" xfId="0" applyNumberFormat="1" applyAlignment="1">
      <alignment horizontal="left" wrapText="1"/>
    </xf>
    <xf numFmtId="43" fontId="0" fillId="0" borderId="0" xfId="1" applyFont="1" applyBorder="1" applyAlignment="1">
      <alignment horizontal="left" wrapText="1"/>
    </xf>
    <xf numFmtId="43" fontId="6" fillId="0" borderId="0" xfId="1" applyFont="1" applyBorder="1" applyAlignment="1">
      <alignment horizontal="left" wrapText="1"/>
    </xf>
    <xf numFmtId="43" fontId="16" fillId="0" borderId="0" xfId="1" applyFont="1" applyBorder="1" applyAlignment="1">
      <alignment horizontal="left" wrapText="1"/>
    </xf>
    <xf numFmtId="0" fontId="8" fillId="0" borderId="0" xfId="0" applyFont="1" applyAlignment="1">
      <alignment horizontal="right" vertical="center"/>
    </xf>
    <xf numFmtId="0" fontId="2" fillId="0" borderId="0" xfId="0" applyFont="1"/>
    <xf numFmtId="43" fontId="2" fillId="0" borderId="0" xfId="0" applyNumberFormat="1" applyFont="1"/>
    <xf numFmtId="164" fontId="2" fillId="0" borderId="0" xfId="9" applyFont="1"/>
    <xf numFmtId="164" fontId="2" fillId="0" borderId="0" xfId="0" applyNumberFormat="1" applyFont="1"/>
    <xf numFmtId="166" fontId="2" fillId="0" borderId="0" xfId="9" applyNumberFormat="1" applyFont="1"/>
    <xf numFmtId="166" fontId="2" fillId="0" borderId="0" xfId="9" applyNumberFormat="1" applyFont="1" applyFill="1"/>
    <xf numFmtId="0" fontId="2" fillId="2" borderId="0" xfId="0" applyFont="1" applyFill="1"/>
    <xf numFmtId="166" fontId="3" fillId="2" borderId="0" xfId="9" applyNumberFormat="1" applyFont="1" applyFill="1"/>
    <xf numFmtId="0" fontId="27" fillId="0" borderId="0" xfId="10" applyFont="1" applyAlignment="1">
      <alignment vertical="center" readingOrder="1"/>
    </xf>
    <xf numFmtId="177" fontId="28" fillId="9" borderId="0" xfId="9" applyNumberFormat="1" applyFont="1" applyFill="1" applyBorder="1" applyAlignment="1">
      <alignment vertical="center"/>
    </xf>
    <xf numFmtId="166" fontId="2" fillId="2" borderId="0" xfId="9" applyNumberFormat="1" applyFont="1" applyFill="1"/>
    <xf numFmtId="49" fontId="29" fillId="2" borderId="0" xfId="5" applyNumberFormat="1" applyFont="1" applyFill="1" applyAlignment="1">
      <alignment horizontal="left" indent="6"/>
    </xf>
    <xf numFmtId="49" fontId="29" fillId="2" borderId="0" xfId="5" applyNumberFormat="1" applyFont="1" applyFill="1" applyAlignment="1">
      <alignment horizontal="left" indent="5"/>
    </xf>
    <xf numFmtId="49" fontId="30" fillId="2" borderId="0" xfId="5" applyNumberFormat="1" applyFont="1" applyFill="1" applyAlignment="1">
      <alignment horizontal="left" indent="4"/>
    </xf>
    <xf numFmtId="178" fontId="31" fillId="2" borderId="0" xfId="0" applyNumberFormat="1" applyFont="1" applyFill="1"/>
    <xf numFmtId="49" fontId="30" fillId="2" borderId="0" xfId="5" applyNumberFormat="1" applyFont="1" applyFill="1" applyAlignment="1">
      <alignment horizontal="left" indent="9"/>
    </xf>
    <xf numFmtId="178" fontId="32" fillId="2" borderId="0" xfId="0" applyNumberFormat="1" applyFont="1" applyFill="1"/>
    <xf numFmtId="49" fontId="32" fillId="2" borderId="0" xfId="5" applyNumberFormat="1" applyFont="1" applyFill="1" applyAlignment="1">
      <alignment horizontal="left" indent="3"/>
    </xf>
    <xf numFmtId="49" fontId="31" fillId="2" borderId="0" xfId="5" applyNumberFormat="1" applyFont="1" applyFill="1"/>
    <xf numFmtId="49" fontId="33" fillId="2" borderId="0" xfId="5" applyNumberFormat="1" applyFont="1" applyFill="1"/>
    <xf numFmtId="49" fontId="29" fillId="2" borderId="0" xfId="5" applyNumberFormat="1" applyFont="1" applyFill="1" applyAlignment="1">
      <alignment horizontal="left" indent="4"/>
    </xf>
    <xf numFmtId="49" fontId="30" fillId="2" borderId="0" xfId="5" applyNumberFormat="1" applyFont="1" applyFill="1"/>
    <xf numFmtId="0" fontId="28" fillId="9" borderId="0" xfId="0" applyFont="1" applyFill="1" applyAlignment="1">
      <alignment vertical="center"/>
    </xf>
    <xf numFmtId="166" fontId="3" fillId="2" borderId="0" xfId="1" applyNumberFormat="1" applyFont="1" applyFill="1"/>
    <xf numFmtId="0" fontId="3" fillId="2" borderId="0" xfId="0" applyFont="1" applyFill="1"/>
    <xf numFmtId="176" fontId="2" fillId="0" borderId="0" xfId="0" applyNumberFormat="1" applyFont="1"/>
    <xf numFmtId="166" fontId="3" fillId="0" borderId="0" xfId="9" applyNumberFormat="1" applyFont="1" applyFill="1"/>
    <xf numFmtId="166" fontId="2" fillId="0" borderId="0" xfId="0" applyNumberFormat="1" applyFont="1"/>
    <xf numFmtId="166" fontId="34" fillId="2" borderId="0" xfId="1" applyNumberFormat="1" applyFont="1" applyFill="1"/>
    <xf numFmtId="0" fontId="34" fillId="2" borderId="0" xfId="0" applyFont="1" applyFill="1"/>
    <xf numFmtId="166" fontId="2" fillId="2" borderId="0" xfId="1" applyNumberFormat="1" applyFont="1" applyFill="1" applyAlignment="1">
      <alignment horizontal="left" indent="1"/>
    </xf>
    <xf numFmtId="0" fontId="2" fillId="2" borderId="0" xfId="0" applyFont="1" applyFill="1" applyAlignment="1">
      <alignment horizontal="left" indent="1"/>
    </xf>
    <xf numFmtId="166" fontId="2" fillId="2" borderId="0" xfId="1" applyNumberFormat="1" applyFont="1" applyFill="1" applyAlignment="1">
      <alignment horizontal="left" indent="2"/>
    </xf>
    <xf numFmtId="0" fontId="2" fillId="2" borderId="0" xfId="0" applyFont="1" applyFill="1" applyAlignment="1">
      <alignment horizontal="left" indent="2"/>
    </xf>
    <xf numFmtId="166" fontId="2" fillId="2" borderId="0" xfId="1" applyNumberFormat="1" applyFont="1" applyFill="1" applyAlignment="1">
      <alignment horizontal="right"/>
    </xf>
    <xf numFmtId="166" fontId="2" fillId="2" borderId="0" xfId="1" applyNumberFormat="1" applyFont="1" applyFill="1" applyAlignment="1">
      <alignment horizontal="right" indent="1"/>
    </xf>
    <xf numFmtId="164" fontId="28" fillId="10" borderId="0" xfId="9" applyFont="1" applyFill="1" applyBorder="1" applyAlignment="1">
      <alignment horizontal="center" vertical="center"/>
    </xf>
    <xf numFmtId="0" fontId="0" fillId="2" borderId="0" xfId="3" applyFont="1" applyFill="1" applyAlignment="1">
      <alignment vertical="center"/>
    </xf>
    <xf numFmtId="0" fontId="5" fillId="0" borderId="0" xfId="0" applyFont="1" applyAlignment="1">
      <alignment horizontal="left" vertical="center" wrapText="1"/>
    </xf>
    <xf numFmtId="0" fontId="5" fillId="0" borderId="0" xfId="0" applyFont="1" applyAlignment="1">
      <alignment horizontal="center"/>
    </xf>
    <xf numFmtId="43" fontId="5" fillId="0" borderId="0" xfId="0" applyNumberFormat="1" applyFont="1" applyAlignment="1">
      <alignment horizontal="center"/>
    </xf>
    <xf numFmtId="177" fontId="28" fillId="12" borderId="0" xfId="1" applyNumberFormat="1" applyFont="1" applyFill="1" applyBorder="1" applyAlignment="1">
      <alignment vertical="center"/>
    </xf>
    <xf numFmtId="177" fontId="28" fillId="13" borderId="0" xfId="1" applyNumberFormat="1" applyFont="1" applyFill="1" applyBorder="1" applyAlignment="1">
      <alignment vertical="center"/>
    </xf>
    <xf numFmtId="166" fontId="28" fillId="12" borderId="0" xfId="1" applyNumberFormat="1" applyFont="1" applyFill="1" applyBorder="1" applyAlignment="1">
      <alignment vertical="center" wrapText="1"/>
    </xf>
    <xf numFmtId="0" fontId="0" fillId="14" borderId="0" xfId="0" applyFill="1" applyAlignment="1">
      <alignment horizontal="left" indent="3"/>
    </xf>
    <xf numFmtId="166" fontId="28" fillId="13" borderId="0" xfId="1" applyNumberFormat="1" applyFont="1" applyFill="1" applyBorder="1" applyAlignment="1">
      <alignment vertical="center" wrapText="1"/>
    </xf>
    <xf numFmtId="0" fontId="0" fillId="0" borderId="0" xfId="0" applyAlignment="1">
      <alignment horizontal="left" indent="1"/>
    </xf>
    <xf numFmtId="0" fontId="0" fillId="2" borderId="0" xfId="0" applyFill="1"/>
    <xf numFmtId="43" fontId="0" fillId="2" borderId="0" xfId="1" applyFont="1" applyFill="1"/>
    <xf numFmtId="0" fontId="6" fillId="2" borderId="0" xfId="0" applyFont="1" applyFill="1" applyAlignment="1">
      <alignment horizontal="left"/>
    </xf>
    <xf numFmtId="0" fontId="0" fillId="14" borderId="0" xfId="0" applyFill="1" applyAlignment="1">
      <alignment horizontal="left" indent="2"/>
    </xf>
    <xf numFmtId="0" fontId="6" fillId="2" borderId="0" xfId="0" applyFont="1" applyFill="1"/>
    <xf numFmtId="43" fontId="6" fillId="2" borderId="0" xfId="1" applyFont="1" applyFill="1"/>
    <xf numFmtId="4" fontId="0" fillId="0" borderId="0" xfId="0" applyNumberFormat="1"/>
    <xf numFmtId="4" fontId="0" fillId="2" borderId="0" xfId="0" applyNumberFormat="1" applyFill="1"/>
    <xf numFmtId="166" fontId="28" fillId="2" borderId="0" xfId="1" applyNumberFormat="1" applyFont="1" applyFill="1" applyBorder="1" applyAlignment="1">
      <alignment vertical="center" wrapText="1"/>
    </xf>
    <xf numFmtId="166" fontId="28" fillId="9" borderId="0" xfId="1" applyNumberFormat="1" applyFont="1" applyFill="1" applyBorder="1" applyAlignment="1">
      <alignment vertical="center" wrapText="1"/>
    </xf>
    <xf numFmtId="4" fontId="6" fillId="0" borderId="0" xfId="0" applyNumberFormat="1" applyFont="1"/>
    <xf numFmtId="179" fontId="0" fillId="0" borderId="0" xfId="0" applyNumberFormat="1"/>
    <xf numFmtId="0" fontId="6" fillId="0" borderId="0" xfId="0" applyFont="1" applyAlignment="1">
      <alignment horizontal="left" wrapText="1" indent="2"/>
    </xf>
    <xf numFmtId="166" fontId="28" fillId="10" borderId="0" xfId="1" applyNumberFormat="1" applyFont="1" applyFill="1" applyBorder="1" applyAlignment="1">
      <alignment horizontal="center" vertical="center"/>
    </xf>
    <xf numFmtId="0" fontId="28" fillId="7" borderId="13" xfId="1" applyNumberFormat="1" applyFont="1" applyFill="1" applyBorder="1" applyAlignment="1">
      <alignment horizontal="center" vertical="center"/>
    </xf>
    <xf numFmtId="0" fontId="2" fillId="0" borderId="0" xfId="0" applyFont="1" applyAlignment="1">
      <alignment horizontal="right" vertical="center"/>
    </xf>
    <xf numFmtId="0" fontId="3" fillId="0" borderId="0" xfId="0" applyFont="1" applyAlignment="1">
      <alignment vertical="center"/>
    </xf>
    <xf numFmtId="0" fontId="2" fillId="2" borderId="0" xfId="3" applyFont="1" applyFill="1" applyAlignment="1">
      <alignment horizontal="center" vertical="center"/>
    </xf>
    <xf numFmtId="0" fontId="2" fillId="2" borderId="0" xfId="3" applyFont="1" applyFill="1" applyAlignment="1">
      <alignment vertical="center"/>
    </xf>
    <xf numFmtId="0" fontId="1" fillId="2" borderId="0" xfId="0" applyFont="1" applyFill="1" applyAlignment="1">
      <alignment horizontal="left" indent="2"/>
    </xf>
    <xf numFmtId="0" fontId="6" fillId="2" borderId="0" xfId="0" applyFont="1" applyFill="1" applyAlignment="1">
      <alignment horizontal="left" indent="1"/>
    </xf>
    <xf numFmtId="0" fontId="6" fillId="2" borderId="0" xfId="0" applyFont="1" applyFill="1" applyAlignment="1">
      <alignment horizontal="left" indent="2"/>
    </xf>
    <xf numFmtId="43" fontId="0" fillId="2" borderId="0" xfId="0" applyNumberFormat="1" applyFill="1"/>
    <xf numFmtId="0" fontId="1" fillId="2" borderId="0" xfId="0" applyFont="1" applyFill="1" applyAlignment="1">
      <alignment horizontal="left" indent="5"/>
    </xf>
    <xf numFmtId="0" fontId="6" fillId="2" borderId="0" xfId="0" applyFont="1" applyFill="1" applyAlignment="1">
      <alignment horizontal="left" wrapText="1" indent="2"/>
    </xf>
    <xf numFmtId="0" fontId="0" fillId="2" borderId="0" xfId="0" applyFill="1" applyAlignment="1">
      <alignment horizontal="left" indent="12"/>
    </xf>
    <xf numFmtId="164" fontId="0" fillId="2" borderId="0" xfId="0" applyNumberFormat="1" applyFill="1"/>
    <xf numFmtId="43" fontId="2" fillId="0" borderId="0" xfId="1" applyFont="1" applyFill="1" applyBorder="1" applyAlignment="1"/>
    <xf numFmtId="0" fontId="36" fillId="0" borderId="0" xfId="1" applyNumberFormat="1" applyFont="1" applyFill="1" applyBorder="1" applyAlignment="1">
      <alignment horizontal="center"/>
    </xf>
    <xf numFmtId="171" fontId="0" fillId="0" borderId="0" xfId="1" applyNumberFormat="1" applyFont="1" applyFill="1" applyAlignment="1">
      <alignment horizontal="right"/>
    </xf>
    <xf numFmtId="171" fontId="6" fillId="2" borderId="3" xfId="1" applyNumberFormat="1" applyFont="1" applyFill="1" applyBorder="1" applyAlignment="1">
      <alignment horizontal="right"/>
    </xf>
    <xf numFmtId="171" fontId="6" fillId="0" borderId="0" xfId="1" applyNumberFormat="1" applyFont="1" applyFill="1" applyAlignment="1">
      <alignment horizontal="right"/>
    </xf>
    <xf numFmtId="171" fontId="0" fillId="2" borderId="0" xfId="1" applyNumberFormat="1" applyFont="1" applyFill="1" applyAlignment="1">
      <alignment horizontal="right"/>
    </xf>
    <xf numFmtId="171" fontId="6" fillId="0" borderId="0" xfId="1" applyNumberFormat="1" applyFont="1" applyFill="1" applyBorder="1" applyAlignment="1">
      <alignment horizontal="right"/>
    </xf>
    <xf numFmtId="171" fontId="6" fillId="0" borderId="0" xfId="1" applyNumberFormat="1" applyFont="1" applyAlignment="1">
      <alignment horizontal="right"/>
    </xf>
    <xf numFmtId="171" fontId="1" fillId="2" borderId="0" xfId="1" applyNumberFormat="1" applyFont="1" applyFill="1" applyAlignment="1">
      <alignment horizontal="right"/>
    </xf>
    <xf numFmtId="173" fontId="1" fillId="0" borderId="0" xfId="1" applyNumberFormat="1" applyFont="1" applyFill="1" applyAlignment="1">
      <alignment horizontal="right"/>
    </xf>
    <xf numFmtId="171" fontId="6" fillId="0" borderId="4" xfId="1" applyNumberFormat="1" applyFont="1" applyBorder="1" applyAlignment="1">
      <alignment horizontal="right"/>
    </xf>
    <xf numFmtId="171" fontId="6" fillId="0" borderId="3" xfId="1" applyNumberFormat="1" applyFont="1" applyBorder="1" applyAlignment="1">
      <alignment horizontal="right"/>
    </xf>
    <xf numFmtId="172" fontId="0" fillId="0" borderId="0" xfId="0" applyNumberFormat="1" applyAlignment="1">
      <alignment horizontal="right"/>
    </xf>
    <xf numFmtId="172" fontId="6" fillId="0" borderId="0" xfId="1" applyNumberFormat="1" applyFont="1" applyFill="1" applyAlignment="1">
      <alignment horizontal="right"/>
    </xf>
    <xf numFmtId="171" fontId="7" fillId="6" borderId="1" xfId="1" applyNumberFormat="1" applyFont="1" applyFill="1" applyBorder="1" applyAlignment="1">
      <alignment vertical="center"/>
    </xf>
    <xf numFmtId="171" fontId="6" fillId="0" borderId="0" xfId="0" applyNumberFormat="1" applyFont="1" applyAlignment="1">
      <alignment horizontal="right"/>
    </xf>
    <xf numFmtId="43" fontId="6" fillId="0" borderId="0" xfId="1" applyFont="1" applyBorder="1" applyAlignment="1">
      <alignment vertical="center"/>
    </xf>
    <xf numFmtId="39" fontId="0" fillId="0" borderId="0" xfId="0" applyNumberFormat="1"/>
    <xf numFmtId="171" fontId="7" fillId="9" borderId="0" xfId="1" applyNumberFormat="1" applyFont="1" applyFill="1" applyBorder="1" applyAlignment="1">
      <alignment horizontal="center" vertical="center" wrapText="1"/>
    </xf>
    <xf numFmtId="0" fontId="7" fillId="9" borderId="0" xfId="0" applyFont="1" applyFill="1" applyAlignment="1">
      <alignment horizontal="center" vertical="center" wrapText="1"/>
    </xf>
    <xf numFmtId="0" fontId="7" fillId="9" borderId="13" xfId="0" applyFont="1" applyFill="1" applyBorder="1" applyAlignment="1">
      <alignment horizontal="center" vertical="center"/>
    </xf>
    <xf numFmtId="0" fontId="17" fillId="0" borderId="0" xfId="0" applyFont="1" applyAlignment="1">
      <alignment horizontal="left"/>
    </xf>
    <xf numFmtId="0" fontId="7" fillId="9" borderId="6" xfId="0" applyFont="1" applyFill="1" applyBorder="1" applyAlignment="1">
      <alignment horizontal="center" vertical="center"/>
    </xf>
    <xf numFmtId="0" fontId="0" fillId="2" borderId="0" xfId="3" applyFont="1" applyFill="1" applyAlignment="1">
      <alignment horizontal="left" vertical="center"/>
    </xf>
    <xf numFmtId="0" fontId="28" fillId="9" borderId="0" xfId="0" applyFont="1" applyFill="1" applyAlignment="1">
      <alignment horizontal="center" vertical="center"/>
    </xf>
    <xf numFmtId="0" fontId="7" fillId="3" borderId="2" xfId="0" applyFont="1" applyFill="1" applyBorder="1" applyAlignment="1">
      <alignment horizontal="center" vertical="center"/>
    </xf>
    <xf numFmtId="165" fontId="7" fillId="3" borderId="1" xfId="7" applyFont="1" applyFill="1" applyBorder="1" applyAlignment="1">
      <alignment horizontal="center" vertical="center"/>
    </xf>
    <xf numFmtId="180" fontId="6" fillId="0" borderId="3" xfId="1" applyNumberFormat="1" applyFont="1" applyBorder="1" applyAlignment="1">
      <alignment horizontal="right"/>
    </xf>
    <xf numFmtId="180" fontId="6" fillId="0" borderId="0" xfId="1" applyNumberFormat="1" applyFont="1" applyFill="1" applyAlignment="1">
      <alignment horizontal="right"/>
    </xf>
    <xf numFmtId="180" fontId="1" fillId="0" borderId="0" xfId="1" applyNumberFormat="1" applyFont="1" applyFill="1" applyAlignment="1">
      <alignment horizontal="right"/>
    </xf>
    <xf numFmtId="180" fontId="0" fillId="0" borderId="0" xfId="0" applyNumberFormat="1" applyAlignment="1">
      <alignment horizontal="right"/>
    </xf>
    <xf numFmtId="169" fontId="7" fillId="4" borderId="5" xfId="1" applyNumberFormat="1" applyFont="1" applyFill="1" applyBorder="1" applyAlignment="1">
      <alignment horizontal="center" vertical="center" wrapText="1"/>
    </xf>
    <xf numFmtId="169" fontId="7" fillId="4" borderId="6" xfId="1" applyNumberFormat="1" applyFont="1" applyFill="1" applyBorder="1" applyAlignment="1">
      <alignment horizontal="center" vertical="center" wrapText="1"/>
    </xf>
    <xf numFmtId="176" fontId="0" fillId="0" borderId="0" xfId="0" applyNumberFormat="1"/>
    <xf numFmtId="171" fontId="38" fillId="0" borderId="0" xfId="1" applyNumberFormat="1" applyFont="1" applyFill="1" applyBorder="1" applyAlignment="1">
      <alignment horizontal="right" vertical="center"/>
    </xf>
    <xf numFmtId="0" fontId="11" fillId="0" borderId="0" xfId="11" applyFont="1" applyAlignment="1">
      <alignment vertical="center"/>
    </xf>
    <xf numFmtId="171" fontId="0" fillId="0" borderId="0" xfId="1" applyNumberFormat="1" applyFont="1" applyFill="1" applyBorder="1" applyAlignment="1">
      <alignment horizontal="right"/>
    </xf>
    <xf numFmtId="171" fontId="6" fillId="0" borderId="0" xfId="1" applyNumberFormat="1" applyFont="1" applyBorder="1" applyAlignment="1">
      <alignment horizontal="right"/>
    </xf>
    <xf numFmtId="0" fontId="11" fillId="0" borderId="0" xfId="11" applyFont="1" applyAlignment="1">
      <alignment vertical="top" wrapText="1"/>
    </xf>
    <xf numFmtId="171" fontId="1" fillId="0" borderId="0" xfId="1" applyNumberFormat="1" applyFont="1" applyBorder="1" applyAlignment="1">
      <alignment horizontal="right"/>
    </xf>
    <xf numFmtId="171" fontId="38" fillId="2" borderId="0" xfId="1" applyNumberFormat="1" applyFont="1" applyFill="1" applyAlignment="1">
      <alignment horizontal="right"/>
    </xf>
    <xf numFmtId="0" fontId="38" fillId="2" borderId="0" xfId="0" applyFont="1" applyFill="1" applyAlignment="1">
      <alignment horizontal="left" indent="2"/>
    </xf>
    <xf numFmtId="171" fontId="38" fillId="2" borderId="0" xfId="1" applyNumberFormat="1" applyFont="1" applyFill="1" applyAlignment="1">
      <alignment horizontal="center"/>
    </xf>
    <xf numFmtId="0" fontId="6" fillId="0" borderId="4" xfId="0" applyFont="1" applyBorder="1" applyAlignment="1">
      <alignment horizontal="left"/>
    </xf>
    <xf numFmtId="171" fontId="6" fillId="0" borderId="4" xfId="1" applyNumberFormat="1" applyFont="1" applyFill="1" applyBorder="1" applyAlignment="1">
      <alignment horizontal="right"/>
    </xf>
    <xf numFmtId="171" fontId="1" fillId="0" borderId="0" xfId="1" applyNumberFormat="1" applyFont="1" applyFill="1" applyBorder="1" applyAlignment="1">
      <alignment horizontal="right"/>
    </xf>
    <xf numFmtId="171" fontId="38" fillId="2" borderId="0" xfId="1" applyNumberFormat="1" applyFont="1" applyFill="1" applyBorder="1" applyAlignment="1">
      <alignment horizontal="right"/>
    </xf>
    <xf numFmtId="0" fontId="37" fillId="2" borderId="0" xfId="0" applyFont="1" applyFill="1" applyAlignment="1">
      <alignment horizontal="left" indent="5"/>
    </xf>
    <xf numFmtId="0" fontId="38" fillId="2" borderId="0" xfId="0" applyFont="1" applyFill="1" applyAlignment="1">
      <alignment horizontal="left" indent="1"/>
    </xf>
    <xf numFmtId="43" fontId="0" fillId="0" borderId="0" xfId="1" applyFont="1" applyAlignment="1">
      <alignment horizontal="right"/>
    </xf>
    <xf numFmtId="181" fontId="0" fillId="0" borderId="0" xfId="0" applyNumberFormat="1" applyAlignment="1">
      <alignment horizontal="right"/>
    </xf>
    <xf numFmtId="0" fontId="39" fillId="0" borderId="0" xfId="11" applyFont="1" applyAlignment="1">
      <alignment vertical="center" wrapText="1"/>
    </xf>
    <xf numFmtId="0" fontId="38" fillId="0" borderId="0" xfId="0" applyFont="1" applyAlignment="1">
      <alignment horizontal="left" indent="2"/>
    </xf>
    <xf numFmtId="171" fontId="38" fillId="0" borderId="0" xfId="1" applyNumberFormat="1" applyFont="1" applyFill="1" applyAlignment="1">
      <alignment horizontal="right"/>
    </xf>
    <xf numFmtId="182" fontId="0" fillId="0" borderId="0" xfId="0" applyNumberFormat="1"/>
    <xf numFmtId="182" fontId="6" fillId="11" borderId="0" xfId="1" applyNumberFormat="1" applyFont="1" applyFill="1" applyBorder="1"/>
    <xf numFmtId="182" fontId="6" fillId="0" borderId="0" xfId="1" applyNumberFormat="1" applyFont="1" applyBorder="1"/>
    <xf numFmtId="182" fontId="16" fillId="0" borderId="0" xfId="1" applyNumberFormat="1" applyFont="1" applyBorder="1"/>
    <xf numFmtId="182" fontId="0" fillId="0" borderId="0" xfId="1" applyNumberFormat="1" applyFont="1" applyBorder="1"/>
    <xf numFmtId="182" fontId="7" fillId="9" borderId="0" xfId="1" applyNumberFormat="1" applyFont="1" applyFill="1" applyBorder="1" applyAlignment="1">
      <alignment horizontal="center" vertical="center"/>
    </xf>
    <xf numFmtId="182" fontId="6" fillId="2" borderId="3" xfId="1" applyNumberFormat="1" applyFont="1" applyFill="1" applyBorder="1" applyAlignment="1">
      <alignment horizontal="right"/>
    </xf>
    <xf numFmtId="182" fontId="6" fillId="0" borderId="0" xfId="0" applyNumberFormat="1" applyFont="1" applyAlignment="1">
      <alignment horizontal="right"/>
    </xf>
    <xf numFmtId="182" fontId="1" fillId="0" borderId="0" xfId="1" applyNumberFormat="1" applyFont="1" applyAlignment="1">
      <alignment horizontal="right"/>
    </xf>
    <xf numFmtId="182" fontId="6" fillId="0" borderId="0" xfId="1" applyNumberFormat="1" applyFont="1" applyFill="1" applyAlignment="1">
      <alignment horizontal="right"/>
    </xf>
    <xf numFmtId="182" fontId="6" fillId="0" borderId="0" xfId="1" applyNumberFormat="1" applyFont="1" applyFill="1" applyBorder="1" applyAlignment="1">
      <alignment horizontal="right"/>
    </xf>
    <xf numFmtId="182" fontId="6" fillId="0" borderId="3" xfId="1" applyNumberFormat="1" applyFont="1" applyFill="1" applyBorder="1" applyAlignment="1">
      <alignment horizontal="right"/>
    </xf>
    <xf numFmtId="182" fontId="6" fillId="0" borderId="0" xfId="1" applyNumberFormat="1" applyFont="1" applyAlignment="1">
      <alignment horizontal="right"/>
    </xf>
    <xf numFmtId="182" fontId="7" fillId="3" borderId="2" xfId="1" applyNumberFormat="1" applyFont="1" applyFill="1" applyBorder="1" applyAlignment="1">
      <alignment horizontal="right"/>
    </xf>
    <xf numFmtId="182" fontId="6" fillId="0" borderId="0" xfId="1" applyNumberFormat="1" applyFont="1" applyBorder="1" applyAlignment="1">
      <alignment horizontal="right"/>
    </xf>
    <xf numFmtId="182" fontId="6" fillId="0" borderId="4" xfId="1" applyNumberFormat="1" applyFont="1" applyBorder="1" applyAlignment="1">
      <alignment horizontal="right"/>
    </xf>
    <xf numFmtId="182" fontId="6" fillId="0" borderId="3" xfId="1" applyNumberFormat="1" applyFont="1" applyBorder="1" applyAlignment="1">
      <alignment horizontal="right"/>
    </xf>
    <xf numFmtId="182" fontId="1" fillId="0" borderId="0" xfId="1" applyNumberFormat="1" applyFont="1" applyFill="1" applyAlignment="1">
      <alignment horizontal="right"/>
    </xf>
    <xf numFmtId="182" fontId="7" fillId="9" borderId="0" xfId="1" applyNumberFormat="1" applyFont="1" applyFill="1" applyBorder="1" applyAlignment="1">
      <alignment horizontal="right" vertical="center"/>
    </xf>
    <xf numFmtId="182" fontId="16" fillId="0" borderId="0" xfId="1" applyNumberFormat="1" applyFont="1" applyBorder="1" applyAlignment="1">
      <alignment horizontal="right"/>
    </xf>
    <xf numFmtId="182" fontId="0" fillId="0" borderId="0" xfId="1" applyNumberFormat="1" applyFont="1" applyBorder="1" applyAlignment="1">
      <alignment horizontal="right" wrapText="1"/>
    </xf>
    <xf numFmtId="182" fontId="0" fillId="0" borderId="0" xfId="1" applyNumberFormat="1" applyFont="1" applyBorder="1" applyAlignment="1">
      <alignment horizontal="right"/>
    </xf>
    <xf numFmtId="182" fontId="6" fillId="0" borderId="0" xfId="1" applyNumberFormat="1" applyFont="1" applyBorder="1" applyAlignment="1">
      <alignment horizontal="right" wrapText="1"/>
    </xf>
    <xf numFmtId="182" fontId="7" fillId="9" borderId="0" xfId="1" applyNumberFormat="1" applyFont="1" applyFill="1" applyBorder="1" applyAlignment="1">
      <alignment horizontal="right" vertical="center" wrapText="1"/>
    </xf>
    <xf numFmtId="182" fontId="6" fillId="11" borderId="0" xfId="1" applyNumberFormat="1" applyFont="1" applyFill="1" applyBorder="1" applyAlignment="1">
      <alignment horizontal="right" wrapText="1"/>
    </xf>
    <xf numFmtId="182" fontId="6" fillId="11" borderId="0" xfId="1" applyNumberFormat="1" applyFont="1" applyFill="1" applyBorder="1" applyAlignment="1">
      <alignment horizontal="right"/>
    </xf>
    <xf numFmtId="182" fontId="16" fillId="0" borderId="0" xfId="1" applyNumberFormat="1" applyFont="1" applyBorder="1" applyAlignment="1">
      <alignment horizontal="right" wrapText="1"/>
    </xf>
    <xf numFmtId="182" fontId="0" fillId="0" borderId="8" xfId="1" applyNumberFormat="1" applyFont="1" applyBorder="1" applyAlignment="1">
      <alignment horizontal="right"/>
    </xf>
    <xf numFmtId="182" fontId="7" fillId="9" borderId="0" xfId="1" applyNumberFormat="1" applyFont="1" applyFill="1" applyBorder="1" applyAlignment="1">
      <alignment horizontal="right"/>
    </xf>
    <xf numFmtId="182" fontId="0" fillId="0" borderId="0" xfId="0" applyNumberFormat="1" applyAlignment="1">
      <alignment horizontal="right"/>
    </xf>
    <xf numFmtId="182" fontId="7" fillId="9" borderId="0" xfId="0" applyNumberFormat="1" applyFont="1" applyFill="1" applyAlignment="1">
      <alignment horizontal="right" wrapText="1"/>
    </xf>
    <xf numFmtId="182" fontId="7" fillId="9" borderId="0" xfId="0" applyNumberFormat="1" applyFont="1" applyFill="1" applyAlignment="1">
      <alignment horizontal="right"/>
    </xf>
    <xf numFmtId="182" fontId="7" fillId="9" borderId="0" xfId="1" applyNumberFormat="1" applyFont="1" applyFill="1" applyBorder="1" applyAlignment="1">
      <alignment horizontal="right" wrapText="1"/>
    </xf>
    <xf numFmtId="182" fontId="6" fillId="11" borderId="13" xfId="1" applyNumberFormat="1" applyFont="1" applyFill="1" applyBorder="1" applyAlignment="1">
      <alignment horizontal="right" wrapText="1"/>
    </xf>
    <xf numFmtId="166" fontId="16" fillId="0" borderId="0" xfId="1" applyNumberFormat="1" applyFont="1" applyBorder="1" applyAlignment="1">
      <alignment horizontal="right" wrapText="1"/>
    </xf>
    <xf numFmtId="166" fontId="16" fillId="0" borderId="0" xfId="1" applyNumberFormat="1" applyFont="1" applyBorder="1" applyAlignment="1">
      <alignment horizontal="right"/>
    </xf>
    <xf numFmtId="166" fontId="0" fillId="0" borderId="0" xfId="1" applyNumberFormat="1" applyFont="1" applyBorder="1" applyAlignment="1">
      <alignment horizontal="right"/>
    </xf>
    <xf numFmtId="166" fontId="0" fillId="0" borderId="0" xfId="1" applyNumberFormat="1" applyFont="1" applyBorder="1" applyAlignment="1">
      <alignment horizontal="right" wrapText="1"/>
    </xf>
    <xf numFmtId="166" fontId="6" fillId="0" borderId="0" xfId="1" applyNumberFormat="1" applyFont="1" applyBorder="1" applyAlignment="1">
      <alignment horizontal="right"/>
    </xf>
    <xf numFmtId="166" fontId="6" fillId="0" borderId="0" xfId="1" applyNumberFormat="1" applyFont="1" applyBorder="1" applyAlignment="1">
      <alignment horizontal="right" wrapText="1"/>
    </xf>
    <xf numFmtId="0" fontId="0" fillId="0" borderId="0" xfId="0" applyAlignment="1">
      <alignment horizontal="right" wrapText="1"/>
    </xf>
    <xf numFmtId="176" fontId="14" fillId="0" borderId="0" xfId="0" applyNumberFormat="1" applyFont="1" applyAlignment="1">
      <alignment horizontal="right"/>
    </xf>
    <xf numFmtId="0" fontId="14" fillId="0" borderId="0" xfId="0" applyFont="1" applyAlignment="1">
      <alignment horizontal="right"/>
    </xf>
    <xf numFmtId="43" fontId="7" fillId="9" borderId="0" xfId="1" applyFont="1" applyFill="1" applyBorder="1" applyAlignment="1">
      <alignment horizontal="right"/>
    </xf>
    <xf numFmtId="0" fontId="7" fillId="9" borderId="0" xfId="0" applyFont="1" applyFill="1" applyAlignment="1">
      <alignment horizontal="right" wrapText="1"/>
    </xf>
    <xf numFmtId="43" fontId="7" fillId="10" borderId="0" xfId="1" applyFont="1" applyFill="1" applyBorder="1" applyAlignment="1">
      <alignment horizontal="right"/>
    </xf>
    <xf numFmtId="0" fontId="15" fillId="0" borderId="0" xfId="0" applyFont="1" applyAlignment="1">
      <alignment horizontal="right"/>
    </xf>
    <xf numFmtId="182" fontId="16" fillId="0" borderId="8" xfId="1" applyNumberFormat="1" applyFont="1" applyBorder="1" applyAlignment="1">
      <alignment horizontal="right"/>
    </xf>
    <xf numFmtId="182" fontId="3" fillId="0" borderId="0" xfId="9" applyNumberFormat="1" applyFont="1" applyFill="1"/>
    <xf numFmtId="182" fontId="2" fillId="0" borderId="0" xfId="9" applyNumberFormat="1" applyFont="1" applyFill="1"/>
    <xf numFmtId="182" fontId="2" fillId="0" borderId="0" xfId="9" applyNumberFormat="1" applyFont="1"/>
    <xf numFmtId="182" fontId="19" fillId="0" borderId="0" xfId="9" applyNumberFormat="1" applyFont="1" applyFill="1"/>
    <xf numFmtId="182" fontId="3" fillId="0" borderId="0" xfId="9" applyNumberFormat="1" applyFont="1"/>
    <xf numFmtId="182" fontId="3" fillId="2" borderId="0" xfId="9" applyNumberFormat="1" applyFont="1" applyFill="1"/>
    <xf numFmtId="182" fontId="28" fillId="9" borderId="0" xfId="9" applyNumberFormat="1" applyFont="1" applyFill="1" applyBorder="1" applyAlignment="1">
      <alignment vertical="center"/>
    </xf>
    <xf numFmtId="182" fontId="31" fillId="2" borderId="0" xfId="0" applyNumberFormat="1" applyFont="1" applyFill="1"/>
    <xf numFmtId="182" fontId="2" fillId="2" borderId="0" xfId="9" applyNumberFormat="1" applyFont="1" applyFill="1"/>
    <xf numFmtId="182" fontId="32" fillId="2" borderId="0" xfId="0" applyNumberFormat="1" applyFont="1" applyFill="1"/>
    <xf numFmtId="182" fontId="6" fillId="0" borderId="0" xfId="0" applyNumberFormat="1" applyFont="1" applyAlignment="1">
      <alignment horizontal="center"/>
    </xf>
    <xf numFmtId="182" fontId="6" fillId="0" borderId="0" xfId="0" applyNumberFormat="1" applyFont="1"/>
    <xf numFmtId="182" fontId="0" fillId="0" borderId="0" xfId="0" applyNumberFormat="1" applyAlignment="1">
      <alignment horizontal="center"/>
    </xf>
    <xf numFmtId="182" fontId="28" fillId="9" borderId="0" xfId="1" applyNumberFormat="1" applyFont="1" applyFill="1" applyBorder="1" applyAlignment="1">
      <alignment horizontal="center" vertical="center" wrapText="1"/>
    </xf>
    <xf numFmtId="182" fontId="28" fillId="9" borderId="0" xfId="1" applyNumberFormat="1" applyFont="1" applyFill="1" applyBorder="1" applyAlignment="1">
      <alignment vertical="center" wrapText="1"/>
    </xf>
    <xf numFmtId="182" fontId="28" fillId="2" borderId="0" xfId="1" applyNumberFormat="1" applyFont="1" applyFill="1" applyBorder="1" applyAlignment="1">
      <alignment horizontal="center" vertical="center" wrapText="1"/>
    </xf>
    <xf numFmtId="182" fontId="28" fillId="2" borderId="0" xfId="1" applyNumberFormat="1" applyFont="1" applyFill="1" applyBorder="1" applyAlignment="1">
      <alignment vertical="center" wrapText="1"/>
    </xf>
    <xf numFmtId="182" fontId="28" fillId="13" borderId="0" xfId="1" applyNumberFormat="1" applyFont="1" applyFill="1" applyBorder="1" applyAlignment="1">
      <alignment horizontal="center" vertical="center" wrapText="1"/>
    </xf>
    <xf numFmtId="182" fontId="28" fillId="13" borderId="0" xfId="1" applyNumberFormat="1" applyFont="1" applyFill="1" applyBorder="1" applyAlignment="1">
      <alignment vertical="center" wrapText="1"/>
    </xf>
    <xf numFmtId="182" fontId="28" fillId="12" borderId="0" xfId="1" applyNumberFormat="1" applyFont="1" applyFill="1" applyBorder="1" applyAlignment="1">
      <alignment horizontal="center" vertical="center" wrapText="1"/>
    </xf>
    <xf numFmtId="182" fontId="28" fillId="12" borderId="0" xfId="1" applyNumberFormat="1" applyFont="1" applyFill="1" applyBorder="1" applyAlignment="1">
      <alignment vertical="center" wrapText="1"/>
    </xf>
    <xf numFmtId="182" fontId="6" fillId="2" borderId="0" xfId="0" applyNumberFormat="1" applyFont="1" applyFill="1"/>
    <xf numFmtId="182" fontId="6" fillId="2" borderId="0" xfId="1" applyNumberFormat="1" applyFont="1" applyFill="1"/>
    <xf numFmtId="182" fontId="6" fillId="2" borderId="0" xfId="1" applyNumberFormat="1" applyFont="1" applyFill="1" applyAlignment="1"/>
    <xf numFmtId="182" fontId="0" fillId="0" borderId="0" xfId="1" applyNumberFormat="1" applyFont="1"/>
    <xf numFmtId="182" fontId="0" fillId="0" borderId="0" xfId="1" applyNumberFormat="1" applyFont="1" applyAlignment="1"/>
    <xf numFmtId="182" fontId="0" fillId="14" borderId="0" xfId="0" applyNumberFormat="1" applyFill="1"/>
    <xf numFmtId="182" fontId="0" fillId="14" borderId="0" xfId="1" applyNumberFormat="1" applyFont="1" applyFill="1" applyAlignment="1"/>
    <xf numFmtId="182" fontId="28" fillId="13" borderId="0" xfId="1" applyNumberFormat="1" applyFont="1" applyFill="1" applyBorder="1" applyAlignment="1">
      <alignment horizontal="right" vertical="center" wrapText="1"/>
    </xf>
    <xf numFmtId="182" fontId="6" fillId="0" borderId="0" xfId="1" applyNumberFormat="1" applyFont="1"/>
    <xf numFmtId="182" fontId="0" fillId="14" borderId="0" xfId="0" applyNumberFormat="1" applyFill="1" applyAlignment="1">
      <alignment horizontal="center"/>
    </xf>
    <xf numFmtId="182" fontId="0" fillId="14" borderId="0" xfId="1" applyNumberFormat="1" applyFont="1" applyFill="1"/>
    <xf numFmtId="182" fontId="28" fillId="12" borderId="0" xfId="1" applyNumberFormat="1" applyFont="1" applyFill="1" applyBorder="1" applyAlignment="1">
      <alignment horizontal="right" vertical="center" wrapText="1"/>
    </xf>
    <xf numFmtId="182" fontId="28" fillId="13" borderId="0" xfId="1" applyNumberFormat="1" applyFont="1" applyFill="1" applyBorder="1" applyAlignment="1">
      <alignment horizontal="right" vertical="center"/>
    </xf>
    <xf numFmtId="182" fontId="28" fillId="13" borderId="0" xfId="1" applyNumberFormat="1" applyFont="1" applyFill="1" applyBorder="1" applyAlignment="1">
      <alignment vertical="center"/>
    </xf>
    <xf numFmtId="182" fontId="28" fillId="12" borderId="0" xfId="1" applyNumberFormat="1" applyFont="1" applyFill="1" applyBorder="1" applyAlignment="1">
      <alignment horizontal="right" vertical="center"/>
    </xf>
    <xf numFmtId="182" fontId="6" fillId="0" borderId="4" xfId="0" applyNumberFormat="1" applyFont="1" applyBorder="1" applyAlignment="1">
      <alignment horizontal="right"/>
    </xf>
    <xf numFmtId="182" fontId="6" fillId="2" borderId="0" xfId="1" applyNumberFormat="1" applyFont="1" applyFill="1" applyAlignment="1">
      <alignment horizontal="right"/>
    </xf>
    <xf numFmtId="182" fontId="0" fillId="2" borderId="0" xfId="1" applyNumberFormat="1" applyFont="1" applyFill="1" applyAlignment="1">
      <alignment horizontal="right"/>
    </xf>
    <xf numFmtId="182" fontId="1" fillId="2" borderId="0" xfId="1" applyNumberFormat="1" applyFont="1" applyFill="1" applyAlignment="1">
      <alignment horizontal="right"/>
    </xf>
    <xf numFmtId="182" fontId="0" fillId="0" borderId="0" xfId="1" applyNumberFormat="1" applyFont="1" applyAlignment="1">
      <alignment horizontal="right"/>
    </xf>
    <xf numFmtId="182" fontId="7" fillId="7" borderId="9" xfId="1" applyNumberFormat="1" applyFont="1" applyFill="1" applyBorder="1" applyAlignment="1">
      <alignment horizontal="right" vertical="center" wrapText="1"/>
    </xf>
    <xf numFmtId="182" fontId="7" fillId="7" borderId="1" xfId="1" applyNumberFormat="1" applyFont="1" applyFill="1" applyBorder="1" applyAlignment="1">
      <alignment horizontal="right" vertical="center" wrapText="1"/>
    </xf>
    <xf numFmtId="182" fontId="7" fillId="7" borderId="9" xfId="1" applyNumberFormat="1" applyFont="1" applyFill="1" applyBorder="1" applyAlignment="1">
      <alignment horizontal="right" wrapText="1"/>
    </xf>
    <xf numFmtId="182" fontId="7" fillId="7" borderId="1" xfId="1" applyNumberFormat="1" applyFont="1" applyFill="1" applyBorder="1" applyAlignment="1">
      <alignment horizontal="right" wrapText="1"/>
    </xf>
    <xf numFmtId="182" fontId="0" fillId="0" borderId="0" xfId="1" applyNumberFormat="1" applyFont="1" applyFill="1" applyAlignment="1">
      <alignment horizontal="right"/>
    </xf>
    <xf numFmtId="166" fontId="6" fillId="0" borderId="4" xfId="1" applyNumberFormat="1" applyFont="1" applyBorder="1" applyAlignment="1">
      <alignment horizontal="right"/>
    </xf>
    <xf numFmtId="166" fontId="6" fillId="0" borderId="0" xfId="1" applyNumberFormat="1" applyFont="1" applyAlignment="1">
      <alignment horizontal="right"/>
    </xf>
    <xf numFmtId="166" fontId="1" fillId="0" borderId="0" xfId="1" applyNumberFormat="1" applyFont="1" applyAlignment="1">
      <alignment horizontal="right"/>
    </xf>
    <xf numFmtId="166" fontId="6" fillId="0" borderId="3" xfId="1" applyNumberFormat="1" applyFont="1" applyBorder="1" applyAlignment="1">
      <alignment horizontal="right"/>
    </xf>
    <xf numFmtId="182" fontId="0" fillId="0" borderId="0" xfId="1" applyNumberFormat="1" applyFont="1" applyAlignment="1">
      <alignment horizontal="center"/>
    </xf>
    <xf numFmtId="0" fontId="7" fillId="5" borderId="16" xfId="0" applyFont="1" applyFill="1" applyBorder="1" applyAlignment="1">
      <alignment horizontal="left" vertical="center"/>
    </xf>
    <xf numFmtId="0" fontId="7" fillId="5" borderId="0" xfId="0" applyFont="1" applyFill="1" applyAlignment="1">
      <alignment horizontal="left" vertical="center"/>
    </xf>
    <xf numFmtId="171" fontId="7" fillId="6" borderId="0" xfId="1" applyNumberFormat="1" applyFont="1" applyFill="1" applyBorder="1" applyAlignment="1">
      <alignment horizontal="right" vertical="center"/>
    </xf>
    <xf numFmtId="172" fontId="7" fillId="3" borderId="0" xfId="1" applyNumberFormat="1" applyFont="1" applyFill="1" applyBorder="1" applyAlignment="1">
      <alignment horizontal="right" vertical="center"/>
    </xf>
    <xf numFmtId="171" fontId="6" fillId="0" borderId="3" xfId="1" applyNumberFormat="1" applyFont="1" applyFill="1" applyBorder="1" applyAlignment="1">
      <alignment horizontal="right"/>
    </xf>
    <xf numFmtId="171" fontId="0" fillId="0" borderId="0" xfId="1" applyNumberFormat="1" applyFont="1" applyAlignment="1">
      <alignment horizontal="right"/>
    </xf>
    <xf numFmtId="171" fontId="7" fillId="6" borderId="2" xfId="1" applyNumberFormat="1" applyFont="1" applyFill="1" applyBorder="1" applyAlignment="1">
      <alignment vertical="center"/>
    </xf>
    <xf numFmtId="171" fontId="7" fillId="6" borderId="2" xfId="1" applyNumberFormat="1" applyFont="1" applyFill="1" applyBorder="1" applyAlignment="1">
      <alignment horizontal="right" vertical="center"/>
    </xf>
    <xf numFmtId="43" fontId="6" fillId="0" borderId="0" xfId="1" applyFont="1" applyFill="1" applyAlignment="1">
      <alignment horizontal="right"/>
    </xf>
    <xf numFmtId="171" fontId="6" fillId="2" borderId="0" xfId="1" applyNumberFormat="1" applyFont="1" applyFill="1" applyBorder="1" applyAlignment="1">
      <alignment horizontal="right"/>
    </xf>
    <xf numFmtId="180" fontId="6" fillId="0" borderId="0" xfId="1" applyNumberFormat="1" applyFont="1" applyBorder="1" applyAlignment="1">
      <alignment horizontal="right"/>
    </xf>
    <xf numFmtId="180" fontId="1" fillId="0" borderId="0" xfId="1" applyNumberFormat="1" applyFont="1" applyBorder="1" applyAlignment="1">
      <alignment horizontal="right"/>
    </xf>
    <xf numFmtId="182" fontId="1" fillId="0" borderId="0" xfId="1" applyNumberFormat="1" applyFont="1" applyBorder="1" applyAlignment="1">
      <alignment horizontal="right"/>
    </xf>
    <xf numFmtId="171" fontId="38" fillId="0" borderId="0" xfId="1" applyNumberFormat="1" applyFont="1" applyFill="1" applyAlignment="1">
      <alignment horizontal="center"/>
    </xf>
    <xf numFmtId="0" fontId="38" fillId="0" borderId="0" xfId="0" applyFont="1" applyAlignment="1">
      <alignment horizontal="left" indent="1"/>
    </xf>
    <xf numFmtId="171" fontId="38" fillId="0" borderId="0" xfId="1" applyNumberFormat="1" applyFont="1" applyFill="1" applyBorder="1" applyAlignment="1">
      <alignment horizontal="right"/>
    </xf>
    <xf numFmtId="182" fontId="6" fillId="0" borderId="4" xfId="0" applyNumberFormat="1" applyFont="1" applyBorder="1"/>
    <xf numFmtId="180" fontId="6" fillId="0" borderId="3" xfId="1" applyNumberFormat="1" applyFont="1" applyFill="1" applyBorder="1" applyAlignment="1">
      <alignment horizontal="right"/>
    </xf>
    <xf numFmtId="180" fontId="6" fillId="0" borderId="0" xfId="1" applyNumberFormat="1" applyFont="1" applyFill="1" applyBorder="1" applyAlignment="1">
      <alignment horizontal="right"/>
    </xf>
    <xf numFmtId="180" fontId="1" fillId="0" borderId="0" xfId="1" applyNumberFormat="1" applyFont="1" applyFill="1" applyBorder="1" applyAlignment="1">
      <alignment horizontal="right"/>
    </xf>
    <xf numFmtId="171" fontId="1" fillId="0" borderId="0" xfId="0" applyNumberFormat="1" applyFont="1" applyAlignment="1">
      <alignment horizontal="right"/>
    </xf>
    <xf numFmtId="0" fontId="9" fillId="0" borderId="0" xfId="2" applyFont="1" applyAlignment="1">
      <alignment horizontal="center" vertical="center" readingOrder="1"/>
    </xf>
    <xf numFmtId="0" fontId="10" fillId="0" borderId="0" xfId="2" applyFont="1" applyAlignment="1">
      <alignment horizontal="center" vertical="top" readingOrder="1"/>
    </xf>
    <xf numFmtId="0" fontId="8" fillId="0" borderId="0" xfId="0" applyFont="1" applyAlignment="1">
      <alignment horizontal="center" vertical="center"/>
    </xf>
    <xf numFmtId="0" fontId="7" fillId="5" borderId="6" xfId="0" applyFont="1" applyFill="1" applyBorder="1" applyAlignment="1">
      <alignment horizontal="left" vertical="center"/>
    </xf>
    <xf numFmtId="0" fontId="7" fillId="5" borderId="5" xfId="0" applyFont="1" applyFill="1" applyBorder="1" applyAlignment="1">
      <alignment horizontal="left" vertical="center"/>
    </xf>
    <xf numFmtId="169" fontId="7" fillId="4" borderId="6" xfId="1" applyNumberFormat="1" applyFont="1" applyFill="1" applyBorder="1" applyAlignment="1">
      <alignment horizontal="center" vertical="center" wrapText="1"/>
    </xf>
    <xf numFmtId="169" fontId="7" fillId="4" borderId="5" xfId="1" applyNumberFormat="1"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43" fontId="7" fillId="9" borderId="0" xfId="1" applyFont="1" applyFill="1" applyBorder="1" applyAlignment="1">
      <alignment horizontal="center" vertical="center"/>
    </xf>
    <xf numFmtId="0" fontId="22" fillId="0" borderId="0" xfId="3" applyFont="1" applyAlignment="1">
      <alignment horizontal="center" vertical="center"/>
    </xf>
    <xf numFmtId="0" fontId="21" fillId="0" borderId="0" xfId="3" applyFont="1" applyAlignment="1">
      <alignment horizontal="center" vertical="center"/>
    </xf>
    <xf numFmtId="0" fontId="20" fillId="0" borderId="0" xfId="3" applyFont="1" applyAlignment="1">
      <alignment horizontal="center" vertical="center"/>
    </xf>
    <xf numFmtId="0" fontId="19" fillId="0" borderId="0" xfId="3" applyFont="1" applyAlignment="1">
      <alignment horizontal="center" vertical="center"/>
    </xf>
    <xf numFmtId="0" fontId="18" fillId="0" borderId="0" xfId="3" applyFont="1" applyAlignment="1">
      <alignment horizontal="center" vertical="center"/>
    </xf>
    <xf numFmtId="171" fontId="7" fillId="9" borderId="0" xfId="1" applyNumberFormat="1" applyFont="1" applyFill="1" applyBorder="1" applyAlignment="1">
      <alignment horizontal="center" vertical="center" wrapText="1"/>
    </xf>
    <xf numFmtId="0" fontId="7" fillId="9" borderId="0" xfId="0" applyFont="1" applyFill="1" applyAlignment="1">
      <alignment horizontal="center" vertical="center" wrapText="1"/>
    </xf>
    <xf numFmtId="0" fontId="7" fillId="9" borderId="0" xfId="0" applyFont="1" applyFill="1" applyAlignment="1">
      <alignment horizontal="center" vertical="center"/>
    </xf>
    <xf numFmtId="0" fontId="7" fillId="9" borderId="13" xfId="0" applyFont="1" applyFill="1" applyBorder="1" applyAlignment="1">
      <alignment horizontal="center" vertical="center"/>
    </xf>
    <xf numFmtId="0" fontId="17" fillId="0" borderId="0" xfId="0" applyFont="1" applyAlignment="1">
      <alignment horizontal="left"/>
    </xf>
    <xf numFmtId="182" fontId="7" fillId="9" borderId="0" xfId="0" applyNumberFormat="1" applyFont="1" applyFill="1" applyAlignment="1">
      <alignment horizontal="right"/>
    </xf>
    <xf numFmtId="0" fontId="17" fillId="0" borderId="13" xfId="0" applyFont="1" applyBorder="1" applyAlignment="1">
      <alignment horizontal="left"/>
    </xf>
    <xf numFmtId="0" fontId="7" fillId="9" borderId="6" xfId="0" applyFont="1" applyFill="1" applyBorder="1" applyAlignment="1">
      <alignment horizontal="center" vertical="center"/>
    </xf>
    <xf numFmtId="0" fontId="7" fillId="9" borderId="14" xfId="0" applyFont="1" applyFill="1" applyBorder="1" applyAlignment="1">
      <alignment horizontal="center" vertical="center" wrapText="1"/>
    </xf>
    <xf numFmtId="0" fontId="25" fillId="0" borderId="0" xfId="8" applyFont="1" applyAlignment="1">
      <alignment horizontal="center" vertical="center" readingOrder="1"/>
    </xf>
    <xf numFmtId="0" fontId="7" fillId="9" borderId="0" xfId="0" applyFont="1" applyFill="1" applyAlignment="1">
      <alignment horizontal="right"/>
    </xf>
    <xf numFmtId="0" fontId="23" fillId="0" borderId="0" xfId="0" applyFont="1" applyAlignment="1">
      <alignment horizontal="center"/>
    </xf>
    <xf numFmtId="0" fontId="24" fillId="0" borderId="0" xfId="8" applyFont="1" applyAlignment="1">
      <alignment horizontal="center" vertical="top" readingOrder="1"/>
    </xf>
    <xf numFmtId="0" fontId="0" fillId="2" borderId="0" xfId="3" applyFont="1" applyFill="1" applyAlignment="1">
      <alignment horizontal="left" vertical="center"/>
    </xf>
    <xf numFmtId="0" fontId="0" fillId="0" borderId="0" xfId="0" applyAlignment="1">
      <alignment horizontal="center" vertical="center"/>
    </xf>
    <xf numFmtId="0" fontId="6" fillId="0" borderId="0" xfId="0" applyFont="1" applyAlignment="1">
      <alignment horizontal="center"/>
    </xf>
    <xf numFmtId="0" fontId="28" fillId="9" borderId="13" xfId="0" applyFont="1" applyFill="1" applyBorder="1" applyAlignment="1">
      <alignment horizontal="center" vertical="center"/>
    </xf>
    <xf numFmtId="0" fontId="28" fillId="9" borderId="0" xfId="0" applyFont="1" applyFill="1" applyAlignment="1">
      <alignment horizontal="center" vertical="center"/>
    </xf>
    <xf numFmtId="0" fontId="35" fillId="0" borderId="0" xfId="8" applyFont="1" applyAlignment="1">
      <alignment horizontal="center" vertical="center" readingOrder="1"/>
    </xf>
    <xf numFmtId="166" fontId="28" fillId="9" borderId="13" xfId="1" applyNumberFormat="1" applyFont="1" applyFill="1" applyBorder="1" applyAlignment="1">
      <alignment horizontal="center" vertical="center" wrapText="1"/>
    </xf>
    <xf numFmtId="0" fontId="28" fillId="15" borderId="15" xfId="0" applyFont="1" applyFill="1" applyBorder="1" applyAlignment="1">
      <alignment horizontal="center" vertical="center"/>
    </xf>
    <xf numFmtId="0" fontId="28" fillId="15" borderId="0" xfId="0" applyFont="1" applyFill="1" applyAlignment="1">
      <alignment horizontal="center" vertical="center"/>
    </xf>
    <xf numFmtId="0" fontId="9" fillId="0" borderId="0" xfId="8" applyFont="1" applyAlignment="1">
      <alignment horizontal="center" vertical="center" readingOrder="1"/>
    </xf>
    <xf numFmtId="0" fontId="10" fillId="0" borderId="0" xfId="8" applyFont="1" applyAlignment="1">
      <alignment horizontal="center" vertical="top" readingOrder="1"/>
    </xf>
    <xf numFmtId="0" fontId="7" fillId="8" borderId="9" xfId="0" applyFont="1" applyFill="1" applyBorder="1" applyAlignment="1">
      <alignment horizontal="center" vertical="center"/>
    </xf>
    <xf numFmtId="0" fontId="7" fillId="8" borderId="5" xfId="0" applyFont="1" applyFill="1" applyBorder="1" applyAlignment="1">
      <alignment horizontal="center" vertical="center"/>
    </xf>
    <xf numFmtId="166" fontId="7" fillId="8" borderId="9" xfId="0" applyNumberFormat="1" applyFont="1" applyFill="1" applyBorder="1" applyAlignment="1">
      <alignment horizontal="center" vertical="center" wrapText="1"/>
    </xf>
    <xf numFmtId="166" fontId="7" fillId="8" borderId="5" xfId="0" applyNumberFormat="1" applyFont="1" applyFill="1" applyBorder="1" applyAlignment="1">
      <alignment horizontal="center" vertical="center" wrapText="1"/>
    </xf>
    <xf numFmtId="0" fontId="7" fillId="8" borderId="2" xfId="0" applyFont="1" applyFill="1" applyBorder="1" applyAlignment="1">
      <alignment horizontal="center" vertical="center"/>
    </xf>
    <xf numFmtId="0" fontId="7" fillId="8" borderId="12" xfId="0" applyFont="1" applyFill="1" applyBorder="1" applyAlignment="1">
      <alignment horizontal="center" vertical="center"/>
    </xf>
    <xf numFmtId="0" fontId="7" fillId="8" borderId="11" xfId="0" applyFont="1" applyFill="1" applyBorder="1" applyAlignment="1">
      <alignment horizontal="center" vertical="center"/>
    </xf>
    <xf numFmtId="0" fontId="11" fillId="0" borderId="0" xfId="0" applyFont="1" applyAlignment="1">
      <alignment horizontal="left" vertical="center" wrapText="1"/>
    </xf>
    <xf numFmtId="0" fontId="7" fillId="5" borderId="9" xfId="0" applyFont="1" applyFill="1" applyBorder="1" applyAlignment="1">
      <alignment horizontal="left" vertical="center"/>
    </xf>
    <xf numFmtId="169" fontId="7" fillId="4" borderId="9" xfId="1"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1" xfId="0" applyFont="1" applyFill="1" applyBorder="1" applyAlignment="1">
      <alignment horizontal="center" vertical="center"/>
    </xf>
    <xf numFmtId="165" fontId="7" fillId="3" borderId="1" xfId="7" applyFont="1" applyFill="1" applyBorder="1" applyAlignment="1">
      <alignment horizontal="center" vertical="center"/>
    </xf>
  </cellXfs>
  <cellStyles count="12">
    <cellStyle name="Comma" xfId="1" builtinId="3"/>
    <cellStyle name="Millares 2 6 2" xfId="6" xr:uid="{00000000-0005-0000-0000-000001000000}"/>
    <cellStyle name="Millares 3" xfId="7" xr:uid="{00000000-0005-0000-0000-000002000000}"/>
    <cellStyle name="Millares 3 2" xfId="9" xr:uid="{00000000-0005-0000-0000-000003000000}"/>
    <cellStyle name="Normal" xfId="0" builtinId="0"/>
    <cellStyle name="Normal 11" xfId="4" xr:uid="{00000000-0005-0000-0000-000005000000}"/>
    <cellStyle name="Normal 11 2" xfId="10" xr:uid="{00000000-0005-0000-0000-000006000000}"/>
    <cellStyle name="Normal 2" xfId="3" xr:uid="{00000000-0005-0000-0000-000007000000}"/>
    <cellStyle name="Normal 2 2" xfId="2" xr:uid="{00000000-0005-0000-0000-000008000000}"/>
    <cellStyle name="Normal 2 2 2" xfId="5" xr:uid="{00000000-0005-0000-0000-000009000000}"/>
    <cellStyle name="Normal 2 2 2 2" xfId="8" xr:uid="{00000000-0005-0000-0000-00000A000000}"/>
    <cellStyle name="Normal 56" xfId="11" xr:uid="{862154EE-7581-4659-9330-8969A11DE772}"/>
  </cellStyles>
  <dxfs count="1">
    <dxf>
      <font>
        <color rgb="FF9C0006"/>
      </font>
      <fill>
        <patternFill>
          <bgColor rgb="FFFFC7CE"/>
        </patternFill>
      </fill>
    </dxf>
  </dxfs>
  <tableStyles count="0" defaultTableStyle="TableStyleMedium2" defaultPivotStyle="PivotStyleLight16"/>
  <colors>
    <mruColors>
      <color rgb="FFFFCCFF"/>
      <color rgb="FF1E13AD"/>
      <color rgb="FF0B0FB5"/>
      <color rgb="FF142D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jpe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jpe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jpe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jpe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40246</xdr:colOff>
      <xdr:row>0</xdr:row>
      <xdr:rowOff>0</xdr:rowOff>
    </xdr:from>
    <xdr:to>
      <xdr:col>0</xdr:col>
      <xdr:colOff>366444</xdr:colOff>
      <xdr:row>9</xdr:row>
      <xdr:rowOff>104775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40246" y="0"/>
          <a:ext cx="326198" cy="1819275"/>
        </a:xfrm>
        <a:prstGeom prst="rect">
          <a:avLst/>
        </a:prstGeom>
      </xdr:spPr>
    </xdr:pic>
    <xdr:clientData/>
  </xdr:twoCellAnchor>
  <xdr:twoCellAnchor editAs="oneCell">
    <xdr:from>
      <xdr:col>1</xdr:col>
      <xdr:colOff>476250</xdr:colOff>
      <xdr:row>0</xdr:row>
      <xdr:rowOff>190500</xdr:rowOff>
    </xdr:from>
    <xdr:to>
      <xdr:col>2</xdr:col>
      <xdr:colOff>590550</xdr:colOff>
      <xdr:row>5</xdr:row>
      <xdr:rowOff>19050</xdr:rowOff>
    </xdr:to>
    <xdr:sp macro="" textlink="">
      <xdr:nvSpPr>
        <xdr:cNvPr id="6145" name="Object 1" hidden="1">
          <a:extLst>
            <a:ext uri="{63B3BB69-23CF-44E3-9099-C40C66FF867C}">
              <a14:compatExt xmlns:a14="http://schemas.microsoft.com/office/drawing/2010/main"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209550</xdr:colOff>
      <xdr:row>0</xdr:row>
      <xdr:rowOff>0</xdr:rowOff>
    </xdr:from>
    <xdr:to>
      <xdr:col>16</xdr:col>
      <xdr:colOff>609600</xdr:colOff>
      <xdr:row>3</xdr:row>
      <xdr:rowOff>133350</xdr:rowOff>
    </xdr:to>
    <xdr:sp macro="" textlink="">
      <xdr:nvSpPr>
        <xdr:cNvPr id="6146" name="Object 2" hidden="1">
          <a:extLst>
            <a:ext uri="{63B3BB69-23CF-44E3-9099-C40C66FF867C}">
              <a14:compatExt xmlns:a14="http://schemas.microsoft.com/office/drawing/2010/main"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476250</xdr:colOff>
      <xdr:row>0</xdr:row>
      <xdr:rowOff>190500</xdr:rowOff>
    </xdr:from>
    <xdr:to>
      <xdr:col>2</xdr:col>
      <xdr:colOff>590550</xdr:colOff>
      <xdr:row>5</xdr:row>
      <xdr:rowOff>19050</xdr:rowOff>
    </xdr:to>
    <xdr:pic>
      <xdr:nvPicPr>
        <xdr:cNvPr id="3" name="Picture 1">
          <a:extLst>
            <a:ext uri="{FF2B5EF4-FFF2-40B4-BE49-F238E27FC236}">
              <a16:creationId xmlns:a16="http://schemas.microsoft.com/office/drawing/2014/main" id="{E3F0CBA2-E3B1-09AB-1A90-5CEFB31F2B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90500"/>
          <a:ext cx="895350" cy="1000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14</xdr:col>
      <xdr:colOff>209550</xdr:colOff>
      <xdr:row>0</xdr:row>
      <xdr:rowOff>0</xdr:rowOff>
    </xdr:from>
    <xdr:to>
      <xdr:col>16</xdr:col>
      <xdr:colOff>609600</xdr:colOff>
      <xdr:row>3</xdr:row>
      <xdr:rowOff>133350</xdr:rowOff>
    </xdr:to>
    <xdr:pic>
      <xdr:nvPicPr>
        <xdr:cNvPr id="4" name="Picture 2">
          <a:extLst>
            <a:ext uri="{FF2B5EF4-FFF2-40B4-BE49-F238E27FC236}">
              <a16:creationId xmlns:a16="http://schemas.microsoft.com/office/drawing/2014/main" id="{3E118452-4508-04B3-CF60-60EA932EC9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25625" y="0"/>
          <a:ext cx="2095500" cy="923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282" y="112058"/>
          <a:ext cx="996617" cy="920595"/>
        </a:xfrm>
        <a:prstGeom prst="rect">
          <a:avLst/>
        </a:prstGeom>
      </xdr:spPr>
    </xdr:pic>
    <xdr:clientData/>
  </xdr:oneCellAnchor>
  <xdr:oneCellAnchor>
    <xdr:from>
      <xdr:col>15</xdr:col>
      <xdr:colOff>0</xdr:colOff>
      <xdr:row>1</xdr:row>
      <xdr:rowOff>78442</xdr:rowOff>
    </xdr:from>
    <xdr:ext cx="1585994" cy="692087"/>
    <xdr:pic>
      <xdr:nvPicPr>
        <xdr:cNvPr id="3" name="4 Imagen">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01375" y="268942"/>
          <a:ext cx="1585994" cy="692087"/>
        </a:xfrm>
        <a:prstGeom prst="rect">
          <a:avLst/>
        </a:prstGeom>
      </xdr:spPr>
    </xdr:pic>
    <xdr:clientData/>
  </xdr:oneCellAnchor>
  <xdr:twoCellAnchor>
    <xdr:from>
      <xdr:col>0</xdr:col>
      <xdr:colOff>0</xdr:colOff>
      <xdr:row>0</xdr:row>
      <xdr:rowOff>0</xdr:rowOff>
    </xdr:from>
    <xdr:to>
      <xdr:col>0</xdr:col>
      <xdr:colOff>352425</xdr:colOff>
      <xdr:row>9</xdr:row>
      <xdr:rowOff>47625</xdr:rowOff>
    </xdr:to>
    <xdr:pic>
      <xdr:nvPicPr>
        <xdr:cNvPr id="4" name="Picture 1">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52425"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282" y="112058"/>
          <a:ext cx="996617" cy="920595"/>
        </a:xfrm>
        <a:prstGeom prst="rect">
          <a:avLst/>
        </a:prstGeom>
      </xdr:spPr>
    </xdr:pic>
    <xdr:clientData/>
  </xdr:oneCellAnchor>
  <xdr:oneCellAnchor>
    <xdr:from>
      <xdr:col>14</xdr:col>
      <xdr:colOff>1016001</xdr:colOff>
      <xdr:row>0</xdr:row>
      <xdr:rowOff>141943</xdr:rowOff>
    </xdr:from>
    <xdr:ext cx="1585994" cy="692087"/>
    <xdr:pic>
      <xdr:nvPicPr>
        <xdr:cNvPr id="3" name="4 Imagen">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98201" y="141943"/>
          <a:ext cx="1585994" cy="692087"/>
        </a:xfrm>
        <a:prstGeom prst="rect">
          <a:avLst/>
        </a:prstGeom>
      </xdr:spPr>
    </xdr:pic>
    <xdr:clientData/>
  </xdr:oneCellAnchor>
  <xdr:twoCellAnchor>
    <xdr:from>
      <xdr:col>0</xdr:col>
      <xdr:colOff>0</xdr:colOff>
      <xdr:row>0</xdr:row>
      <xdr:rowOff>0</xdr:rowOff>
    </xdr:from>
    <xdr:to>
      <xdr:col>0</xdr:col>
      <xdr:colOff>352425</xdr:colOff>
      <xdr:row>9</xdr:row>
      <xdr:rowOff>47625</xdr:rowOff>
    </xdr:to>
    <xdr:pic>
      <xdr:nvPicPr>
        <xdr:cNvPr id="4" name="Picture 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52425"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25</xdr:col>
      <xdr:colOff>0</xdr:colOff>
      <xdr:row>11</xdr:row>
      <xdr:rowOff>78442</xdr:rowOff>
    </xdr:from>
    <xdr:ext cx="1585994" cy="694204"/>
    <xdr:pic>
      <xdr:nvPicPr>
        <xdr:cNvPr id="5" name="4 Imagen">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335625" y="2173942"/>
          <a:ext cx="1585994" cy="69420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285750</xdr:colOff>
      <xdr:row>6</xdr:row>
      <xdr:rowOff>158750</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5750" cy="130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296047</xdr:colOff>
      <xdr:row>0</xdr:row>
      <xdr:rowOff>70236</xdr:rowOff>
    </xdr:from>
    <xdr:ext cx="2161694" cy="1019848"/>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296047" y="70236"/>
          <a:ext cx="2161694" cy="1019848"/>
        </a:xfrm>
        <a:prstGeom prst="rect">
          <a:avLst/>
        </a:prstGeom>
      </xdr:spPr>
    </xdr:pic>
    <xdr:clientData/>
  </xdr:oneCellAnchor>
  <xdr:oneCellAnchor>
    <xdr:from>
      <xdr:col>14</xdr:col>
      <xdr:colOff>871008</xdr:colOff>
      <xdr:row>0</xdr:row>
      <xdr:rowOff>15876</xdr:rowOff>
    </xdr:from>
    <xdr:ext cx="2042113" cy="1000123"/>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11005608" y="15876"/>
          <a:ext cx="2042113" cy="100012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79400" cy="203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22987</xdr:colOff>
      <xdr:row>1</xdr:row>
      <xdr:rowOff>150316</xdr:rowOff>
    </xdr:from>
    <xdr:to>
      <xdr:col>1</xdr:col>
      <xdr:colOff>2092324</xdr:colOff>
      <xdr:row>5</xdr:row>
      <xdr:rowOff>110490</xdr:rowOff>
    </xdr:to>
    <xdr:pic>
      <xdr:nvPicPr>
        <xdr:cNvPr id="3" name="Imagen 2">
          <a:extLst>
            <a:ext uri="{FF2B5EF4-FFF2-40B4-BE49-F238E27FC236}">
              <a16:creationId xmlns:a16="http://schemas.microsoft.com/office/drawing/2014/main" id="{00000000-0008-0000-0C00-000003000000}"/>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stretch>
          <a:fillRect/>
        </a:stretch>
      </xdr:blipFill>
      <xdr:spPr>
        <a:xfrm>
          <a:off x="432562" y="340816"/>
          <a:ext cx="2069337" cy="1046024"/>
        </a:xfrm>
        <a:prstGeom prst="rect">
          <a:avLst/>
        </a:prstGeom>
      </xdr:spPr>
    </xdr:pic>
    <xdr:clientData/>
  </xdr:twoCellAnchor>
  <xdr:twoCellAnchor editAs="oneCell">
    <xdr:from>
      <xdr:col>15</xdr:col>
      <xdr:colOff>202036</xdr:colOff>
      <xdr:row>0</xdr:row>
      <xdr:rowOff>126510</xdr:rowOff>
    </xdr:from>
    <xdr:to>
      <xdr:col>17</xdr:col>
      <xdr:colOff>89259</xdr:colOff>
      <xdr:row>4</xdr:row>
      <xdr:rowOff>245957</xdr:rowOff>
    </xdr:to>
    <xdr:pic>
      <xdr:nvPicPr>
        <xdr:cNvPr id="4" name="Imagen 3">
          <a:extLst>
            <a:ext uri="{FF2B5EF4-FFF2-40B4-BE49-F238E27FC236}">
              <a16:creationId xmlns:a16="http://schemas.microsoft.com/office/drawing/2014/main" id="{00000000-0008-0000-0C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21908453" y="126510"/>
          <a:ext cx="1993306" cy="112486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4" name="Picture 1">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79400" cy="204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22987</xdr:colOff>
      <xdr:row>1</xdr:row>
      <xdr:rowOff>150316</xdr:rowOff>
    </xdr:from>
    <xdr:to>
      <xdr:col>1</xdr:col>
      <xdr:colOff>2092324</xdr:colOff>
      <xdr:row>5</xdr:row>
      <xdr:rowOff>110490</xdr:rowOff>
    </xdr:to>
    <xdr:pic>
      <xdr:nvPicPr>
        <xdr:cNvPr id="5" name="Imagen 4">
          <a:extLst>
            <a:ext uri="{FF2B5EF4-FFF2-40B4-BE49-F238E27FC236}">
              <a16:creationId xmlns:a16="http://schemas.microsoft.com/office/drawing/2014/main" id="{00000000-0008-0000-0D00-000005000000}"/>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stretch>
          <a:fillRect/>
        </a:stretch>
      </xdr:blipFill>
      <xdr:spPr>
        <a:xfrm>
          <a:off x="432562" y="340816"/>
          <a:ext cx="2040762" cy="1021259"/>
        </a:xfrm>
        <a:prstGeom prst="rect">
          <a:avLst/>
        </a:prstGeom>
      </xdr:spPr>
    </xdr:pic>
    <xdr:clientData/>
  </xdr:twoCellAnchor>
  <xdr:twoCellAnchor editAs="oneCell">
    <xdr:from>
      <xdr:col>12</xdr:col>
      <xdr:colOff>667703</xdr:colOff>
      <xdr:row>0</xdr:row>
      <xdr:rowOff>179426</xdr:rowOff>
    </xdr:from>
    <xdr:to>
      <xdr:col>14</xdr:col>
      <xdr:colOff>739551</xdr:colOff>
      <xdr:row>5</xdr:row>
      <xdr:rowOff>34290</xdr:rowOff>
    </xdr:to>
    <xdr:pic>
      <xdr:nvPicPr>
        <xdr:cNvPr id="6" name="Imagen 3">
          <a:extLst>
            <a:ext uri="{FF2B5EF4-FFF2-40B4-BE49-F238E27FC236}">
              <a16:creationId xmlns:a16="http://schemas.microsoft.com/office/drawing/2014/main" id="{00000000-0008-0000-0D00-000006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038922" y="179426"/>
          <a:ext cx="1977324" cy="11169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2" name="Picture 1">
          <a:extLst>
            <a:ext uri="{FF2B5EF4-FFF2-40B4-BE49-F238E27FC236}">
              <a16:creationId xmlns:a16="http://schemas.microsoft.com/office/drawing/2014/main" id="{70CA10CF-9584-40B4-AC8B-EE0DFF16F7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79400" cy="203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22987</xdr:colOff>
      <xdr:row>1</xdr:row>
      <xdr:rowOff>150316</xdr:rowOff>
    </xdr:from>
    <xdr:to>
      <xdr:col>1</xdr:col>
      <xdr:colOff>2092324</xdr:colOff>
      <xdr:row>5</xdr:row>
      <xdr:rowOff>110490</xdr:rowOff>
    </xdr:to>
    <xdr:pic>
      <xdr:nvPicPr>
        <xdr:cNvPr id="3" name="Imagen 2">
          <a:extLst>
            <a:ext uri="{FF2B5EF4-FFF2-40B4-BE49-F238E27FC236}">
              <a16:creationId xmlns:a16="http://schemas.microsoft.com/office/drawing/2014/main" id="{88D0E03D-6A36-4803-83F1-454B5AF507AB}"/>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stretch>
          <a:fillRect/>
        </a:stretch>
      </xdr:blipFill>
      <xdr:spPr>
        <a:xfrm>
          <a:off x="432562" y="340816"/>
          <a:ext cx="2069337" cy="1046024"/>
        </a:xfrm>
        <a:prstGeom prst="rect">
          <a:avLst/>
        </a:prstGeom>
      </xdr:spPr>
    </xdr:pic>
    <xdr:clientData/>
  </xdr:twoCellAnchor>
  <xdr:twoCellAnchor editAs="oneCell">
    <xdr:from>
      <xdr:col>12</xdr:col>
      <xdr:colOff>667703</xdr:colOff>
      <xdr:row>0</xdr:row>
      <xdr:rowOff>179426</xdr:rowOff>
    </xdr:from>
    <xdr:to>
      <xdr:col>14</xdr:col>
      <xdr:colOff>565351</xdr:colOff>
      <xdr:row>5</xdr:row>
      <xdr:rowOff>34290</xdr:rowOff>
    </xdr:to>
    <xdr:pic>
      <xdr:nvPicPr>
        <xdr:cNvPr id="4" name="Imagen 3">
          <a:extLst>
            <a:ext uri="{FF2B5EF4-FFF2-40B4-BE49-F238E27FC236}">
              <a16:creationId xmlns:a16="http://schemas.microsoft.com/office/drawing/2014/main" id="{70E86183-B851-4EF8-A3E0-E02ED1C4510A}"/>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222278" y="179426"/>
          <a:ext cx="1993148" cy="113121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2" name="Picture 1">
          <a:extLst>
            <a:ext uri="{FF2B5EF4-FFF2-40B4-BE49-F238E27FC236}">
              <a16:creationId xmlns:a16="http://schemas.microsoft.com/office/drawing/2014/main" id="{0809F3E6-C058-48BD-A337-6DF2A744E0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83210" cy="1993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22987</xdr:colOff>
      <xdr:row>1</xdr:row>
      <xdr:rowOff>150316</xdr:rowOff>
    </xdr:from>
    <xdr:to>
      <xdr:col>1</xdr:col>
      <xdr:colOff>2092324</xdr:colOff>
      <xdr:row>5</xdr:row>
      <xdr:rowOff>110490</xdr:rowOff>
    </xdr:to>
    <xdr:pic>
      <xdr:nvPicPr>
        <xdr:cNvPr id="3" name="Imagen 2">
          <a:extLst>
            <a:ext uri="{FF2B5EF4-FFF2-40B4-BE49-F238E27FC236}">
              <a16:creationId xmlns:a16="http://schemas.microsoft.com/office/drawing/2014/main" id="{C53D364F-555A-4958-8645-8BDF30EE4B75}"/>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stretch>
          <a:fillRect/>
        </a:stretch>
      </xdr:blipFill>
      <xdr:spPr>
        <a:xfrm>
          <a:off x="676402" y="331291"/>
          <a:ext cx="2073147" cy="1036499"/>
        </a:xfrm>
        <a:prstGeom prst="rect">
          <a:avLst/>
        </a:prstGeom>
      </xdr:spPr>
    </xdr:pic>
    <xdr:clientData/>
  </xdr:twoCellAnchor>
  <xdr:twoCellAnchor editAs="oneCell">
    <xdr:from>
      <xdr:col>12</xdr:col>
      <xdr:colOff>667703</xdr:colOff>
      <xdr:row>0</xdr:row>
      <xdr:rowOff>179426</xdr:rowOff>
    </xdr:from>
    <xdr:to>
      <xdr:col>14</xdr:col>
      <xdr:colOff>569318</xdr:colOff>
      <xdr:row>5</xdr:row>
      <xdr:rowOff>34290</xdr:rowOff>
    </xdr:to>
    <xdr:pic>
      <xdr:nvPicPr>
        <xdr:cNvPr id="4" name="Imagen 3">
          <a:extLst>
            <a:ext uri="{FF2B5EF4-FFF2-40B4-BE49-F238E27FC236}">
              <a16:creationId xmlns:a16="http://schemas.microsoft.com/office/drawing/2014/main" id="{865E78D5-67CD-4752-8A2C-F0910D8A5675}"/>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9761518" y="177521"/>
          <a:ext cx="2058075" cy="111406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2" name="Picture 1">
          <a:extLst>
            <a:ext uri="{FF2B5EF4-FFF2-40B4-BE49-F238E27FC236}">
              <a16:creationId xmlns:a16="http://schemas.microsoft.com/office/drawing/2014/main" id="{026A7E6B-3891-446A-9B86-C235B3870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83210" cy="1993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239943</xdr:colOff>
      <xdr:row>1</xdr:row>
      <xdr:rowOff>23315</xdr:rowOff>
    </xdr:from>
    <xdr:to>
      <xdr:col>1</xdr:col>
      <xdr:colOff>2074320</xdr:colOff>
      <xdr:row>5</xdr:row>
      <xdr:rowOff>173142</xdr:rowOff>
    </xdr:to>
    <xdr:pic>
      <xdr:nvPicPr>
        <xdr:cNvPr id="3" name="Imagen 2">
          <a:extLst>
            <a:ext uri="{FF2B5EF4-FFF2-40B4-BE49-F238E27FC236}">
              <a16:creationId xmlns:a16="http://schemas.microsoft.com/office/drawing/2014/main" id="{EDB8FB44-5417-4184-919D-5E97182FCEA1}"/>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39943" y="213815"/>
          <a:ext cx="2243317" cy="1225517"/>
        </a:xfrm>
        <a:prstGeom prst="rect">
          <a:avLst/>
        </a:prstGeom>
      </xdr:spPr>
    </xdr:pic>
    <xdr:clientData/>
  </xdr:twoCellAnchor>
  <xdr:twoCellAnchor editAs="oneCell">
    <xdr:from>
      <xdr:col>12</xdr:col>
      <xdr:colOff>667703</xdr:colOff>
      <xdr:row>0</xdr:row>
      <xdr:rowOff>179426</xdr:rowOff>
    </xdr:from>
    <xdr:to>
      <xdr:col>14</xdr:col>
      <xdr:colOff>555774</xdr:colOff>
      <xdr:row>5</xdr:row>
      <xdr:rowOff>19050</xdr:rowOff>
    </xdr:to>
    <xdr:pic>
      <xdr:nvPicPr>
        <xdr:cNvPr id="4" name="Imagen 3">
          <a:extLst>
            <a:ext uri="{FF2B5EF4-FFF2-40B4-BE49-F238E27FC236}">
              <a16:creationId xmlns:a16="http://schemas.microsoft.com/office/drawing/2014/main" id="{7BE7348D-CFB0-474D-ADEF-DF8648E5DBD5}"/>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9915525" y="177521"/>
          <a:ext cx="2041408" cy="111406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xdr:colOff>
      <xdr:row>0</xdr:row>
      <xdr:rowOff>1</xdr:rowOff>
    </xdr:from>
    <xdr:to>
      <xdr:col>0</xdr:col>
      <xdr:colOff>279401</xdr:colOff>
      <xdr:row>8</xdr:row>
      <xdr:rowOff>177801</xdr:rowOff>
    </xdr:to>
    <xdr:pic>
      <xdr:nvPicPr>
        <xdr:cNvPr id="2" name="Picture 1">
          <a:extLst>
            <a:ext uri="{FF2B5EF4-FFF2-40B4-BE49-F238E27FC236}">
              <a16:creationId xmlns:a16="http://schemas.microsoft.com/office/drawing/2014/main" id="{621EA5CE-9411-4864-8973-841ED0C593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279400" cy="203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239943</xdr:colOff>
      <xdr:row>1</xdr:row>
      <xdr:rowOff>23315</xdr:rowOff>
    </xdr:from>
    <xdr:to>
      <xdr:col>1</xdr:col>
      <xdr:colOff>2074320</xdr:colOff>
      <xdr:row>5</xdr:row>
      <xdr:rowOff>173142</xdr:rowOff>
    </xdr:to>
    <xdr:pic>
      <xdr:nvPicPr>
        <xdr:cNvPr id="3" name="Imagen 2">
          <a:extLst>
            <a:ext uri="{FF2B5EF4-FFF2-40B4-BE49-F238E27FC236}">
              <a16:creationId xmlns:a16="http://schemas.microsoft.com/office/drawing/2014/main" id="{2F18995E-1911-4A48-89E2-3E1E6DE069E1}"/>
            </a:ext>
            <a:ext uri="{147F2762-F138-4A5C-976F-8EAC2B608ADB}">
              <a16:predDERef xmlns:a16="http://schemas.microsoft.com/office/drawing/2014/main" pred="{00000000-0008-0000-0C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39943" y="213815"/>
          <a:ext cx="2243952" cy="1235677"/>
        </a:xfrm>
        <a:prstGeom prst="rect">
          <a:avLst/>
        </a:prstGeom>
      </xdr:spPr>
    </xdr:pic>
    <xdr:clientData/>
  </xdr:twoCellAnchor>
  <xdr:twoCellAnchor editAs="oneCell">
    <xdr:from>
      <xdr:col>12</xdr:col>
      <xdr:colOff>667703</xdr:colOff>
      <xdr:row>0</xdr:row>
      <xdr:rowOff>179426</xdr:rowOff>
    </xdr:from>
    <xdr:to>
      <xdr:col>17</xdr:col>
      <xdr:colOff>609250</xdr:colOff>
      <xdr:row>5</xdr:row>
      <xdr:rowOff>19050</xdr:rowOff>
    </xdr:to>
    <xdr:pic>
      <xdr:nvPicPr>
        <xdr:cNvPr id="4" name="Imagen 3">
          <a:extLst>
            <a:ext uri="{FF2B5EF4-FFF2-40B4-BE49-F238E27FC236}">
              <a16:creationId xmlns:a16="http://schemas.microsoft.com/office/drawing/2014/main" id="{16CBE849-9A34-441F-A760-545574F77D32}"/>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8946178" y="179426"/>
          <a:ext cx="1983571" cy="11159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40246</xdr:colOff>
      <xdr:row>0</xdr:row>
      <xdr:rowOff>0</xdr:rowOff>
    </xdr:from>
    <xdr:to>
      <xdr:col>0</xdr:col>
      <xdr:colOff>366444</xdr:colOff>
      <xdr:row>9</xdr:row>
      <xdr:rowOff>104775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40246" y="0"/>
          <a:ext cx="326198" cy="1819275"/>
        </a:xfrm>
        <a:prstGeom prst="rect">
          <a:avLst/>
        </a:prstGeom>
      </xdr:spPr>
    </xdr:pic>
    <xdr:clientData/>
  </xdr:twoCellAnchor>
  <xdr:twoCellAnchor editAs="oneCell">
    <xdr:from>
      <xdr:col>1</xdr:col>
      <xdr:colOff>409575</xdr:colOff>
      <xdr:row>0</xdr:row>
      <xdr:rowOff>180975</xdr:rowOff>
    </xdr:from>
    <xdr:to>
      <xdr:col>2</xdr:col>
      <xdr:colOff>514350</xdr:colOff>
      <xdr:row>5</xdr:row>
      <xdr:rowOff>47625</xdr:rowOff>
    </xdr:to>
    <xdr:sp macro="" textlink="">
      <xdr:nvSpPr>
        <xdr:cNvPr id="7169" name="Object 1" hidden="1">
          <a:extLst>
            <a:ext uri="{63B3BB69-23CF-44E3-9099-C40C66FF867C}">
              <a14:compatExt xmlns:a14="http://schemas.microsoft.com/office/drawing/2010/main"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190500</xdr:colOff>
      <xdr:row>0</xdr:row>
      <xdr:rowOff>0</xdr:rowOff>
    </xdr:from>
    <xdr:to>
      <xdr:col>16</xdr:col>
      <xdr:colOff>590550</xdr:colOff>
      <xdr:row>3</xdr:row>
      <xdr:rowOff>133350</xdr:rowOff>
    </xdr:to>
    <xdr:sp macro="" textlink="">
      <xdr:nvSpPr>
        <xdr:cNvPr id="7170" name="Object 2" hidden="1">
          <a:extLst>
            <a:ext uri="{63B3BB69-23CF-44E3-9099-C40C66FF867C}">
              <a14:compatExt xmlns:a14="http://schemas.microsoft.com/office/drawing/2010/main"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409575</xdr:colOff>
      <xdr:row>0</xdr:row>
      <xdr:rowOff>180975</xdr:rowOff>
    </xdr:from>
    <xdr:to>
      <xdr:col>2</xdr:col>
      <xdr:colOff>514350</xdr:colOff>
      <xdr:row>5</xdr:row>
      <xdr:rowOff>47625</xdr:rowOff>
    </xdr:to>
    <xdr:pic>
      <xdr:nvPicPr>
        <xdr:cNvPr id="3" name="Picture 1">
          <a:extLst>
            <a:ext uri="{FF2B5EF4-FFF2-40B4-BE49-F238E27FC236}">
              <a16:creationId xmlns:a16="http://schemas.microsoft.com/office/drawing/2014/main" id="{FE6B0531-807D-C382-F2EC-2A140D5A37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80975"/>
          <a:ext cx="885825" cy="1038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14</xdr:col>
      <xdr:colOff>190500</xdr:colOff>
      <xdr:row>0</xdr:row>
      <xdr:rowOff>0</xdr:rowOff>
    </xdr:from>
    <xdr:to>
      <xdr:col>16</xdr:col>
      <xdr:colOff>590550</xdr:colOff>
      <xdr:row>3</xdr:row>
      <xdr:rowOff>133350</xdr:rowOff>
    </xdr:to>
    <xdr:pic>
      <xdr:nvPicPr>
        <xdr:cNvPr id="4" name="Picture 2">
          <a:extLst>
            <a:ext uri="{FF2B5EF4-FFF2-40B4-BE49-F238E27FC236}">
              <a16:creationId xmlns:a16="http://schemas.microsoft.com/office/drawing/2014/main" id="{0CEB7CFC-DD01-73BA-0BB3-61E027E143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01750" y="0"/>
          <a:ext cx="2095500" cy="923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40246</xdr:colOff>
      <xdr:row>0</xdr:row>
      <xdr:rowOff>0</xdr:rowOff>
    </xdr:from>
    <xdr:to>
      <xdr:col>0</xdr:col>
      <xdr:colOff>366444</xdr:colOff>
      <xdr:row>9</xdr:row>
      <xdr:rowOff>104775</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40246" y="0"/>
          <a:ext cx="326198" cy="1819275"/>
        </a:xfrm>
        <a:prstGeom prst="rect">
          <a:avLst/>
        </a:prstGeom>
      </xdr:spPr>
    </xdr:pic>
    <xdr:clientData/>
  </xdr:twoCellAnchor>
  <xdr:twoCellAnchor editAs="oneCell">
    <xdr:from>
      <xdr:col>1</xdr:col>
      <xdr:colOff>276225</xdr:colOff>
      <xdr:row>0</xdr:row>
      <xdr:rowOff>142875</xdr:rowOff>
    </xdr:from>
    <xdr:to>
      <xdr:col>2</xdr:col>
      <xdr:colOff>400050</xdr:colOff>
      <xdr:row>5</xdr:row>
      <xdr:rowOff>9525</xdr:rowOff>
    </xdr:to>
    <xdr:sp macro="" textlink="">
      <xdr:nvSpPr>
        <xdr:cNvPr id="8193" name="Object 1" hidden="1">
          <a:extLst>
            <a:ext uri="{63B3BB69-23CF-44E3-9099-C40C66FF867C}">
              <a14:compatExt xmlns:a14="http://schemas.microsoft.com/office/drawing/2010/main"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133350</xdr:colOff>
      <xdr:row>0</xdr:row>
      <xdr:rowOff>0</xdr:rowOff>
    </xdr:from>
    <xdr:to>
      <xdr:col>16</xdr:col>
      <xdr:colOff>542925</xdr:colOff>
      <xdr:row>3</xdr:row>
      <xdr:rowOff>123825</xdr:rowOff>
    </xdr:to>
    <xdr:sp macro="" textlink="">
      <xdr:nvSpPr>
        <xdr:cNvPr id="8194" name="Object 2" hidden="1">
          <a:extLst>
            <a:ext uri="{63B3BB69-23CF-44E3-9099-C40C66FF867C}">
              <a14:compatExt xmlns:a14="http://schemas.microsoft.com/office/drawing/2010/main"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276225</xdr:colOff>
      <xdr:row>0</xdr:row>
      <xdr:rowOff>142875</xdr:rowOff>
    </xdr:from>
    <xdr:to>
      <xdr:col>2</xdr:col>
      <xdr:colOff>400050</xdr:colOff>
      <xdr:row>5</xdr:row>
      <xdr:rowOff>9525</xdr:rowOff>
    </xdr:to>
    <xdr:pic>
      <xdr:nvPicPr>
        <xdr:cNvPr id="3" name="Picture 1">
          <a:extLst>
            <a:ext uri="{FF2B5EF4-FFF2-40B4-BE49-F238E27FC236}">
              <a16:creationId xmlns:a16="http://schemas.microsoft.com/office/drawing/2014/main" id="{ECC03619-FA81-BEAC-D789-C7F645FCDE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4375" y="142875"/>
          <a:ext cx="904875" cy="1038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14</xdr:col>
      <xdr:colOff>133350</xdr:colOff>
      <xdr:row>0</xdr:row>
      <xdr:rowOff>0</xdr:rowOff>
    </xdr:from>
    <xdr:to>
      <xdr:col>16</xdr:col>
      <xdr:colOff>542925</xdr:colOff>
      <xdr:row>3</xdr:row>
      <xdr:rowOff>123825</xdr:rowOff>
    </xdr:to>
    <xdr:pic>
      <xdr:nvPicPr>
        <xdr:cNvPr id="4" name="Picture 2">
          <a:extLst>
            <a:ext uri="{FF2B5EF4-FFF2-40B4-BE49-F238E27FC236}">
              <a16:creationId xmlns:a16="http://schemas.microsoft.com/office/drawing/2014/main" id="{65B4FCE2-394A-F163-E867-A255B992DA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30325" y="0"/>
          <a:ext cx="2105025" cy="9144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247650</xdr:colOff>
      <xdr:row>2</xdr:row>
      <xdr:rowOff>0</xdr:rowOff>
    </xdr:from>
    <xdr:to>
      <xdr:col>17</xdr:col>
      <xdr:colOff>57150</xdr:colOff>
      <xdr:row>5</xdr:row>
      <xdr:rowOff>66675</xdr:rowOff>
    </xdr:to>
    <xdr:sp macro="" textlink="">
      <xdr:nvSpPr>
        <xdr:cNvPr id="9217" name="Object 1" hidden="1">
          <a:extLst>
            <a:ext uri="{63B3BB69-23CF-44E3-9099-C40C66FF867C}">
              <a14:compatExt xmlns:a14="http://schemas.microsoft.com/office/drawing/2010/main"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71694</xdr:colOff>
      <xdr:row>0</xdr:row>
      <xdr:rowOff>122904</xdr:rowOff>
    </xdr:from>
    <xdr:ext cx="962526" cy="945185"/>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5694" y="122904"/>
          <a:ext cx="962526" cy="945185"/>
        </a:xfrm>
        <a:prstGeom prst="rect">
          <a:avLst/>
        </a:prstGeom>
      </xdr:spPr>
    </xdr:pic>
    <xdr:clientData/>
  </xdr:oneCellAnchor>
  <xdr:twoCellAnchor>
    <xdr:from>
      <xdr:col>0</xdr:col>
      <xdr:colOff>0</xdr:colOff>
      <xdr:row>0</xdr:row>
      <xdr:rowOff>0</xdr:rowOff>
    </xdr:from>
    <xdr:to>
      <xdr:col>0</xdr:col>
      <xdr:colOff>326198</xdr:colOff>
      <xdr:row>10</xdr:row>
      <xdr:rowOff>133074</xdr:rowOff>
    </xdr:to>
    <xdr:pic>
      <xdr:nvPicPr>
        <xdr:cNvPr id="4" name="Picture 1">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cstate="print"/>
        <a:stretch>
          <a:fillRect/>
        </a:stretch>
      </xdr:blipFill>
      <xdr:spPr>
        <a:xfrm>
          <a:off x="0" y="0"/>
          <a:ext cx="326198" cy="2038074"/>
        </a:xfrm>
        <a:prstGeom prst="rect">
          <a:avLst/>
        </a:prstGeom>
      </xdr:spPr>
    </xdr:pic>
    <xdr:clientData/>
  </xdr:twoCellAnchor>
  <xdr:twoCellAnchor editAs="oneCell">
    <xdr:from>
      <xdr:col>14</xdr:col>
      <xdr:colOff>247650</xdr:colOff>
      <xdr:row>2</xdr:row>
      <xdr:rowOff>0</xdr:rowOff>
    </xdr:from>
    <xdr:to>
      <xdr:col>17</xdr:col>
      <xdr:colOff>57150</xdr:colOff>
      <xdr:row>5</xdr:row>
      <xdr:rowOff>66675</xdr:rowOff>
    </xdr:to>
    <xdr:pic>
      <xdr:nvPicPr>
        <xdr:cNvPr id="2" name="Picture 1">
          <a:extLst>
            <a:ext uri="{FF2B5EF4-FFF2-40B4-BE49-F238E27FC236}">
              <a16:creationId xmlns:a16="http://schemas.microsoft.com/office/drawing/2014/main" id="{5F82320D-22A0-3241-E54C-084AD8FC2E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49375" y="381000"/>
          <a:ext cx="2257425" cy="923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10948</xdr:colOff>
      <xdr:row>0</xdr:row>
      <xdr:rowOff>0</xdr:rowOff>
    </xdr:from>
    <xdr:to>
      <xdr:col>0</xdr:col>
      <xdr:colOff>337146</xdr:colOff>
      <xdr:row>10</xdr:row>
      <xdr:rowOff>151086</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10948" y="0"/>
          <a:ext cx="326198" cy="2056086"/>
        </a:xfrm>
        <a:prstGeom prst="rect">
          <a:avLst/>
        </a:prstGeom>
      </xdr:spPr>
    </xdr:pic>
    <xdr:clientData/>
  </xdr:twoCellAnchor>
  <xdr:oneCellAnchor>
    <xdr:from>
      <xdr:col>1</xdr:col>
      <xdr:colOff>416034</xdr:colOff>
      <xdr:row>0</xdr:row>
      <xdr:rowOff>164224</xdr:rowOff>
    </xdr:from>
    <xdr:ext cx="962526" cy="945185"/>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8034" y="164224"/>
          <a:ext cx="962526" cy="945185"/>
        </a:xfrm>
        <a:prstGeom prst="rect">
          <a:avLst/>
        </a:prstGeom>
      </xdr:spPr>
    </xdr:pic>
    <xdr:clientData/>
  </xdr:oneCellAnchor>
  <xdr:oneCellAnchor>
    <xdr:from>
      <xdr:col>15</xdr:col>
      <xdr:colOff>54741</xdr:colOff>
      <xdr:row>0</xdr:row>
      <xdr:rowOff>0</xdr:rowOff>
    </xdr:from>
    <xdr:ext cx="1466764" cy="1008000"/>
    <xdr:pic>
      <xdr:nvPicPr>
        <xdr:cNvPr id="4" name="4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84741" y="0"/>
          <a:ext cx="1466764" cy="1008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326198</xdr:colOff>
      <xdr:row>10</xdr:row>
      <xdr:rowOff>104775</xdr:rowOff>
    </xdr:to>
    <xdr:pic>
      <xdr:nvPicPr>
        <xdr:cNvPr id="2" name="Picture 1">
          <a:extLst>
            <a:ext uri="{FF2B5EF4-FFF2-40B4-BE49-F238E27FC236}">
              <a16:creationId xmlns:a16="http://schemas.microsoft.com/office/drawing/2014/main" id="{F692ED5C-6FC0-4159-90A8-8F395B6F8A12}"/>
            </a:ext>
          </a:extLst>
        </xdr:cNvPr>
        <xdr:cNvPicPr/>
      </xdr:nvPicPr>
      <xdr:blipFill>
        <a:blip xmlns:r="http://schemas.openxmlformats.org/officeDocument/2006/relationships" r:embed="rId1" cstate="print"/>
        <a:stretch>
          <a:fillRect/>
        </a:stretch>
      </xdr:blipFill>
      <xdr:spPr>
        <a:xfrm>
          <a:off x="0" y="190500"/>
          <a:ext cx="326198" cy="1819275"/>
        </a:xfrm>
        <a:prstGeom prst="rect">
          <a:avLst/>
        </a:prstGeom>
      </xdr:spPr>
    </xdr:pic>
    <xdr:clientData/>
  </xdr:twoCellAnchor>
  <xdr:twoCellAnchor>
    <xdr:from>
      <xdr:col>0</xdr:col>
      <xdr:colOff>0</xdr:colOff>
      <xdr:row>1</xdr:row>
      <xdr:rowOff>0</xdr:rowOff>
    </xdr:from>
    <xdr:to>
      <xdr:col>0</xdr:col>
      <xdr:colOff>326198</xdr:colOff>
      <xdr:row>12</xdr:row>
      <xdr:rowOff>62405</xdr:rowOff>
    </xdr:to>
    <xdr:pic>
      <xdr:nvPicPr>
        <xdr:cNvPr id="3" name="Picture 1">
          <a:extLst>
            <a:ext uri="{FF2B5EF4-FFF2-40B4-BE49-F238E27FC236}">
              <a16:creationId xmlns:a16="http://schemas.microsoft.com/office/drawing/2014/main" id="{2C7FF9C8-D771-4945-AC99-E327D8FA6A7B}"/>
            </a:ext>
          </a:extLst>
        </xdr:cNvPr>
        <xdr:cNvPicPr/>
      </xdr:nvPicPr>
      <xdr:blipFill>
        <a:blip xmlns:r="http://schemas.openxmlformats.org/officeDocument/2006/relationships" r:embed="rId1" cstate="print"/>
        <a:stretch>
          <a:fillRect/>
        </a:stretch>
      </xdr:blipFill>
      <xdr:spPr>
        <a:xfrm>
          <a:off x="0" y="190500"/>
          <a:ext cx="326198" cy="2157905"/>
        </a:xfrm>
        <a:prstGeom prst="rect">
          <a:avLst/>
        </a:prstGeom>
      </xdr:spPr>
    </xdr:pic>
    <xdr:clientData/>
  </xdr:twoCellAnchor>
  <xdr:oneCellAnchor>
    <xdr:from>
      <xdr:col>13</xdr:col>
      <xdr:colOff>647700</xdr:colOff>
      <xdr:row>1</xdr:row>
      <xdr:rowOff>9525</xdr:rowOff>
    </xdr:from>
    <xdr:ext cx="1466764" cy="1008000"/>
    <xdr:pic>
      <xdr:nvPicPr>
        <xdr:cNvPr id="4" name="4 Imagen">
          <a:extLst>
            <a:ext uri="{FF2B5EF4-FFF2-40B4-BE49-F238E27FC236}">
              <a16:creationId xmlns:a16="http://schemas.microsoft.com/office/drawing/2014/main" id="{9CE5C77A-B924-48FD-8789-D85F1867FF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53700" y="200025"/>
          <a:ext cx="1466764" cy="1008000"/>
        </a:xfrm>
        <a:prstGeom prst="rect">
          <a:avLst/>
        </a:prstGeom>
      </xdr:spPr>
    </xdr:pic>
    <xdr:clientData/>
  </xdr:oneCellAnchor>
  <xdr:oneCellAnchor>
    <xdr:from>
      <xdr:col>1</xdr:col>
      <xdr:colOff>514350</xdr:colOff>
      <xdr:row>1</xdr:row>
      <xdr:rowOff>104775</xdr:rowOff>
    </xdr:from>
    <xdr:ext cx="962526" cy="945185"/>
    <xdr:pic>
      <xdr:nvPicPr>
        <xdr:cNvPr id="5" name="3 Imagen">
          <a:extLst>
            <a:ext uri="{FF2B5EF4-FFF2-40B4-BE49-F238E27FC236}">
              <a16:creationId xmlns:a16="http://schemas.microsoft.com/office/drawing/2014/main" id="{9D20E372-7303-4DCC-A090-9434393F221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6350" y="295275"/>
          <a:ext cx="962526" cy="94518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57149</xdr:colOff>
      <xdr:row>1</xdr:row>
      <xdr:rowOff>36642</xdr:rowOff>
    </xdr:from>
    <xdr:ext cx="828675" cy="728417"/>
    <xdr:pic>
      <xdr:nvPicPr>
        <xdr:cNvPr id="2" name="3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49" y="227142"/>
          <a:ext cx="828675" cy="728417"/>
        </a:xfrm>
        <a:prstGeom prst="rect">
          <a:avLst/>
        </a:prstGeom>
      </xdr:spPr>
    </xdr:pic>
    <xdr:clientData/>
  </xdr:oneCellAnchor>
  <xdr:oneCellAnchor>
    <xdr:from>
      <xdr:col>14</xdr:col>
      <xdr:colOff>292581</xdr:colOff>
      <xdr:row>0</xdr:row>
      <xdr:rowOff>170089</xdr:rowOff>
    </xdr:from>
    <xdr:ext cx="1290163" cy="894292"/>
    <xdr:pic>
      <xdr:nvPicPr>
        <xdr:cNvPr id="3" name="4 Imagen">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60581" y="170089"/>
          <a:ext cx="1290163" cy="894292"/>
        </a:xfrm>
        <a:prstGeom prst="rect">
          <a:avLst/>
        </a:prstGeom>
      </xdr:spPr>
    </xdr:pic>
    <xdr:clientData/>
  </xdr:oneCellAnchor>
  <xdr:twoCellAnchor>
    <xdr:from>
      <xdr:col>0</xdr:col>
      <xdr:colOff>0</xdr:colOff>
      <xdr:row>0</xdr:row>
      <xdr:rowOff>0</xdr:rowOff>
    </xdr:from>
    <xdr:to>
      <xdr:col>0</xdr:col>
      <xdr:colOff>352425</xdr:colOff>
      <xdr:row>8</xdr:row>
      <xdr:rowOff>47625</xdr:rowOff>
    </xdr:to>
    <xdr:pic>
      <xdr:nvPicPr>
        <xdr:cNvPr id="4" name="Picture 1">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52425"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136857</xdr:colOff>
      <xdr:row>0</xdr:row>
      <xdr:rowOff>184529</xdr:rowOff>
    </xdr:from>
    <xdr:ext cx="996617" cy="920595"/>
    <xdr:pic>
      <xdr:nvPicPr>
        <xdr:cNvPr id="2" name="3 Imagen">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282" y="184529"/>
          <a:ext cx="996617" cy="920595"/>
        </a:xfrm>
        <a:prstGeom prst="rect">
          <a:avLst/>
        </a:prstGeom>
      </xdr:spPr>
    </xdr:pic>
    <xdr:clientData/>
  </xdr:oneCellAnchor>
  <xdr:oneCellAnchor>
    <xdr:from>
      <xdr:col>14</xdr:col>
      <xdr:colOff>114300</xdr:colOff>
      <xdr:row>0</xdr:row>
      <xdr:rowOff>19050</xdr:rowOff>
    </xdr:from>
    <xdr:ext cx="1481888" cy="888276"/>
    <xdr:pic>
      <xdr:nvPicPr>
        <xdr:cNvPr id="3" name="4 Imagen">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82250" y="19050"/>
          <a:ext cx="1481888" cy="888276"/>
        </a:xfrm>
        <a:prstGeom prst="rect">
          <a:avLst/>
        </a:prstGeom>
      </xdr:spPr>
    </xdr:pic>
    <xdr:clientData/>
  </xdr:oneCellAnchor>
  <xdr:twoCellAnchor>
    <xdr:from>
      <xdr:col>0</xdr:col>
      <xdr:colOff>0</xdr:colOff>
      <xdr:row>0</xdr:row>
      <xdr:rowOff>0</xdr:rowOff>
    </xdr:from>
    <xdr:to>
      <xdr:col>0</xdr:col>
      <xdr:colOff>352425</xdr:colOff>
      <xdr:row>9</xdr:row>
      <xdr:rowOff>47625</xdr:rowOff>
    </xdr:to>
    <xdr:pic>
      <xdr:nvPicPr>
        <xdr:cNvPr id="4" name="Picture 1">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52425"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282" y="112058"/>
          <a:ext cx="996617" cy="920595"/>
        </a:xfrm>
        <a:prstGeom prst="rect">
          <a:avLst/>
        </a:prstGeom>
      </xdr:spPr>
    </xdr:pic>
    <xdr:clientData/>
  </xdr:oneCellAnchor>
  <xdr:oneCellAnchor>
    <xdr:from>
      <xdr:col>13</xdr:col>
      <xdr:colOff>619922</xdr:colOff>
      <xdr:row>0</xdr:row>
      <xdr:rowOff>104775</xdr:rowOff>
    </xdr:from>
    <xdr:ext cx="1551815" cy="821392"/>
    <xdr:pic>
      <xdr:nvPicPr>
        <xdr:cNvPr id="3" name="4 Imagen">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54447" y="104775"/>
          <a:ext cx="1551815" cy="821392"/>
        </a:xfrm>
        <a:prstGeom prst="rect">
          <a:avLst/>
        </a:prstGeom>
      </xdr:spPr>
    </xdr:pic>
    <xdr:clientData/>
  </xdr:oneCellAnchor>
  <xdr:twoCellAnchor>
    <xdr:from>
      <xdr:col>0</xdr:col>
      <xdr:colOff>0</xdr:colOff>
      <xdr:row>0</xdr:row>
      <xdr:rowOff>0</xdr:rowOff>
    </xdr:from>
    <xdr:to>
      <xdr:col>0</xdr:col>
      <xdr:colOff>352425</xdr:colOff>
      <xdr:row>9</xdr:row>
      <xdr:rowOff>47625</xdr:rowOff>
    </xdr:to>
    <xdr:pic>
      <xdr:nvPicPr>
        <xdr:cNvPr id="4" name="Picture 1">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52425"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v2kp-47212/FISCAL/Cuadros%20Comparativos/CUADROS%20FISC.COMPARA902001-1er%20trimestre.xls" TargetMode="External"/><Relationship Id="rId1" Type="http://schemas.openxmlformats.org/officeDocument/2006/relationships/externalLinkPath" Target="/Hv2kp-47212/FISCAL/Cuadros%20Comparativos/CUADROS%20FISC.COMPARA902001-1er%20trimest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AD77"/>
  <sheetViews>
    <sheetView showGridLines="0" zoomScale="91" zoomScaleNormal="91" workbookViewId="0">
      <selection activeCell="B9" sqref="B9:B10"/>
    </sheetView>
  </sheetViews>
  <sheetFormatPr defaultColWidth="11.42578125" defaultRowHeight="15" x14ac:dyDescent="0.25"/>
  <cols>
    <col min="1" max="1" width="6.5703125" customWidth="1"/>
    <col min="2" max="2" width="11.7109375" customWidth="1"/>
    <col min="3" max="3" width="68.5703125" customWidth="1"/>
    <col min="4" max="4" width="15" customWidth="1"/>
    <col min="5" max="5" width="11.140625" bestFit="1" customWidth="1"/>
    <col min="6" max="6" width="10.42578125" bestFit="1" customWidth="1"/>
    <col min="7" max="12" width="11.140625" bestFit="1" customWidth="1"/>
    <col min="13" max="13" width="13.28515625" bestFit="1" customWidth="1"/>
    <col min="14" max="14" width="11.140625" bestFit="1" customWidth="1"/>
    <col min="15" max="15" width="13.28515625" bestFit="1" customWidth="1"/>
    <col min="16" max="16" width="12.140625" bestFit="1" customWidth="1"/>
    <col min="17" max="17" width="12.28515625" bestFit="1" customWidth="1"/>
    <col min="18" max="18" width="18.7109375" bestFit="1" customWidth="1"/>
  </cols>
  <sheetData>
    <row r="1" spans="2:30" ht="30.75" x14ac:dyDescent="0.25">
      <c r="B1" s="421" t="s">
        <v>0</v>
      </c>
      <c r="C1" s="421"/>
      <c r="D1" s="421"/>
      <c r="E1" s="421"/>
      <c r="F1" s="421"/>
      <c r="G1" s="421"/>
      <c r="H1" s="421"/>
      <c r="I1" s="421"/>
      <c r="J1" s="421"/>
      <c r="K1" s="421"/>
      <c r="L1" s="421"/>
      <c r="M1" s="421"/>
      <c r="N1" s="421"/>
      <c r="O1" s="421"/>
      <c r="P1" s="421"/>
      <c r="Q1" s="421"/>
    </row>
    <row r="2" spans="2:30" ht="16.5" x14ac:dyDescent="0.25">
      <c r="B2" s="422" t="s">
        <v>1</v>
      </c>
      <c r="C2" s="422"/>
      <c r="D2" s="422"/>
      <c r="E2" s="422"/>
      <c r="F2" s="422"/>
      <c r="G2" s="422"/>
      <c r="H2" s="422"/>
      <c r="I2" s="422"/>
      <c r="J2" s="422"/>
      <c r="K2" s="422"/>
      <c r="L2" s="422"/>
      <c r="M2" s="422"/>
      <c r="N2" s="422"/>
      <c r="O2" s="422"/>
      <c r="P2" s="422"/>
      <c r="Q2" s="422"/>
    </row>
    <row r="3" spans="2:30" x14ac:dyDescent="0.25">
      <c r="B3" s="423" t="s">
        <v>2</v>
      </c>
      <c r="C3" s="423"/>
      <c r="D3" s="423"/>
      <c r="E3" s="423"/>
      <c r="F3" s="423"/>
      <c r="G3" s="423"/>
      <c r="H3" s="423"/>
      <c r="I3" s="423"/>
      <c r="J3" s="423"/>
      <c r="K3" s="423"/>
      <c r="L3" s="423"/>
      <c r="M3" s="423"/>
      <c r="N3" s="423"/>
      <c r="O3" s="423"/>
      <c r="P3" s="423"/>
      <c r="Q3" s="423"/>
    </row>
    <row r="4" spans="2:30" x14ac:dyDescent="0.25">
      <c r="B4" s="424" t="s">
        <v>3</v>
      </c>
      <c r="C4" s="424"/>
      <c r="D4" s="424"/>
      <c r="E4" s="424"/>
      <c r="F4" s="424"/>
      <c r="G4" s="424"/>
      <c r="H4" s="424"/>
      <c r="I4" s="424"/>
      <c r="J4" s="424"/>
      <c r="K4" s="424"/>
      <c r="L4" s="424"/>
      <c r="M4" s="424"/>
      <c r="N4" s="424"/>
      <c r="O4" s="424"/>
      <c r="P4" s="424"/>
      <c r="Q4" s="424"/>
    </row>
    <row r="5" spans="2:30" x14ac:dyDescent="0.25">
      <c r="B5" s="425">
        <v>2009</v>
      </c>
      <c r="C5" s="425"/>
      <c r="D5" s="425"/>
      <c r="E5" s="425"/>
      <c r="F5" s="425"/>
      <c r="G5" s="425"/>
      <c r="H5" s="425"/>
      <c r="I5" s="425"/>
      <c r="J5" s="425"/>
      <c r="K5" s="425"/>
      <c r="L5" s="425"/>
      <c r="M5" s="425"/>
      <c r="N5" s="425"/>
      <c r="O5" s="425"/>
      <c r="P5" s="425"/>
      <c r="Q5" s="425"/>
    </row>
    <row r="6" spans="2:30" x14ac:dyDescent="0.25">
      <c r="B6" s="425" t="s">
        <v>4</v>
      </c>
      <c r="C6" s="425"/>
      <c r="D6" s="425"/>
      <c r="E6" s="425"/>
      <c r="F6" s="425"/>
      <c r="G6" s="425"/>
      <c r="H6" s="425"/>
      <c r="I6" s="425"/>
      <c r="J6" s="425"/>
      <c r="K6" s="425"/>
      <c r="L6" s="425"/>
      <c r="M6" s="425"/>
      <c r="N6" s="425"/>
      <c r="O6" s="425"/>
      <c r="P6" s="425"/>
      <c r="Q6" s="425"/>
    </row>
    <row r="7" spans="2:30" ht="6.75" customHeight="1" x14ac:dyDescent="0.3">
      <c r="B7" s="125"/>
      <c r="C7" s="125"/>
      <c r="D7" s="125"/>
      <c r="E7" s="125"/>
      <c r="F7" s="125"/>
      <c r="G7" s="125"/>
      <c r="H7" s="125"/>
      <c r="I7" s="125"/>
      <c r="J7" s="125"/>
      <c r="K7" s="125"/>
      <c r="L7" s="125"/>
      <c r="M7" s="125"/>
      <c r="N7" s="125"/>
      <c r="O7" s="125"/>
      <c r="P7" s="125"/>
      <c r="Q7" s="125"/>
    </row>
    <row r="8" spans="2:30" ht="16.5" x14ac:dyDescent="0.3">
      <c r="B8" s="430" t="s">
        <v>5</v>
      </c>
      <c r="C8" s="430"/>
      <c r="D8" s="258"/>
      <c r="E8" s="125" t="s">
        <v>6</v>
      </c>
      <c r="F8" s="125"/>
      <c r="G8" s="125"/>
      <c r="H8" s="125"/>
      <c r="I8" s="125"/>
      <c r="J8" s="125"/>
      <c r="K8" s="125"/>
      <c r="L8" s="125"/>
      <c r="M8" s="125"/>
      <c r="N8" s="125"/>
      <c r="O8" s="125"/>
      <c r="P8" s="125"/>
      <c r="Q8" s="125"/>
    </row>
    <row r="9" spans="2:30" x14ac:dyDescent="0.25">
      <c r="B9" s="429" t="s">
        <v>7</v>
      </c>
      <c r="C9" s="429" t="s">
        <v>8</v>
      </c>
      <c r="D9" s="259" t="s">
        <v>9</v>
      </c>
      <c r="E9" s="428">
        <v>2009</v>
      </c>
      <c r="F9" s="428"/>
      <c r="G9" s="428"/>
      <c r="H9" s="428"/>
      <c r="I9" s="428"/>
      <c r="J9" s="428"/>
      <c r="K9" s="428"/>
      <c r="L9" s="428"/>
      <c r="M9" s="428"/>
      <c r="N9" s="428"/>
      <c r="O9" s="428"/>
      <c r="P9" s="428"/>
      <c r="Q9" s="428"/>
    </row>
    <row r="10" spans="2:30" x14ac:dyDescent="0.25">
      <c r="B10" s="429"/>
      <c r="C10" s="429"/>
      <c r="D10" s="259" t="s">
        <v>10</v>
      </c>
      <c r="E10" s="148" t="s">
        <v>11</v>
      </c>
      <c r="F10" s="148" t="s">
        <v>12</v>
      </c>
      <c r="G10" s="148" t="s">
        <v>13</v>
      </c>
      <c r="H10" s="148" t="s">
        <v>14</v>
      </c>
      <c r="I10" s="148" t="s">
        <v>15</v>
      </c>
      <c r="J10" s="148" t="s">
        <v>16</v>
      </c>
      <c r="K10" s="148" t="s">
        <v>17</v>
      </c>
      <c r="L10" s="148" t="s">
        <v>18</v>
      </c>
      <c r="M10" s="148" t="s">
        <v>19</v>
      </c>
      <c r="N10" s="148" t="s">
        <v>20</v>
      </c>
      <c r="O10" s="148" t="s">
        <v>21</v>
      </c>
      <c r="P10" s="148" t="s">
        <v>22</v>
      </c>
      <c r="Q10" s="148" t="s">
        <v>23</v>
      </c>
    </row>
    <row r="11" spans="2:30" x14ac:dyDescent="0.25">
      <c r="B11" s="154" t="s">
        <v>24</v>
      </c>
      <c r="C11" s="153" t="s">
        <v>25</v>
      </c>
      <c r="D11" s="152">
        <v>248799.42100100001</v>
      </c>
      <c r="E11" s="292">
        <v>18995769573.149998</v>
      </c>
      <c r="F11" s="292">
        <v>15992335767.139997</v>
      </c>
      <c r="G11" s="292">
        <v>19699091973.829998</v>
      </c>
      <c r="H11" s="292">
        <v>21549945464.799999</v>
      </c>
      <c r="I11" s="292">
        <v>18051891305.379997</v>
      </c>
      <c r="J11" s="292">
        <v>18243772657.569996</v>
      </c>
      <c r="K11" s="292">
        <v>18953152369.290005</v>
      </c>
      <c r="L11" s="292">
        <v>17627513753.990005</v>
      </c>
      <c r="M11" s="292">
        <v>18201129647.820004</v>
      </c>
      <c r="N11" s="292">
        <v>20052111090.570004</v>
      </c>
      <c r="O11" s="292">
        <v>18299284703.130001</v>
      </c>
      <c r="P11" s="292">
        <v>22536625248.289997</v>
      </c>
      <c r="Q11" s="292">
        <v>228202623554.95999</v>
      </c>
      <c r="R11" s="291"/>
      <c r="S11" s="291"/>
      <c r="T11" s="291"/>
      <c r="U11" s="291"/>
      <c r="V11" s="291"/>
      <c r="W11" s="291"/>
      <c r="X11" s="291"/>
      <c r="Y11" s="291"/>
      <c r="Z11" s="291"/>
      <c r="AA11" s="291"/>
      <c r="AB11" s="291"/>
      <c r="AC11" s="291"/>
      <c r="AD11" s="291"/>
    </row>
    <row r="12" spans="2:30" s="1" customFormat="1" x14ac:dyDescent="0.25">
      <c r="B12" s="150" t="s">
        <v>26</v>
      </c>
      <c r="C12" s="146" t="s">
        <v>27</v>
      </c>
      <c r="D12" s="145">
        <v>243167.32389900001</v>
      </c>
      <c r="E12" s="293">
        <v>18653467983.920002</v>
      </c>
      <c r="F12" s="293">
        <v>15363990638.1</v>
      </c>
      <c r="G12" s="293">
        <v>19093801070.41</v>
      </c>
      <c r="H12" s="293">
        <v>21188333059.620003</v>
      </c>
      <c r="I12" s="293">
        <v>17598163282.999996</v>
      </c>
      <c r="J12" s="293">
        <v>17876423562.469997</v>
      </c>
      <c r="K12" s="293">
        <v>17906074069.07</v>
      </c>
      <c r="L12" s="293">
        <v>17251624933.220001</v>
      </c>
      <c r="M12" s="293">
        <v>17269285591</v>
      </c>
      <c r="N12" s="293">
        <v>18909301576.970001</v>
      </c>
      <c r="O12" s="293">
        <v>17866474589.900002</v>
      </c>
      <c r="P12" s="293">
        <v>20388037764.199997</v>
      </c>
      <c r="Q12" s="293">
        <v>219364978121.87997</v>
      </c>
      <c r="R12" s="291"/>
      <c r="S12" s="291"/>
      <c r="T12" s="291"/>
      <c r="U12" s="291"/>
      <c r="V12" s="291"/>
      <c r="W12" s="291"/>
      <c r="X12" s="291"/>
      <c r="Y12" s="291"/>
      <c r="Z12" s="291"/>
      <c r="AA12" s="291"/>
      <c r="AB12" s="291"/>
      <c r="AC12" s="291"/>
      <c r="AD12" s="291"/>
    </row>
    <row r="13" spans="2:30" s="139" customFormat="1" x14ac:dyDescent="0.25">
      <c r="B13" s="157" t="s">
        <v>28</v>
      </c>
      <c r="C13" s="156" t="s">
        <v>29</v>
      </c>
      <c r="D13" s="155">
        <v>56456.650284000003</v>
      </c>
      <c r="E13" s="294">
        <v>5227340149.3899994</v>
      </c>
      <c r="F13" s="294">
        <v>3499047507.3199997</v>
      </c>
      <c r="G13" s="294">
        <v>6022230800.3099995</v>
      </c>
      <c r="H13" s="294">
        <v>7503914860.0899992</v>
      </c>
      <c r="I13" s="294">
        <v>4683954556.1599998</v>
      </c>
      <c r="J13" s="294">
        <v>4310749066.9299994</v>
      </c>
      <c r="K13" s="294">
        <v>4373178298.3200006</v>
      </c>
      <c r="L13" s="294">
        <v>3421184368.1300001</v>
      </c>
      <c r="M13" s="294">
        <v>3549276630.7600002</v>
      </c>
      <c r="N13" s="294">
        <v>4012949485.0999994</v>
      </c>
      <c r="O13" s="294">
        <v>3200715060.7699995</v>
      </c>
      <c r="P13" s="294">
        <v>4323179338.5599995</v>
      </c>
      <c r="Q13" s="294">
        <v>54127720121.839996</v>
      </c>
      <c r="R13" s="291"/>
      <c r="S13" s="291"/>
      <c r="T13" s="291"/>
      <c r="U13" s="291"/>
      <c r="V13" s="291"/>
      <c r="W13" s="291"/>
      <c r="X13" s="291"/>
      <c r="Y13" s="291"/>
      <c r="Z13" s="291"/>
      <c r="AA13" s="291"/>
      <c r="AB13" s="291"/>
      <c r="AC13" s="291"/>
      <c r="AD13" s="291"/>
    </row>
    <row r="14" spans="2:30" x14ac:dyDescent="0.25">
      <c r="B14" s="151" t="s">
        <v>30</v>
      </c>
      <c r="C14" s="142" t="s">
        <v>31</v>
      </c>
      <c r="D14" s="141">
        <v>14998.356483</v>
      </c>
      <c r="E14" s="295">
        <v>1737647809.8299999</v>
      </c>
      <c r="F14" s="295">
        <v>1212935450.6499999</v>
      </c>
      <c r="G14" s="295">
        <v>1466104331.3699996</v>
      </c>
      <c r="H14" s="295">
        <v>1288800790.8799996</v>
      </c>
      <c r="I14" s="295">
        <v>1345257713.7500002</v>
      </c>
      <c r="J14" s="295">
        <v>1375715602.8099997</v>
      </c>
      <c r="K14" s="295">
        <v>1114065545.05</v>
      </c>
      <c r="L14" s="295">
        <v>1164461099.26</v>
      </c>
      <c r="M14" s="295">
        <v>1196963870.9200001</v>
      </c>
      <c r="N14" s="295">
        <v>1094662915.3899999</v>
      </c>
      <c r="O14" s="295">
        <v>1105175624.3099999</v>
      </c>
      <c r="P14" s="295">
        <v>1334979065.8599999</v>
      </c>
      <c r="Q14" s="295">
        <v>15436769820.079998</v>
      </c>
      <c r="R14" s="291"/>
      <c r="S14" s="291"/>
      <c r="T14" s="291"/>
      <c r="U14" s="291"/>
      <c r="V14" s="291"/>
      <c r="W14" s="291"/>
      <c r="X14" s="291"/>
      <c r="Y14" s="291"/>
      <c r="Z14" s="291"/>
      <c r="AA14" s="291"/>
      <c r="AB14" s="291"/>
      <c r="AC14" s="291"/>
      <c r="AD14" s="291"/>
    </row>
    <row r="15" spans="2:30" x14ac:dyDescent="0.25">
      <c r="B15" s="151" t="s">
        <v>32</v>
      </c>
      <c r="C15" s="142" t="s">
        <v>33</v>
      </c>
      <c r="D15" s="141">
        <v>28156.007803</v>
      </c>
      <c r="E15" s="295">
        <v>1678573090.46</v>
      </c>
      <c r="F15" s="295">
        <v>1684562889.9200001</v>
      </c>
      <c r="G15" s="295">
        <v>1560427825.5700002</v>
      </c>
      <c r="H15" s="295">
        <v>4168621239.2600002</v>
      </c>
      <c r="I15" s="295">
        <v>1912955914.1099999</v>
      </c>
      <c r="J15" s="295">
        <v>1694683276.3</v>
      </c>
      <c r="K15" s="295">
        <v>1692854717.8900001</v>
      </c>
      <c r="L15" s="295">
        <v>1504786485</v>
      </c>
      <c r="M15" s="295">
        <v>1611814988.3400002</v>
      </c>
      <c r="N15" s="295">
        <v>1546561424.8</v>
      </c>
      <c r="O15" s="295">
        <v>1347830419.51</v>
      </c>
      <c r="P15" s="295">
        <v>2142121913.3399999</v>
      </c>
      <c r="Q15" s="295">
        <v>22545794184.499996</v>
      </c>
      <c r="R15" s="291"/>
      <c r="S15" s="291"/>
      <c r="T15" s="291"/>
      <c r="U15" s="291"/>
      <c r="V15" s="291"/>
      <c r="W15" s="291"/>
      <c r="X15" s="291"/>
      <c r="Y15" s="291"/>
      <c r="Z15" s="291"/>
      <c r="AA15" s="291"/>
      <c r="AB15" s="291"/>
      <c r="AC15" s="291"/>
      <c r="AD15" s="291"/>
    </row>
    <row r="16" spans="2:30" x14ac:dyDescent="0.25">
      <c r="B16" s="151" t="s">
        <v>34</v>
      </c>
      <c r="C16" s="142" t="s">
        <v>35</v>
      </c>
      <c r="D16" s="141">
        <v>13302.285997999999</v>
      </c>
      <c r="E16" s="295">
        <v>1811119249.0999999</v>
      </c>
      <c r="F16" s="295">
        <v>601549166.75</v>
      </c>
      <c r="G16" s="295">
        <v>2995698643.3699999</v>
      </c>
      <c r="H16" s="295">
        <v>2046492829.9499998</v>
      </c>
      <c r="I16" s="295">
        <v>1425740928.3000002</v>
      </c>
      <c r="J16" s="295">
        <v>1240350187.8199999</v>
      </c>
      <c r="K16" s="295">
        <v>1566258035.3800006</v>
      </c>
      <c r="L16" s="295">
        <v>751936783.87</v>
      </c>
      <c r="M16" s="295">
        <v>740497771.5</v>
      </c>
      <c r="N16" s="295">
        <v>1371725144.9100001</v>
      </c>
      <c r="O16" s="295">
        <v>747709016.95000005</v>
      </c>
      <c r="P16" s="295">
        <v>846078359.36000001</v>
      </c>
      <c r="Q16" s="295">
        <v>16145156117.260002</v>
      </c>
      <c r="R16" s="291"/>
      <c r="S16" s="291"/>
      <c r="T16" s="291"/>
      <c r="U16" s="291"/>
      <c r="V16" s="291"/>
      <c r="W16" s="291"/>
      <c r="X16" s="291"/>
      <c r="Y16" s="291"/>
      <c r="Z16" s="291"/>
      <c r="AA16" s="291"/>
      <c r="AB16" s="291"/>
      <c r="AC16" s="291"/>
      <c r="AD16" s="291"/>
    </row>
    <row r="17" spans="2:30" s="139" customFormat="1" x14ac:dyDescent="0.25">
      <c r="B17" s="157" t="s">
        <v>36</v>
      </c>
      <c r="C17" s="156" t="s">
        <v>37</v>
      </c>
      <c r="D17" s="155">
        <v>9549.8323010000004</v>
      </c>
      <c r="E17" s="294">
        <v>620344584.21000004</v>
      </c>
      <c r="F17" s="294">
        <v>633128101.69000006</v>
      </c>
      <c r="G17" s="294">
        <v>959310107.76999998</v>
      </c>
      <c r="H17" s="294">
        <v>1339010913.2699997</v>
      </c>
      <c r="I17" s="294">
        <v>869968790.63000011</v>
      </c>
      <c r="J17" s="294">
        <v>783629775.44999993</v>
      </c>
      <c r="K17" s="294">
        <v>846525532.52999997</v>
      </c>
      <c r="L17" s="294">
        <v>706516500.34000003</v>
      </c>
      <c r="M17" s="294">
        <v>976785986.18999994</v>
      </c>
      <c r="N17" s="294">
        <v>1498296907.5099998</v>
      </c>
      <c r="O17" s="294">
        <v>806268491.33000016</v>
      </c>
      <c r="P17" s="294">
        <v>837874024.6099999</v>
      </c>
      <c r="Q17" s="294">
        <v>10877659715.530001</v>
      </c>
      <c r="R17" s="291"/>
      <c r="S17" s="291"/>
      <c r="T17" s="291"/>
      <c r="U17" s="291"/>
      <c r="V17" s="291"/>
      <c r="W17" s="291"/>
      <c r="X17" s="291"/>
      <c r="Y17" s="291"/>
      <c r="Z17" s="291"/>
      <c r="AA17" s="291"/>
      <c r="AB17" s="291"/>
      <c r="AC17" s="291"/>
      <c r="AD17" s="291"/>
    </row>
    <row r="18" spans="2:30" x14ac:dyDescent="0.25">
      <c r="B18" s="151" t="s">
        <v>38</v>
      </c>
      <c r="C18" s="142" t="s">
        <v>39</v>
      </c>
      <c r="D18" s="141">
        <v>5525.5069000000003</v>
      </c>
      <c r="E18" s="295">
        <v>389509258.92000002</v>
      </c>
      <c r="F18" s="295">
        <v>338362665.19999999</v>
      </c>
      <c r="G18" s="295">
        <v>579810282.97000003</v>
      </c>
      <c r="H18" s="295">
        <v>960730623.35999978</v>
      </c>
      <c r="I18" s="295">
        <v>577179575.85000002</v>
      </c>
      <c r="J18" s="295">
        <v>437275688.19999993</v>
      </c>
      <c r="K18" s="295">
        <v>422486001.30000001</v>
      </c>
      <c r="L18" s="295">
        <v>353230844.03000003</v>
      </c>
      <c r="M18" s="295">
        <v>560948627.90999997</v>
      </c>
      <c r="N18" s="295">
        <v>1101776623.5699999</v>
      </c>
      <c r="O18" s="295">
        <v>420471727.83999997</v>
      </c>
      <c r="P18" s="295">
        <v>407973446.51999998</v>
      </c>
      <c r="Q18" s="295">
        <v>6549755365.6700001</v>
      </c>
      <c r="R18" s="291"/>
      <c r="S18" s="291"/>
      <c r="T18" s="291"/>
      <c r="U18" s="291"/>
      <c r="V18" s="291"/>
      <c r="W18" s="291"/>
      <c r="X18" s="291"/>
      <c r="Y18" s="291"/>
      <c r="Z18" s="291"/>
      <c r="AA18" s="291"/>
      <c r="AB18" s="291"/>
      <c r="AC18" s="291"/>
      <c r="AD18" s="291"/>
    </row>
    <row r="19" spans="2:30" x14ac:dyDescent="0.25">
      <c r="B19" s="151" t="s">
        <v>40</v>
      </c>
      <c r="C19" s="142" t="s">
        <v>41</v>
      </c>
      <c r="D19" s="141">
        <v>4024.3254010000001</v>
      </c>
      <c r="E19" s="295">
        <v>230835325.28999999</v>
      </c>
      <c r="F19" s="295">
        <v>294765436.49000001</v>
      </c>
      <c r="G19" s="295">
        <v>379499824.80000001</v>
      </c>
      <c r="H19" s="295">
        <v>378280289.91000003</v>
      </c>
      <c r="I19" s="295">
        <v>292789214.78000003</v>
      </c>
      <c r="J19" s="295">
        <v>346354087.25</v>
      </c>
      <c r="K19" s="295">
        <v>424039531.23000002</v>
      </c>
      <c r="L19" s="295">
        <v>353285656.31</v>
      </c>
      <c r="M19" s="295">
        <v>415837358.27999997</v>
      </c>
      <c r="N19" s="295">
        <v>396520283.93999994</v>
      </c>
      <c r="O19" s="295">
        <v>385796763.49000013</v>
      </c>
      <c r="P19" s="295">
        <v>429900578.08999997</v>
      </c>
      <c r="Q19" s="295">
        <v>4327904349.8600006</v>
      </c>
      <c r="R19" s="291"/>
      <c r="S19" s="291"/>
      <c r="T19" s="291"/>
      <c r="U19" s="291"/>
      <c r="V19" s="291"/>
      <c r="W19" s="291"/>
      <c r="X19" s="291"/>
      <c r="Y19" s="291"/>
      <c r="Z19" s="291"/>
      <c r="AA19" s="291"/>
      <c r="AB19" s="291"/>
      <c r="AC19" s="291"/>
      <c r="AD19" s="291"/>
    </row>
    <row r="20" spans="2:30" s="139" customFormat="1" x14ac:dyDescent="0.25">
      <c r="B20" s="157" t="s">
        <v>42</v>
      </c>
      <c r="C20" s="156" t="s">
        <v>43</v>
      </c>
      <c r="D20" s="155">
        <v>150529.40061300001</v>
      </c>
      <c r="E20" s="294">
        <v>11145430945.660002</v>
      </c>
      <c r="F20" s="294">
        <v>9507016623.4500008</v>
      </c>
      <c r="G20" s="294">
        <v>10148167811</v>
      </c>
      <c r="H20" s="294">
        <v>10528075789.25</v>
      </c>
      <c r="I20" s="294">
        <v>10306181252.419998</v>
      </c>
      <c r="J20" s="294">
        <v>10975243918.420002</v>
      </c>
      <c r="K20" s="294">
        <v>10913539268.700001</v>
      </c>
      <c r="L20" s="294">
        <v>11313601923.980001</v>
      </c>
      <c r="M20" s="294">
        <v>11081449290.719999</v>
      </c>
      <c r="N20" s="294">
        <v>11489435237.82</v>
      </c>
      <c r="O20" s="294">
        <v>11915351278.370001</v>
      </c>
      <c r="P20" s="294">
        <v>13088045299.280001</v>
      </c>
      <c r="Q20" s="294">
        <v>132411538639.07001</v>
      </c>
      <c r="R20" s="291"/>
      <c r="S20" s="291"/>
      <c r="T20" s="291"/>
      <c r="U20" s="291"/>
      <c r="V20" s="291"/>
      <c r="W20" s="291"/>
      <c r="X20" s="291"/>
      <c r="Y20" s="291"/>
      <c r="Z20" s="291"/>
      <c r="AA20" s="291"/>
      <c r="AB20" s="291"/>
      <c r="AC20" s="291"/>
      <c r="AD20" s="291"/>
    </row>
    <row r="21" spans="2:30" x14ac:dyDescent="0.25">
      <c r="B21" s="151" t="s">
        <v>44</v>
      </c>
      <c r="C21" s="142" t="s">
        <v>45</v>
      </c>
      <c r="D21" s="141">
        <v>81342.636201999994</v>
      </c>
      <c r="E21" s="295">
        <v>5815541463.4500008</v>
      </c>
      <c r="F21" s="295">
        <v>5225874646.6000004</v>
      </c>
      <c r="G21" s="295">
        <v>5360206952.1400003</v>
      </c>
      <c r="H21" s="295">
        <v>5798871465.3100004</v>
      </c>
      <c r="I21" s="295">
        <v>5563137214.6899986</v>
      </c>
      <c r="J21" s="295">
        <v>5975526934.1100006</v>
      </c>
      <c r="K21" s="295">
        <v>5907477207.9199991</v>
      </c>
      <c r="L21" s="295">
        <v>5898032424.5699997</v>
      </c>
      <c r="M21" s="295">
        <v>5907285925.249999</v>
      </c>
      <c r="N21" s="295">
        <v>6013095273.46</v>
      </c>
      <c r="O21" s="295">
        <v>6082310890.8500004</v>
      </c>
      <c r="P21" s="295">
        <v>6329509537.8399992</v>
      </c>
      <c r="Q21" s="295">
        <v>69876869936.190002</v>
      </c>
      <c r="R21" s="291"/>
      <c r="S21" s="291"/>
      <c r="T21" s="291"/>
      <c r="U21" s="291"/>
      <c r="V21" s="291"/>
      <c r="W21" s="291"/>
      <c r="X21" s="291"/>
      <c r="Y21" s="291"/>
      <c r="Z21" s="291"/>
      <c r="AA21" s="291"/>
      <c r="AB21" s="291"/>
      <c r="AC21" s="291"/>
      <c r="AD21" s="291"/>
    </row>
    <row r="22" spans="2:30" x14ac:dyDescent="0.25">
      <c r="B22" s="151" t="s">
        <v>46</v>
      </c>
      <c r="C22" s="142" t="s">
        <v>47</v>
      </c>
      <c r="D22" s="141">
        <v>54370.802405000002</v>
      </c>
      <c r="E22" s="295">
        <v>4185439552.5799999</v>
      </c>
      <c r="F22" s="295">
        <v>3249352625.75</v>
      </c>
      <c r="G22" s="295">
        <v>3686767277.8000002</v>
      </c>
      <c r="H22" s="295">
        <v>3712077858.6899991</v>
      </c>
      <c r="I22" s="295">
        <v>3636656521.0399995</v>
      </c>
      <c r="J22" s="295">
        <v>3973579004.8800001</v>
      </c>
      <c r="K22" s="295">
        <v>3846846115.8899999</v>
      </c>
      <c r="L22" s="295">
        <v>4335971800.0900011</v>
      </c>
      <c r="M22" s="295">
        <v>3945855935.4700003</v>
      </c>
      <c r="N22" s="295">
        <v>4233055659.3499994</v>
      </c>
      <c r="O22" s="295">
        <v>4452294254.8299999</v>
      </c>
      <c r="P22" s="295">
        <v>5516801205.6800003</v>
      </c>
      <c r="Q22" s="295">
        <v>48774697812.050003</v>
      </c>
      <c r="R22" s="291"/>
      <c r="S22" s="291"/>
      <c r="T22" s="291"/>
      <c r="U22" s="291"/>
      <c r="V22" s="291"/>
      <c r="W22" s="291"/>
      <c r="X22" s="291"/>
      <c r="Y22" s="291"/>
      <c r="Z22" s="291"/>
      <c r="AA22" s="291"/>
      <c r="AB22" s="291"/>
      <c r="AC22" s="291"/>
      <c r="AD22" s="291"/>
    </row>
    <row r="23" spans="2:30" x14ac:dyDescent="0.25">
      <c r="B23" s="151" t="s">
        <v>48</v>
      </c>
      <c r="C23" s="142" t="s">
        <v>49</v>
      </c>
      <c r="D23" s="141">
        <v>12490.908401000001</v>
      </c>
      <c r="E23" s="295">
        <v>1022712928.0200001</v>
      </c>
      <c r="F23" s="295">
        <v>898087601.48000002</v>
      </c>
      <c r="G23" s="295">
        <v>906320302.04999983</v>
      </c>
      <c r="H23" s="295">
        <v>931461539.72000003</v>
      </c>
      <c r="I23" s="295">
        <v>1003482050.67</v>
      </c>
      <c r="J23" s="295">
        <v>935087328.26999998</v>
      </c>
      <c r="K23" s="295">
        <v>1068248786.27</v>
      </c>
      <c r="L23" s="295">
        <v>961561593.78999996</v>
      </c>
      <c r="M23" s="295">
        <v>939954904.07000005</v>
      </c>
      <c r="N23" s="295">
        <v>966909606.5</v>
      </c>
      <c r="O23" s="295">
        <v>902386086.84000015</v>
      </c>
      <c r="P23" s="295">
        <v>959151598.91000009</v>
      </c>
      <c r="Q23" s="295">
        <v>11495364326.59</v>
      </c>
      <c r="R23" s="291"/>
      <c r="S23" s="291"/>
      <c r="T23" s="291"/>
      <c r="U23" s="291"/>
      <c r="V23" s="291"/>
      <c r="W23" s="291"/>
      <c r="X23" s="291"/>
      <c r="Y23" s="291"/>
      <c r="Z23" s="291"/>
      <c r="AA23" s="291"/>
      <c r="AB23" s="291"/>
      <c r="AC23" s="291"/>
      <c r="AD23" s="291"/>
    </row>
    <row r="24" spans="2:30" x14ac:dyDescent="0.25">
      <c r="B24" s="151" t="s">
        <v>50</v>
      </c>
      <c r="C24" s="142" t="s">
        <v>51</v>
      </c>
      <c r="D24" s="141">
        <v>2325.0536050000001</v>
      </c>
      <c r="E24" s="295">
        <v>121737001.61000001</v>
      </c>
      <c r="F24" s="295">
        <v>133701749.61999999</v>
      </c>
      <c r="G24" s="295">
        <v>194873279.00999996</v>
      </c>
      <c r="H24" s="295">
        <v>85664925.529999986</v>
      </c>
      <c r="I24" s="295">
        <v>102905466.02000001</v>
      </c>
      <c r="J24" s="295">
        <v>91050651.159999996</v>
      </c>
      <c r="K24" s="295">
        <v>90967158.620000005</v>
      </c>
      <c r="L24" s="295">
        <v>118036105.53</v>
      </c>
      <c r="M24" s="295">
        <v>288352525.93000001</v>
      </c>
      <c r="N24" s="295">
        <v>276374698.50999999</v>
      </c>
      <c r="O24" s="295">
        <v>478360045.85000002</v>
      </c>
      <c r="P24" s="295">
        <v>282582956.85000002</v>
      </c>
      <c r="Q24" s="295">
        <v>2264606564.2399998</v>
      </c>
      <c r="R24" s="291"/>
      <c r="S24" s="291"/>
      <c r="T24" s="291"/>
      <c r="U24" s="291"/>
      <c r="V24" s="291"/>
      <c r="W24" s="291"/>
      <c r="X24" s="291"/>
      <c r="Y24" s="291"/>
      <c r="Z24" s="291"/>
      <c r="AA24" s="291"/>
      <c r="AB24" s="291"/>
      <c r="AC24" s="291"/>
      <c r="AD24" s="291"/>
    </row>
    <row r="25" spans="2:30" s="139" customFormat="1" x14ac:dyDescent="0.25">
      <c r="B25" s="157" t="s">
        <v>52</v>
      </c>
      <c r="C25" s="156" t="s">
        <v>53</v>
      </c>
      <c r="D25" s="155">
        <v>26575.281502000002</v>
      </c>
      <c r="E25" s="294">
        <v>1660326937.0700002</v>
      </c>
      <c r="F25" s="294">
        <v>1724787110.9200001</v>
      </c>
      <c r="G25" s="294">
        <v>1963858482.7399998</v>
      </c>
      <c r="H25" s="294">
        <v>1817312157.4700003</v>
      </c>
      <c r="I25" s="294">
        <v>1738057848.73</v>
      </c>
      <c r="J25" s="294">
        <v>1806796984.1200001</v>
      </c>
      <c r="K25" s="294">
        <v>1772829007.98</v>
      </c>
      <c r="L25" s="294">
        <v>1810307663.0999999</v>
      </c>
      <c r="M25" s="294">
        <v>1661760926.0900002</v>
      </c>
      <c r="N25" s="294">
        <v>1908391712.48</v>
      </c>
      <c r="O25" s="294">
        <v>1939055007.3199999</v>
      </c>
      <c r="P25" s="294">
        <v>2138921393.2500002</v>
      </c>
      <c r="Q25" s="294">
        <v>21942405231.270004</v>
      </c>
      <c r="R25" s="291"/>
      <c r="S25" s="291"/>
      <c r="T25" s="291"/>
      <c r="U25" s="291"/>
      <c r="V25" s="291"/>
      <c r="W25" s="291"/>
      <c r="X25" s="291"/>
      <c r="Y25" s="291"/>
      <c r="Z25" s="291"/>
      <c r="AA25" s="291"/>
      <c r="AB25" s="291"/>
      <c r="AC25" s="291"/>
      <c r="AD25" s="291"/>
    </row>
    <row r="26" spans="2:30" x14ac:dyDescent="0.25">
      <c r="B26" s="151" t="s">
        <v>54</v>
      </c>
      <c r="C26" s="142" t="s">
        <v>55</v>
      </c>
      <c r="D26" s="141">
        <v>21386.754301000001</v>
      </c>
      <c r="E26" s="295">
        <v>1330494787.71</v>
      </c>
      <c r="F26" s="295">
        <v>1370718410.3299999</v>
      </c>
      <c r="G26" s="295">
        <v>1610713957.3399999</v>
      </c>
      <c r="H26" s="295">
        <v>1449274803.1700001</v>
      </c>
      <c r="I26" s="295">
        <v>1437796519.1700001</v>
      </c>
      <c r="J26" s="295">
        <v>1529990237.98</v>
      </c>
      <c r="K26" s="295">
        <v>1473210497.5699999</v>
      </c>
      <c r="L26" s="295">
        <v>1455378068.4300001</v>
      </c>
      <c r="M26" s="295">
        <v>1358902488.0700002</v>
      </c>
      <c r="N26" s="295">
        <v>1690033206.25</v>
      </c>
      <c r="O26" s="295">
        <v>1706927921.0899999</v>
      </c>
      <c r="P26" s="295">
        <v>1880283023.6500001</v>
      </c>
      <c r="Q26" s="295">
        <v>18293723920.760002</v>
      </c>
      <c r="R26" s="291"/>
      <c r="S26" s="291"/>
      <c r="T26" s="291"/>
      <c r="U26" s="291"/>
      <c r="V26" s="291"/>
      <c r="W26" s="291"/>
      <c r="X26" s="291"/>
      <c r="Y26" s="291"/>
      <c r="Z26" s="291"/>
      <c r="AA26" s="291"/>
      <c r="AB26" s="291"/>
      <c r="AC26" s="291"/>
      <c r="AD26" s="291"/>
    </row>
    <row r="27" spans="2:30" x14ac:dyDescent="0.25">
      <c r="B27" s="151" t="s">
        <v>56</v>
      </c>
      <c r="C27" s="142" t="s">
        <v>57</v>
      </c>
      <c r="D27" s="141">
        <v>130.57910000000001</v>
      </c>
      <c r="E27" s="295">
        <v>12686145.18</v>
      </c>
      <c r="F27" s="295">
        <v>13143299.449999999</v>
      </c>
      <c r="G27" s="295">
        <v>12542535.359999999</v>
      </c>
      <c r="H27" s="295">
        <v>8870645.4000000004</v>
      </c>
      <c r="I27" s="295">
        <v>12528923.690000001</v>
      </c>
      <c r="J27" s="295">
        <v>7930956.3799999999</v>
      </c>
      <c r="K27" s="295">
        <v>12482896.15</v>
      </c>
      <c r="L27" s="295">
        <v>10502523.26</v>
      </c>
      <c r="M27" s="295">
        <v>8912637.120000001</v>
      </c>
      <c r="N27" s="295">
        <v>11426234.859999999</v>
      </c>
      <c r="O27" s="295">
        <v>9572944.2999999989</v>
      </c>
      <c r="P27" s="295">
        <v>11070343.48</v>
      </c>
      <c r="Q27" s="295">
        <v>131670084.63000003</v>
      </c>
      <c r="R27" s="291"/>
      <c r="S27" s="291"/>
      <c r="T27" s="291"/>
      <c r="U27" s="291"/>
      <c r="V27" s="291"/>
      <c r="W27" s="291"/>
      <c r="X27" s="291"/>
      <c r="Y27" s="291"/>
      <c r="Z27" s="291"/>
      <c r="AA27" s="291"/>
      <c r="AB27" s="291"/>
      <c r="AC27" s="291"/>
      <c r="AD27" s="291"/>
    </row>
    <row r="28" spans="2:30" x14ac:dyDescent="0.25">
      <c r="B28" s="151" t="s">
        <v>58</v>
      </c>
      <c r="C28" s="142" t="s">
        <v>59</v>
      </c>
      <c r="D28" s="141">
        <v>5057.948101</v>
      </c>
      <c r="E28" s="295">
        <v>317146004.17999995</v>
      </c>
      <c r="F28" s="295">
        <v>340925401.13999999</v>
      </c>
      <c r="G28" s="295">
        <v>340601990.0399999</v>
      </c>
      <c r="H28" s="295">
        <v>359166708.90000004</v>
      </c>
      <c r="I28" s="295">
        <v>287732405.87</v>
      </c>
      <c r="J28" s="295">
        <v>268875789.75999993</v>
      </c>
      <c r="K28" s="295">
        <v>287135614.25999999</v>
      </c>
      <c r="L28" s="295">
        <v>344427071.40999997</v>
      </c>
      <c r="M28" s="295">
        <v>293945800.89999998</v>
      </c>
      <c r="N28" s="295">
        <v>206932271.37</v>
      </c>
      <c r="O28" s="295">
        <v>222554141.93000001</v>
      </c>
      <c r="P28" s="295">
        <v>247568026.12</v>
      </c>
      <c r="Q28" s="295">
        <v>3517011225.8799996</v>
      </c>
      <c r="R28" s="291"/>
      <c r="S28" s="291"/>
      <c r="T28" s="291"/>
      <c r="U28" s="291"/>
      <c r="V28" s="291"/>
      <c r="W28" s="291"/>
      <c r="X28" s="291"/>
      <c r="Y28" s="291"/>
      <c r="Z28" s="291"/>
      <c r="AA28" s="291"/>
      <c r="AB28" s="291"/>
      <c r="AC28" s="291"/>
      <c r="AD28" s="291"/>
    </row>
    <row r="29" spans="2:30" s="139" customFormat="1" x14ac:dyDescent="0.25">
      <c r="B29" s="157" t="s">
        <v>60</v>
      </c>
      <c r="C29" s="156" t="s">
        <v>61</v>
      </c>
      <c r="D29" s="155">
        <v>56.159199000000001</v>
      </c>
      <c r="E29" s="294">
        <v>981.19</v>
      </c>
      <c r="F29" s="294">
        <v>11294.3</v>
      </c>
      <c r="G29" s="294">
        <v>161378.22</v>
      </c>
      <c r="H29" s="294">
        <v>19235.75</v>
      </c>
      <c r="I29" s="294">
        <v>833.05</v>
      </c>
      <c r="J29" s="294">
        <v>3805.3500000000004</v>
      </c>
      <c r="K29" s="294">
        <v>1840.67</v>
      </c>
      <c r="L29" s="294">
        <v>14477.67</v>
      </c>
      <c r="M29" s="294">
        <v>12757.2</v>
      </c>
      <c r="N29" s="294">
        <v>6273.48</v>
      </c>
      <c r="O29" s="294">
        <v>5084752.1100000003</v>
      </c>
      <c r="P29" s="294">
        <v>17708.5</v>
      </c>
      <c r="Q29" s="294">
        <v>5335337.49</v>
      </c>
      <c r="R29" s="291"/>
      <c r="S29" s="291"/>
      <c r="T29" s="291"/>
      <c r="U29" s="291"/>
      <c r="V29" s="291"/>
      <c r="W29" s="291"/>
      <c r="X29" s="291"/>
      <c r="Y29" s="291"/>
      <c r="Z29" s="291"/>
      <c r="AA29" s="291"/>
      <c r="AB29" s="291"/>
      <c r="AC29" s="291"/>
      <c r="AD29" s="291"/>
    </row>
    <row r="30" spans="2:30" s="139" customFormat="1" x14ac:dyDescent="0.25">
      <c r="B30" s="157" t="s">
        <v>62</v>
      </c>
      <c r="C30" s="156" t="s">
        <v>63</v>
      </c>
      <c r="D30" s="155">
        <v>0</v>
      </c>
      <c r="E30" s="294">
        <v>24386.400000419933</v>
      </c>
      <c r="F30" s="294">
        <v>0.42000022192951292</v>
      </c>
      <c r="G30" s="294">
        <v>72490.369998943759</v>
      </c>
      <c r="H30" s="294">
        <v>103.78999962090165</v>
      </c>
      <c r="I30" s="294">
        <v>2.0100005269050598</v>
      </c>
      <c r="J30" s="294">
        <v>12.200000688238106</v>
      </c>
      <c r="K30" s="294">
        <v>120.86999950418249</v>
      </c>
      <c r="L30" s="294">
        <v>-1.8311002349946648E-6</v>
      </c>
      <c r="M30" s="294">
        <v>4.000091552734375E-2</v>
      </c>
      <c r="N30" s="294">
        <v>221960.58000053407</v>
      </c>
      <c r="O30" s="294">
        <v>0</v>
      </c>
      <c r="P30" s="294">
        <v>0</v>
      </c>
      <c r="Q30" s="294">
        <v>319076.67999954434</v>
      </c>
      <c r="R30" s="291"/>
      <c r="S30" s="291"/>
      <c r="T30" s="291"/>
      <c r="U30" s="291"/>
      <c r="V30" s="291"/>
      <c r="W30" s="291"/>
      <c r="X30" s="291"/>
      <c r="Y30" s="291"/>
      <c r="Z30" s="291"/>
      <c r="AA30" s="291"/>
      <c r="AB30" s="291"/>
      <c r="AC30" s="291"/>
      <c r="AD30" s="291"/>
    </row>
    <row r="31" spans="2:30" s="1" customFormat="1" x14ac:dyDescent="0.25">
      <c r="B31" s="150" t="s">
        <v>64</v>
      </c>
      <c r="C31" s="146" t="s">
        <v>65</v>
      </c>
      <c r="D31" s="145">
        <v>5625.4013020000002</v>
      </c>
      <c r="E31" s="293">
        <v>340038089.55000007</v>
      </c>
      <c r="F31" s="293">
        <v>424768983.18000001</v>
      </c>
      <c r="G31" s="293">
        <v>429455110.04999995</v>
      </c>
      <c r="H31" s="293">
        <v>352810395.48999995</v>
      </c>
      <c r="I31" s="293">
        <v>337308299.12</v>
      </c>
      <c r="J31" s="293">
        <v>336268720.71999997</v>
      </c>
      <c r="K31" s="293">
        <v>481781137.22000009</v>
      </c>
      <c r="L31" s="293">
        <v>373852115.63999999</v>
      </c>
      <c r="M31" s="293">
        <v>478361083.36000001</v>
      </c>
      <c r="N31" s="293">
        <v>371112880.28999996</v>
      </c>
      <c r="O31" s="293">
        <v>395821568.46999997</v>
      </c>
      <c r="P31" s="293">
        <v>2036972646.5</v>
      </c>
      <c r="Q31" s="293">
        <v>6358551029.5899992</v>
      </c>
      <c r="R31" s="291"/>
      <c r="S31" s="291"/>
      <c r="T31" s="291"/>
      <c r="U31" s="291"/>
      <c r="V31" s="291"/>
      <c r="W31" s="291"/>
      <c r="X31" s="291"/>
      <c r="Y31" s="291"/>
      <c r="Z31" s="291"/>
      <c r="AA31" s="291"/>
      <c r="AB31" s="291"/>
      <c r="AC31" s="291"/>
      <c r="AD31" s="291"/>
    </row>
    <row r="32" spans="2:30" s="139" customFormat="1" x14ac:dyDescent="0.25">
      <c r="B32" s="157" t="s">
        <v>66</v>
      </c>
      <c r="C32" s="156" t="s">
        <v>67</v>
      </c>
      <c r="D32" s="155">
        <v>861.57320000000004</v>
      </c>
      <c r="E32" s="294">
        <v>72601037.680000007</v>
      </c>
      <c r="F32" s="294">
        <v>66851042.63000001</v>
      </c>
      <c r="G32" s="294">
        <v>88610235.61999999</v>
      </c>
      <c r="H32" s="294">
        <v>74127743.810000002</v>
      </c>
      <c r="I32" s="294">
        <v>79037615.399999991</v>
      </c>
      <c r="J32" s="294">
        <v>75825715.700000003</v>
      </c>
      <c r="K32" s="294">
        <v>77551013.969999999</v>
      </c>
      <c r="L32" s="294">
        <v>80902647.560000002</v>
      </c>
      <c r="M32" s="294">
        <v>91451167.359999999</v>
      </c>
      <c r="N32" s="294">
        <v>83527458.189999998</v>
      </c>
      <c r="O32" s="294">
        <v>83423990.949999988</v>
      </c>
      <c r="P32" s="294">
        <v>134830149.02000001</v>
      </c>
      <c r="Q32" s="294">
        <v>1008739817.8899999</v>
      </c>
      <c r="R32" s="291"/>
      <c r="S32" s="291"/>
      <c r="T32" s="291"/>
      <c r="U32" s="291"/>
      <c r="V32" s="291"/>
      <c r="W32" s="291"/>
      <c r="X32" s="291"/>
      <c r="Y32" s="291"/>
      <c r="Z32" s="291"/>
      <c r="AA32" s="291"/>
      <c r="AB32" s="291"/>
      <c r="AC32" s="291"/>
      <c r="AD32" s="291"/>
    </row>
    <row r="33" spans="2:30" x14ac:dyDescent="0.25">
      <c r="B33" s="151" t="s">
        <v>68</v>
      </c>
      <c r="C33" s="142" t="s">
        <v>69</v>
      </c>
      <c r="D33" s="141">
        <v>861.57320000000004</v>
      </c>
      <c r="E33" s="295">
        <v>72601037.680000007</v>
      </c>
      <c r="F33" s="295">
        <v>66851042.63000001</v>
      </c>
      <c r="G33" s="295">
        <v>88610235.61999999</v>
      </c>
      <c r="H33" s="295">
        <v>74127743.810000002</v>
      </c>
      <c r="I33" s="295">
        <v>79037615.399999991</v>
      </c>
      <c r="J33" s="295">
        <v>75825715.700000003</v>
      </c>
      <c r="K33" s="295">
        <v>77551013.969999999</v>
      </c>
      <c r="L33" s="295">
        <v>80902647.560000002</v>
      </c>
      <c r="M33" s="295">
        <v>91451167.359999999</v>
      </c>
      <c r="N33" s="295">
        <v>83527458.189999998</v>
      </c>
      <c r="O33" s="295">
        <v>83423990.949999988</v>
      </c>
      <c r="P33" s="295">
        <v>134830149.02000001</v>
      </c>
      <c r="Q33" s="295">
        <v>1008739817.8899999</v>
      </c>
      <c r="R33" s="291"/>
      <c r="S33" s="291"/>
      <c r="T33" s="291"/>
      <c r="U33" s="291"/>
      <c r="V33" s="291"/>
      <c r="W33" s="291"/>
      <c r="X33" s="291"/>
      <c r="Y33" s="291"/>
      <c r="Z33" s="291"/>
      <c r="AA33" s="291"/>
      <c r="AB33" s="291"/>
      <c r="AC33" s="291"/>
      <c r="AD33" s="291"/>
    </row>
    <row r="34" spans="2:30" s="139" customFormat="1" x14ac:dyDescent="0.25">
      <c r="B34" s="157" t="s">
        <v>70</v>
      </c>
      <c r="C34" s="156" t="s">
        <v>71</v>
      </c>
      <c r="D34" s="155">
        <v>3803.8526000000002</v>
      </c>
      <c r="E34" s="294">
        <v>251756502.87000003</v>
      </c>
      <c r="F34" s="294">
        <v>219241603.37999994</v>
      </c>
      <c r="G34" s="294">
        <v>315914206.83999997</v>
      </c>
      <c r="H34" s="294">
        <v>252035076.21999997</v>
      </c>
      <c r="I34" s="294">
        <v>246358384.37</v>
      </c>
      <c r="J34" s="294">
        <v>243772220.91999999</v>
      </c>
      <c r="K34" s="294">
        <v>377883105.44000006</v>
      </c>
      <c r="L34" s="294">
        <v>268387685.05000001</v>
      </c>
      <c r="M34" s="294">
        <v>359915397.69000006</v>
      </c>
      <c r="N34" s="294">
        <v>239517993.34</v>
      </c>
      <c r="O34" s="294">
        <v>271319867.54999995</v>
      </c>
      <c r="P34" s="294">
        <v>393084741.17000002</v>
      </c>
      <c r="Q34" s="294">
        <v>3439186784.8400002</v>
      </c>
      <c r="R34" s="291"/>
      <c r="S34" s="291"/>
      <c r="T34" s="291"/>
      <c r="U34" s="291"/>
      <c r="V34" s="291"/>
      <c r="W34" s="291"/>
      <c r="X34" s="291"/>
      <c r="Y34" s="291"/>
      <c r="Z34" s="291"/>
      <c r="AA34" s="291"/>
      <c r="AB34" s="291"/>
      <c r="AC34" s="291"/>
      <c r="AD34" s="291"/>
    </row>
    <row r="35" spans="2:30" x14ac:dyDescent="0.25">
      <c r="B35" s="151" t="s">
        <v>72</v>
      </c>
      <c r="C35" s="142" t="s">
        <v>73</v>
      </c>
      <c r="D35" s="141">
        <v>1045.7453</v>
      </c>
      <c r="E35" s="295">
        <v>68353081.710000008</v>
      </c>
      <c r="F35" s="295">
        <v>48744531.299999997</v>
      </c>
      <c r="G35" s="295">
        <v>92493894.269999996</v>
      </c>
      <c r="H35" s="295">
        <v>89607511.86999999</v>
      </c>
      <c r="I35" s="295">
        <v>76639390.480000004</v>
      </c>
      <c r="J35" s="295">
        <v>73574844.939999998</v>
      </c>
      <c r="K35" s="295">
        <v>87960114.400000006</v>
      </c>
      <c r="L35" s="295">
        <v>84854448.329999983</v>
      </c>
      <c r="M35" s="295">
        <v>93897233.539999992</v>
      </c>
      <c r="N35" s="295">
        <v>88754816.120000005</v>
      </c>
      <c r="O35" s="295">
        <v>82518021.030000001</v>
      </c>
      <c r="P35" s="295">
        <v>183276550.67000002</v>
      </c>
      <c r="Q35" s="295">
        <v>1070674438.6599998</v>
      </c>
      <c r="R35" s="291"/>
      <c r="S35" s="291"/>
      <c r="T35" s="291"/>
      <c r="U35" s="291"/>
      <c r="V35" s="291"/>
      <c r="W35" s="291"/>
      <c r="X35" s="291"/>
      <c r="Y35" s="291"/>
      <c r="Z35" s="291"/>
      <c r="AA35" s="291"/>
      <c r="AB35" s="291"/>
      <c r="AC35" s="291"/>
      <c r="AD35" s="291"/>
    </row>
    <row r="36" spans="2:30" x14ac:dyDescent="0.25">
      <c r="B36" s="151" t="s">
        <v>74</v>
      </c>
      <c r="C36" s="142" t="s">
        <v>75</v>
      </c>
      <c r="D36" s="141">
        <v>2758.1073000000001</v>
      </c>
      <c r="E36" s="295">
        <v>183403421.16000003</v>
      </c>
      <c r="F36" s="295">
        <v>170497072.07999995</v>
      </c>
      <c r="G36" s="295">
        <v>223420312.56999996</v>
      </c>
      <c r="H36" s="295">
        <v>162427564.34999999</v>
      </c>
      <c r="I36" s="295">
        <v>169718993.89000002</v>
      </c>
      <c r="J36" s="295">
        <v>170197375.97999999</v>
      </c>
      <c r="K36" s="295">
        <v>289922991.04000008</v>
      </c>
      <c r="L36" s="295">
        <v>183533236.72000003</v>
      </c>
      <c r="M36" s="295">
        <v>266018164.15000001</v>
      </c>
      <c r="N36" s="295">
        <v>150763177.22</v>
      </c>
      <c r="O36" s="295">
        <v>188801846.51999998</v>
      </c>
      <c r="P36" s="295">
        <v>209808190.5</v>
      </c>
      <c r="Q36" s="295">
        <v>2368512346.1800003</v>
      </c>
      <c r="R36" s="291"/>
      <c r="S36" s="291"/>
      <c r="T36" s="291"/>
      <c r="U36" s="291"/>
      <c r="V36" s="291"/>
      <c r="W36" s="291"/>
      <c r="X36" s="291"/>
      <c r="Y36" s="291"/>
      <c r="Z36" s="291"/>
      <c r="AA36" s="291"/>
      <c r="AB36" s="291"/>
      <c r="AC36" s="291"/>
      <c r="AD36" s="291"/>
    </row>
    <row r="37" spans="2:30" s="139" customFormat="1" x14ac:dyDescent="0.25">
      <c r="B37" s="157" t="s">
        <v>76</v>
      </c>
      <c r="C37" s="156" t="s">
        <v>77</v>
      </c>
      <c r="D37" s="155">
        <v>825.43040199999996</v>
      </c>
      <c r="E37" s="294">
        <v>91660.57</v>
      </c>
      <c r="F37" s="294">
        <v>120010695.59999999</v>
      </c>
      <c r="G37" s="294">
        <v>129807.54999999983</v>
      </c>
      <c r="H37" s="294">
        <v>23278.269999999902</v>
      </c>
      <c r="I37" s="294">
        <v>17452.86</v>
      </c>
      <c r="J37" s="294">
        <v>4431.7600000000093</v>
      </c>
      <c r="K37" s="294">
        <v>16053.490000000222</v>
      </c>
      <c r="L37" s="294">
        <v>822.06000000005588</v>
      </c>
      <c r="M37" s="294">
        <v>7190</v>
      </c>
      <c r="N37" s="294">
        <v>1826.4</v>
      </c>
      <c r="O37" s="294">
        <v>5980902.5800000001</v>
      </c>
      <c r="P37" s="294">
        <v>1490535262.02</v>
      </c>
      <c r="Q37" s="294">
        <v>1616819383.1600001</v>
      </c>
      <c r="R37" s="291"/>
      <c r="S37" s="291"/>
      <c r="T37" s="291"/>
      <c r="U37" s="291"/>
      <c r="V37" s="291"/>
      <c r="W37" s="291"/>
      <c r="X37" s="291"/>
      <c r="Y37" s="291"/>
      <c r="Z37" s="291"/>
      <c r="AA37" s="291"/>
      <c r="AB37" s="291"/>
      <c r="AC37" s="291"/>
      <c r="AD37" s="291"/>
    </row>
    <row r="38" spans="2:30" x14ac:dyDescent="0.25">
      <c r="B38" s="151" t="s">
        <v>78</v>
      </c>
      <c r="C38" s="142" t="s">
        <v>79</v>
      </c>
      <c r="D38" s="141">
        <v>500.0093</v>
      </c>
      <c r="E38" s="295">
        <v>0</v>
      </c>
      <c r="F38" s="295">
        <v>120000000</v>
      </c>
      <c r="G38" s="295">
        <v>0</v>
      </c>
      <c r="H38" s="295">
        <v>0</v>
      </c>
      <c r="I38" s="295">
        <v>0</v>
      </c>
      <c r="J38" s="295">
        <v>0</v>
      </c>
      <c r="K38" s="295">
        <v>8428</v>
      </c>
      <c r="L38" s="295">
        <v>0</v>
      </c>
      <c r="M38" s="295">
        <v>0</v>
      </c>
      <c r="N38" s="295">
        <v>0</v>
      </c>
      <c r="O38" s="295">
        <v>0</v>
      </c>
      <c r="P38" s="295">
        <v>1489989990.23</v>
      </c>
      <c r="Q38" s="295">
        <v>1609998418.23</v>
      </c>
      <c r="R38" s="291"/>
      <c r="S38" s="291"/>
      <c r="T38" s="291"/>
      <c r="U38" s="291"/>
      <c r="V38" s="291"/>
      <c r="W38" s="291"/>
      <c r="X38" s="291"/>
      <c r="Y38" s="291"/>
      <c r="Z38" s="291"/>
      <c r="AA38" s="291"/>
      <c r="AB38" s="291"/>
      <c r="AC38" s="291"/>
      <c r="AD38" s="291"/>
    </row>
    <row r="39" spans="2:30" x14ac:dyDescent="0.25">
      <c r="B39" s="151" t="s">
        <v>80</v>
      </c>
      <c r="C39" s="142" t="s">
        <v>81</v>
      </c>
      <c r="D39" s="141">
        <v>7.8616000000000001</v>
      </c>
      <c r="E39" s="295">
        <v>0</v>
      </c>
      <c r="F39" s="295">
        <v>0</v>
      </c>
      <c r="G39" s="295">
        <v>0</v>
      </c>
      <c r="H39" s="295">
        <v>0</v>
      </c>
      <c r="I39" s="295">
        <v>0</v>
      </c>
      <c r="J39" s="295">
        <v>0</v>
      </c>
      <c r="K39" s="295">
        <v>0</v>
      </c>
      <c r="L39" s="295">
        <v>0</v>
      </c>
      <c r="M39" s="295">
        <v>0</v>
      </c>
      <c r="N39" s="295">
        <v>0</v>
      </c>
      <c r="O39" s="295">
        <v>0</v>
      </c>
      <c r="P39" s="295">
        <v>0</v>
      </c>
      <c r="Q39" s="295">
        <v>0</v>
      </c>
      <c r="R39" s="291"/>
      <c r="S39" s="291"/>
      <c r="T39" s="291"/>
      <c r="U39" s="291"/>
      <c r="V39" s="291"/>
      <c r="W39" s="291"/>
      <c r="X39" s="291"/>
      <c r="Y39" s="291"/>
      <c r="Z39" s="291"/>
      <c r="AA39" s="291"/>
      <c r="AB39" s="291"/>
      <c r="AC39" s="291"/>
      <c r="AD39" s="291"/>
    </row>
    <row r="40" spans="2:30" x14ac:dyDescent="0.25">
      <c r="B40" s="151" t="s">
        <v>82</v>
      </c>
      <c r="C40" s="142" t="s">
        <v>83</v>
      </c>
      <c r="D40" s="141">
        <v>317.55950200000001</v>
      </c>
      <c r="E40" s="295">
        <v>91660.57</v>
      </c>
      <c r="F40" s="295">
        <v>10695.599999999977</v>
      </c>
      <c r="G40" s="295">
        <v>129807.54999999983</v>
      </c>
      <c r="H40" s="295">
        <v>23278.269999999902</v>
      </c>
      <c r="I40" s="295">
        <v>17452.86</v>
      </c>
      <c r="J40" s="295">
        <v>4431.7600000000093</v>
      </c>
      <c r="K40" s="295">
        <v>7625.4900000002235</v>
      </c>
      <c r="L40" s="295">
        <v>822.06000000005588</v>
      </c>
      <c r="M40" s="295">
        <v>7190</v>
      </c>
      <c r="N40" s="295">
        <v>1826.4</v>
      </c>
      <c r="O40" s="295">
        <v>5980902.5800000001</v>
      </c>
      <c r="P40" s="295">
        <v>545271.7899999998</v>
      </c>
      <c r="Q40" s="295">
        <v>6820964.9299999997</v>
      </c>
      <c r="R40" s="291"/>
      <c r="S40" s="291"/>
      <c r="T40" s="291"/>
      <c r="U40" s="291"/>
      <c r="V40" s="291"/>
      <c r="W40" s="291"/>
      <c r="X40" s="291"/>
      <c r="Y40" s="291"/>
      <c r="Z40" s="291"/>
      <c r="AA40" s="291"/>
      <c r="AB40" s="291"/>
      <c r="AC40" s="291"/>
      <c r="AD40" s="291"/>
    </row>
    <row r="41" spans="2:30" s="139" customFormat="1" x14ac:dyDescent="0.25">
      <c r="B41" s="157" t="s">
        <v>84</v>
      </c>
      <c r="C41" s="156" t="s">
        <v>85</v>
      </c>
      <c r="D41" s="155">
        <v>134.54509999999999</v>
      </c>
      <c r="E41" s="294">
        <v>15588888.43</v>
      </c>
      <c r="F41" s="294">
        <v>18665641.570000004</v>
      </c>
      <c r="G41" s="294">
        <v>24800860.039999995</v>
      </c>
      <c r="H41" s="294">
        <v>26624297.190000005</v>
      </c>
      <c r="I41" s="294">
        <v>11894846.49</v>
      </c>
      <c r="J41" s="294">
        <v>16666352.340000004</v>
      </c>
      <c r="K41" s="294">
        <v>26330964.32</v>
      </c>
      <c r="L41" s="294">
        <v>24560960.969999999</v>
      </c>
      <c r="M41" s="294">
        <v>26987328.309999999</v>
      </c>
      <c r="N41" s="294">
        <v>48065602.360000007</v>
      </c>
      <c r="O41" s="294">
        <v>35096807.390000001</v>
      </c>
      <c r="P41" s="294">
        <v>18522494.290000003</v>
      </c>
      <c r="Q41" s="294">
        <v>293805043.70000005</v>
      </c>
      <c r="R41" s="291"/>
      <c r="S41" s="291"/>
      <c r="T41" s="291"/>
      <c r="U41" s="291"/>
      <c r="V41" s="291"/>
      <c r="W41" s="291"/>
      <c r="X41" s="291"/>
      <c r="Y41" s="291"/>
      <c r="Z41" s="291"/>
      <c r="AA41" s="291"/>
      <c r="AB41" s="291"/>
      <c r="AC41" s="291"/>
      <c r="AD41" s="291"/>
    </row>
    <row r="42" spans="2:30" s="1" customFormat="1" x14ac:dyDescent="0.25">
      <c r="B42" s="150" t="s">
        <v>86</v>
      </c>
      <c r="C42" s="146" t="s">
        <v>87</v>
      </c>
      <c r="D42" s="145">
        <v>6.6958000000000002</v>
      </c>
      <c r="E42" s="293">
        <v>390741.14</v>
      </c>
      <c r="F42" s="293">
        <v>200318665.31</v>
      </c>
      <c r="G42" s="293">
        <v>548355.39</v>
      </c>
      <c r="H42" s="293">
        <v>457481.87</v>
      </c>
      <c r="I42" s="293">
        <v>555199.42000000004</v>
      </c>
      <c r="J42" s="293">
        <v>327975.8</v>
      </c>
      <c r="K42" s="293">
        <v>690156.38</v>
      </c>
      <c r="L42" s="293">
        <v>562906.68999999994</v>
      </c>
      <c r="M42" s="293">
        <v>679765.86</v>
      </c>
      <c r="N42" s="293">
        <v>664173.61</v>
      </c>
      <c r="O42" s="293">
        <v>322948.96000000002</v>
      </c>
      <c r="P42" s="293">
        <v>736200</v>
      </c>
      <c r="Q42" s="293">
        <v>206254570.43000001</v>
      </c>
      <c r="R42" s="291"/>
      <c r="S42" s="291"/>
      <c r="T42" s="291"/>
      <c r="U42" s="291"/>
      <c r="V42" s="291"/>
      <c r="W42" s="291"/>
      <c r="X42" s="291"/>
      <c r="Y42" s="291"/>
      <c r="Z42" s="291"/>
      <c r="AA42" s="291"/>
      <c r="AB42" s="291"/>
      <c r="AC42" s="291"/>
      <c r="AD42" s="291"/>
    </row>
    <row r="43" spans="2:30" x14ac:dyDescent="0.25">
      <c r="B43" s="151" t="s">
        <v>88</v>
      </c>
      <c r="C43" s="142" t="s">
        <v>89</v>
      </c>
      <c r="D43" s="141">
        <v>6.6958000000000002</v>
      </c>
      <c r="E43" s="295">
        <v>390741.14</v>
      </c>
      <c r="F43" s="295">
        <v>318665.31</v>
      </c>
      <c r="G43" s="295">
        <v>548355.39</v>
      </c>
      <c r="H43" s="295">
        <v>457481.87</v>
      </c>
      <c r="I43" s="295">
        <v>555199.42000000004</v>
      </c>
      <c r="J43" s="295">
        <v>327975.8</v>
      </c>
      <c r="K43" s="295">
        <v>690156.38</v>
      </c>
      <c r="L43" s="295">
        <v>562906.68999999994</v>
      </c>
      <c r="M43" s="295">
        <v>679765.86</v>
      </c>
      <c r="N43" s="295">
        <v>664173.61</v>
      </c>
      <c r="O43" s="295">
        <v>322948.96000000002</v>
      </c>
      <c r="P43" s="295">
        <v>736200</v>
      </c>
      <c r="Q43" s="295">
        <v>6254570.4299999997</v>
      </c>
      <c r="R43" s="291"/>
      <c r="S43" s="291"/>
      <c r="T43" s="291"/>
      <c r="U43" s="291"/>
      <c r="V43" s="291"/>
      <c r="W43" s="291"/>
      <c r="X43" s="291"/>
      <c r="Y43" s="291"/>
      <c r="Z43" s="291"/>
      <c r="AA43" s="291"/>
      <c r="AB43" s="291"/>
      <c r="AC43" s="291"/>
      <c r="AD43" s="291"/>
    </row>
    <row r="44" spans="2:30" x14ac:dyDescent="0.25">
      <c r="B44" s="151" t="s">
        <v>90</v>
      </c>
      <c r="C44" s="142" t="s">
        <v>91</v>
      </c>
      <c r="D44" s="141">
        <v>0</v>
      </c>
      <c r="E44" s="295">
        <v>0</v>
      </c>
      <c r="F44" s="295">
        <v>200000000</v>
      </c>
      <c r="G44" s="295">
        <v>0</v>
      </c>
      <c r="H44" s="295">
        <v>0</v>
      </c>
      <c r="I44" s="295">
        <v>0</v>
      </c>
      <c r="J44" s="295">
        <v>0</v>
      </c>
      <c r="K44" s="295">
        <v>0</v>
      </c>
      <c r="L44" s="295">
        <v>0</v>
      </c>
      <c r="M44" s="295">
        <v>0</v>
      </c>
      <c r="N44" s="295">
        <v>0</v>
      </c>
      <c r="O44" s="295">
        <v>0</v>
      </c>
      <c r="P44" s="295">
        <v>0</v>
      </c>
      <c r="Q44" s="295">
        <v>200000000</v>
      </c>
      <c r="R44" s="291"/>
      <c r="S44" s="291"/>
      <c r="T44" s="291"/>
      <c r="U44" s="291"/>
      <c r="V44" s="291"/>
      <c r="W44" s="291"/>
      <c r="X44" s="291"/>
      <c r="Y44" s="291"/>
      <c r="Z44" s="291"/>
      <c r="AA44" s="291"/>
      <c r="AB44" s="291"/>
      <c r="AC44" s="291"/>
      <c r="AD44" s="291"/>
    </row>
    <row r="45" spans="2:30" s="1" customFormat="1" x14ac:dyDescent="0.25">
      <c r="B45" s="150" t="s">
        <v>92</v>
      </c>
      <c r="C45" s="146" t="s">
        <v>93</v>
      </c>
      <c r="D45" s="145">
        <v>0</v>
      </c>
      <c r="E45" s="293">
        <v>1872758.54</v>
      </c>
      <c r="F45" s="293">
        <v>3257480.5500000007</v>
      </c>
      <c r="G45" s="293">
        <v>175287437.97999999</v>
      </c>
      <c r="H45" s="293">
        <v>8344527.8199999994</v>
      </c>
      <c r="I45" s="293">
        <v>115864523.83999999</v>
      </c>
      <c r="J45" s="293">
        <v>30752398.580000002</v>
      </c>
      <c r="K45" s="293">
        <v>564607006.62</v>
      </c>
      <c r="L45" s="293">
        <v>1473798.44</v>
      </c>
      <c r="M45" s="293">
        <v>452803207.60000002</v>
      </c>
      <c r="N45" s="293">
        <v>771032459.70000005</v>
      </c>
      <c r="O45" s="293">
        <v>36665595.800000004</v>
      </c>
      <c r="P45" s="293">
        <v>110878637.59</v>
      </c>
      <c r="Q45" s="293">
        <v>2272839833.0600004</v>
      </c>
      <c r="R45" s="291"/>
      <c r="S45" s="291"/>
      <c r="T45" s="291"/>
      <c r="U45" s="291"/>
      <c r="V45" s="291"/>
      <c r="W45" s="291"/>
      <c r="X45" s="291"/>
      <c r="Y45" s="291"/>
      <c r="Z45" s="291"/>
      <c r="AA45" s="291"/>
      <c r="AB45" s="291"/>
      <c r="AC45" s="291"/>
      <c r="AD45" s="291"/>
    </row>
    <row r="46" spans="2:30" x14ac:dyDescent="0.25">
      <c r="B46" s="151" t="s">
        <v>92</v>
      </c>
      <c r="C46" s="142" t="s">
        <v>93</v>
      </c>
      <c r="D46" s="141">
        <v>0</v>
      </c>
      <c r="E46" s="295">
        <v>1872758.54</v>
      </c>
      <c r="F46" s="295">
        <v>3257480.5500000007</v>
      </c>
      <c r="G46" s="295">
        <v>175287437.97999999</v>
      </c>
      <c r="H46" s="295">
        <v>8344527.8199999994</v>
      </c>
      <c r="I46" s="295">
        <v>115864523.83999999</v>
      </c>
      <c r="J46" s="295">
        <v>30752398.580000002</v>
      </c>
      <c r="K46" s="295">
        <v>564607006.62</v>
      </c>
      <c r="L46" s="295">
        <v>1473798.44</v>
      </c>
      <c r="M46" s="295">
        <v>452803207.60000002</v>
      </c>
      <c r="N46" s="295">
        <v>771032459.70000005</v>
      </c>
      <c r="O46" s="295">
        <v>36665595.800000004</v>
      </c>
      <c r="P46" s="295">
        <v>110878637.59</v>
      </c>
      <c r="Q46" s="295">
        <v>2272839833.0600004</v>
      </c>
      <c r="R46" s="291"/>
      <c r="S46" s="291"/>
      <c r="T46" s="291"/>
      <c r="U46" s="291"/>
      <c r="V46" s="291"/>
      <c r="W46" s="291"/>
      <c r="X46" s="291"/>
      <c r="Y46" s="291"/>
      <c r="Z46" s="291"/>
      <c r="AA46" s="291"/>
      <c r="AB46" s="291"/>
      <c r="AC46" s="291"/>
      <c r="AD46" s="291"/>
    </row>
    <row r="47" spans="2:30" x14ac:dyDescent="0.25">
      <c r="B47" s="154" t="s">
        <v>94</v>
      </c>
      <c r="C47" s="153" t="s">
        <v>95</v>
      </c>
      <c r="D47" s="152">
        <v>3105.5280950000001</v>
      </c>
      <c r="E47" s="292">
        <v>20294.84</v>
      </c>
      <c r="F47" s="292">
        <v>261050</v>
      </c>
      <c r="G47" s="292">
        <v>8528685.6499999985</v>
      </c>
      <c r="H47" s="292">
        <v>7984104.7699999996</v>
      </c>
      <c r="I47" s="292">
        <v>431578.49</v>
      </c>
      <c r="J47" s="292">
        <v>8582770.1099999994</v>
      </c>
      <c r="K47" s="292">
        <v>21149708.400000002</v>
      </c>
      <c r="L47" s="292">
        <v>176016014.5</v>
      </c>
      <c r="M47" s="292">
        <v>83469929.039999992</v>
      </c>
      <c r="N47" s="292">
        <v>7161321.9100000001</v>
      </c>
      <c r="O47" s="292">
        <v>212546082.43000001</v>
      </c>
      <c r="P47" s="292">
        <v>15344729.42</v>
      </c>
      <c r="Q47" s="292">
        <v>541496269.56000006</v>
      </c>
      <c r="R47" s="291"/>
      <c r="S47" s="291"/>
      <c r="T47" s="291"/>
      <c r="U47" s="291"/>
      <c r="V47" s="291"/>
      <c r="W47" s="291"/>
      <c r="X47" s="291"/>
      <c r="Y47" s="291"/>
      <c r="Z47" s="291"/>
      <c r="AA47" s="291"/>
      <c r="AB47" s="291"/>
      <c r="AC47" s="291"/>
      <c r="AD47" s="291"/>
    </row>
    <row r="48" spans="2:30" s="1" customFormat="1" x14ac:dyDescent="0.25">
      <c r="B48" s="150" t="s">
        <v>96</v>
      </c>
      <c r="C48" s="146" t="s">
        <v>97</v>
      </c>
      <c r="D48" s="145">
        <v>9.6100000000000005E-2</v>
      </c>
      <c r="E48" s="293">
        <v>20294.84</v>
      </c>
      <c r="F48" s="293">
        <v>261050</v>
      </c>
      <c r="G48" s="293">
        <v>3377684</v>
      </c>
      <c r="H48" s="293">
        <v>548390.18000000005</v>
      </c>
      <c r="I48" s="293">
        <v>268.49</v>
      </c>
      <c r="J48" s="293">
        <v>398547.52</v>
      </c>
      <c r="K48" s="293">
        <v>2509793.16</v>
      </c>
      <c r="L48" s="293">
        <v>983100</v>
      </c>
      <c r="M48" s="293">
        <v>-56100</v>
      </c>
      <c r="N48" s="293">
        <v>33600</v>
      </c>
      <c r="O48" s="293">
        <v>36400</v>
      </c>
      <c r="P48" s="293">
        <v>1116201</v>
      </c>
      <c r="Q48" s="293">
        <v>9229229.1899999995</v>
      </c>
      <c r="R48" s="291"/>
      <c r="S48" s="291"/>
      <c r="T48" s="291"/>
      <c r="U48" s="291"/>
      <c r="V48" s="291"/>
      <c r="W48" s="291"/>
      <c r="X48" s="291"/>
      <c r="Y48" s="291"/>
      <c r="Z48" s="291"/>
      <c r="AA48" s="291"/>
      <c r="AB48" s="291"/>
      <c r="AC48" s="291"/>
      <c r="AD48" s="291"/>
    </row>
    <row r="49" spans="2:30" x14ac:dyDescent="0.25">
      <c r="B49" s="151" t="s">
        <v>98</v>
      </c>
      <c r="C49" s="142" t="s">
        <v>99</v>
      </c>
      <c r="D49" s="141">
        <v>0</v>
      </c>
      <c r="E49" s="295">
        <v>20000</v>
      </c>
      <c r="F49" s="295">
        <v>261050</v>
      </c>
      <c r="G49" s="295">
        <v>3376100</v>
      </c>
      <c r="H49" s="295">
        <v>547200</v>
      </c>
      <c r="I49" s="295">
        <v>0</v>
      </c>
      <c r="J49" s="295">
        <v>395300</v>
      </c>
      <c r="K49" s="295">
        <v>2509500</v>
      </c>
      <c r="L49" s="295">
        <v>983100</v>
      </c>
      <c r="M49" s="295">
        <v>-56100</v>
      </c>
      <c r="N49" s="295">
        <v>33600</v>
      </c>
      <c r="O49" s="295">
        <v>36400</v>
      </c>
      <c r="P49" s="295">
        <v>1116201</v>
      </c>
      <c r="Q49" s="295">
        <v>9222351</v>
      </c>
      <c r="R49" s="291"/>
      <c r="S49" s="291"/>
      <c r="T49" s="291"/>
      <c r="U49" s="291"/>
      <c r="V49" s="291"/>
      <c r="W49" s="291"/>
      <c r="X49" s="291"/>
      <c r="Y49" s="291"/>
      <c r="Z49" s="291"/>
      <c r="AA49" s="291"/>
      <c r="AB49" s="291"/>
      <c r="AC49" s="291"/>
      <c r="AD49" s="291"/>
    </row>
    <row r="50" spans="2:30" x14ac:dyDescent="0.25">
      <c r="B50" s="151" t="s">
        <v>100</v>
      </c>
      <c r="C50" s="142" t="s">
        <v>101</v>
      </c>
      <c r="D50" s="141">
        <v>9.6100000000000005E-2</v>
      </c>
      <c r="E50" s="295">
        <v>294.83999999999997</v>
      </c>
      <c r="F50" s="295">
        <v>0</v>
      </c>
      <c r="G50" s="295">
        <v>1584</v>
      </c>
      <c r="H50" s="295">
        <v>1190.18</v>
      </c>
      <c r="I50" s="295">
        <v>268.49</v>
      </c>
      <c r="J50" s="295">
        <v>3247.52</v>
      </c>
      <c r="K50" s="295">
        <v>293.16000000000003</v>
      </c>
      <c r="L50" s="295">
        <v>0</v>
      </c>
      <c r="M50" s="295">
        <v>0</v>
      </c>
      <c r="N50" s="295">
        <v>0</v>
      </c>
      <c r="O50" s="295">
        <v>0</v>
      </c>
      <c r="P50" s="295">
        <v>0</v>
      </c>
      <c r="Q50" s="295">
        <v>6878.1900000000005</v>
      </c>
      <c r="R50" s="291"/>
      <c r="S50" s="291"/>
      <c r="T50" s="291"/>
      <c r="U50" s="291"/>
      <c r="V50" s="291"/>
      <c r="W50" s="291"/>
      <c r="X50" s="291"/>
      <c r="Y50" s="291"/>
      <c r="Z50" s="291"/>
      <c r="AA50" s="291"/>
      <c r="AB50" s="291"/>
      <c r="AC50" s="291"/>
      <c r="AD50" s="291"/>
    </row>
    <row r="51" spans="2:30" s="1" customFormat="1" x14ac:dyDescent="0.25">
      <c r="B51" s="151" t="s">
        <v>102</v>
      </c>
      <c r="C51" s="146" t="s">
        <v>103</v>
      </c>
      <c r="D51" s="145">
        <v>0</v>
      </c>
      <c r="E51" s="295">
        <v>0</v>
      </c>
      <c r="F51" s="295">
        <v>0</v>
      </c>
      <c r="G51" s="295">
        <v>0</v>
      </c>
      <c r="H51" s="295">
        <v>0</v>
      </c>
      <c r="I51" s="295">
        <v>0</v>
      </c>
      <c r="J51" s="295">
        <v>0</v>
      </c>
      <c r="K51" s="295">
        <v>0</v>
      </c>
      <c r="L51" s="295">
        <v>0</v>
      </c>
      <c r="M51" s="295">
        <v>0</v>
      </c>
      <c r="N51" s="295">
        <v>0</v>
      </c>
      <c r="O51" s="295">
        <v>0</v>
      </c>
      <c r="P51" s="295">
        <v>0</v>
      </c>
      <c r="Q51" s="295">
        <v>0</v>
      </c>
      <c r="R51" s="291"/>
      <c r="S51" s="291"/>
      <c r="T51" s="291"/>
      <c r="U51" s="291"/>
      <c r="V51" s="291"/>
      <c r="W51" s="291"/>
      <c r="X51" s="291"/>
      <c r="Y51" s="291"/>
      <c r="Z51" s="291"/>
      <c r="AA51" s="291"/>
      <c r="AB51" s="291"/>
      <c r="AC51" s="291"/>
      <c r="AD51" s="291"/>
    </row>
    <row r="52" spans="2:30" x14ac:dyDescent="0.25">
      <c r="B52" s="151" t="s">
        <v>104</v>
      </c>
      <c r="C52" s="142" t="s">
        <v>89</v>
      </c>
      <c r="D52" s="141">
        <v>0</v>
      </c>
      <c r="E52" s="295">
        <v>0</v>
      </c>
      <c r="F52" s="295">
        <v>0</v>
      </c>
      <c r="G52" s="295">
        <v>0</v>
      </c>
      <c r="H52" s="295">
        <v>0</v>
      </c>
      <c r="I52" s="295">
        <v>0</v>
      </c>
      <c r="J52" s="295">
        <v>0</v>
      </c>
      <c r="K52" s="295">
        <v>0</v>
      </c>
      <c r="L52" s="295">
        <v>0</v>
      </c>
      <c r="M52" s="295">
        <v>0</v>
      </c>
      <c r="N52" s="295">
        <v>0</v>
      </c>
      <c r="O52" s="295">
        <v>0</v>
      </c>
      <c r="P52" s="295">
        <v>0</v>
      </c>
      <c r="Q52" s="295">
        <v>0</v>
      </c>
      <c r="R52" s="291"/>
      <c r="S52" s="291"/>
      <c r="T52" s="291"/>
      <c r="U52" s="291"/>
      <c r="V52" s="291"/>
      <c r="W52" s="291"/>
      <c r="X52" s="291"/>
      <c r="Y52" s="291"/>
      <c r="Z52" s="291"/>
      <c r="AA52" s="291"/>
      <c r="AB52" s="291"/>
      <c r="AC52" s="291"/>
      <c r="AD52" s="291"/>
    </row>
    <row r="53" spans="2:30" s="1" customFormat="1" x14ac:dyDescent="0.25">
      <c r="B53" s="150" t="s">
        <v>105</v>
      </c>
      <c r="C53" s="146" t="s">
        <v>106</v>
      </c>
      <c r="D53" s="145">
        <v>3105.4319949999999</v>
      </c>
      <c r="E53" s="293">
        <v>0</v>
      </c>
      <c r="F53" s="293">
        <v>0</v>
      </c>
      <c r="G53" s="293">
        <v>5151001.6499999994</v>
      </c>
      <c r="H53" s="293">
        <v>7435714.5899999999</v>
      </c>
      <c r="I53" s="293">
        <v>431310</v>
      </c>
      <c r="J53" s="293">
        <v>8184222.5899999989</v>
      </c>
      <c r="K53" s="293">
        <v>18639915.240000002</v>
      </c>
      <c r="L53" s="293">
        <v>175032914.5</v>
      </c>
      <c r="M53" s="293">
        <v>83526029.039999992</v>
      </c>
      <c r="N53" s="293">
        <v>7127721.9100000001</v>
      </c>
      <c r="O53" s="293">
        <v>212509682.43000001</v>
      </c>
      <c r="P53" s="293">
        <v>14228528.42</v>
      </c>
      <c r="Q53" s="293">
        <v>532267040.37</v>
      </c>
      <c r="R53" s="291"/>
      <c r="S53" s="291"/>
      <c r="T53" s="291"/>
      <c r="U53" s="291"/>
      <c r="V53" s="291"/>
      <c r="W53" s="291"/>
      <c r="X53" s="291"/>
      <c r="Y53" s="291"/>
      <c r="Z53" s="291"/>
      <c r="AA53" s="291"/>
      <c r="AB53" s="291"/>
      <c r="AC53" s="291"/>
      <c r="AD53" s="291"/>
    </row>
    <row r="54" spans="2:30" x14ac:dyDescent="0.25">
      <c r="B54" s="150" t="s">
        <v>105</v>
      </c>
      <c r="C54" s="142" t="s">
        <v>106</v>
      </c>
      <c r="D54" s="141">
        <v>3105.4319949999999</v>
      </c>
      <c r="E54" s="295">
        <v>0</v>
      </c>
      <c r="F54" s="295">
        <v>0</v>
      </c>
      <c r="G54" s="295">
        <v>5151001.6499999994</v>
      </c>
      <c r="H54" s="295">
        <v>7435714.5899999999</v>
      </c>
      <c r="I54" s="295">
        <v>431310</v>
      </c>
      <c r="J54" s="295">
        <v>8184222.5899999989</v>
      </c>
      <c r="K54" s="295">
        <v>18639915.240000002</v>
      </c>
      <c r="L54" s="295">
        <v>175032914.5</v>
      </c>
      <c r="M54" s="295">
        <v>83526029.039999992</v>
      </c>
      <c r="N54" s="295">
        <v>7127721.9100000001</v>
      </c>
      <c r="O54" s="295">
        <v>212509682.43000001</v>
      </c>
      <c r="P54" s="295">
        <v>14228528.42</v>
      </c>
      <c r="Q54" s="295">
        <v>532267040.37</v>
      </c>
      <c r="R54" s="291"/>
      <c r="S54" s="291"/>
      <c r="T54" s="291"/>
      <c r="U54" s="291"/>
      <c r="V54" s="291"/>
      <c r="W54" s="291"/>
      <c r="X54" s="291"/>
      <c r="Y54" s="291"/>
      <c r="Z54" s="291"/>
      <c r="AA54" s="291"/>
      <c r="AB54" s="291"/>
      <c r="AC54" s="291"/>
      <c r="AD54" s="291"/>
    </row>
    <row r="55" spans="2:30" x14ac:dyDescent="0.25">
      <c r="B55" s="426" t="s">
        <v>107</v>
      </c>
      <c r="C55" s="426"/>
      <c r="D55" s="255">
        <v>251904949096</v>
      </c>
      <c r="E55" s="296">
        <v>18995789867.990002</v>
      </c>
      <c r="F55" s="296">
        <v>15992596817.139997</v>
      </c>
      <c r="G55" s="296">
        <v>19707620659.48</v>
      </c>
      <c r="H55" s="296">
        <v>21557929569.57</v>
      </c>
      <c r="I55" s="296">
        <v>18052322883.869999</v>
      </c>
      <c r="J55" s="296">
        <v>18252355427.679996</v>
      </c>
      <c r="K55" s="296">
        <v>18974302077.690006</v>
      </c>
      <c r="L55" s="296">
        <v>17803529768.490005</v>
      </c>
      <c r="M55" s="296">
        <v>18284599576.860004</v>
      </c>
      <c r="N55" s="296">
        <v>20059272412.480003</v>
      </c>
      <c r="O55" s="296">
        <v>18511830785.560001</v>
      </c>
      <c r="P55" s="296">
        <v>22551969977.709995</v>
      </c>
      <c r="Q55" s="296">
        <v>228744119824.51999</v>
      </c>
      <c r="R55" s="291"/>
      <c r="S55" s="291"/>
      <c r="T55" s="291"/>
      <c r="U55" s="291"/>
      <c r="V55" s="291"/>
      <c r="W55" s="291"/>
      <c r="X55" s="291"/>
      <c r="Y55" s="291"/>
      <c r="Z55" s="291"/>
      <c r="AA55" s="291"/>
      <c r="AB55" s="291"/>
      <c r="AC55" s="291"/>
      <c r="AD55" s="291"/>
    </row>
    <row r="56" spans="2:30" x14ac:dyDescent="0.25">
      <c r="B56" s="142"/>
      <c r="C56" s="142"/>
      <c r="D56" s="142"/>
      <c r="E56" s="68"/>
      <c r="F56" s="68"/>
      <c r="G56" s="68"/>
      <c r="H56" s="68"/>
      <c r="I56" s="68"/>
      <c r="J56" s="68"/>
      <c r="K56" s="68"/>
      <c r="L56" s="68"/>
      <c r="M56" s="68"/>
      <c r="N56" s="68"/>
      <c r="O56" s="68"/>
      <c r="P56" s="68"/>
      <c r="Q56" s="68"/>
      <c r="R56" s="291"/>
      <c r="S56" s="291"/>
      <c r="T56" s="291"/>
      <c r="U56" s="291"/>
      <c r="V56" s="291"/>
      <c r="W56" s="291"/>
      <c r="X56" s="291"/>
      <c r="Y56" s="291"/>
      <c r="Z56" s="291"/>
      <c r="AA56" s="291"/>
      <c r="AB56" s="291"/>
      <c r="AC56" s="291"/>
      <c r="AD56" s="291"/>
    </row>
    <row r="57" spans="2:30" s="149" customFormat="1" x14ac:dyDescent="0.25">
      <c r="B57" s="427" t="s">
        <v>7</v>
      </c>
      <c r="C57" s="427" t="s">
        <v>8</v>
      </c>
      <c r="D57" s="256"/>
      <c r="E57" s="428">
        <v>2009</v>
      </c>
      <c r="F57" s="428"/>
      <c r="G57" s="428"/>
      <c r="H57" s="428"/>
      <c r="I57" s="428"/>
      <c r="J57" s="428"/>
      <c r="K57" s="428"/>
      <c r="L57" s="428"/>
      <c r="M57" s="428"/>
      <c r="N57" s="428"/>
      <c r="O57" s="428"/>
      <c r="P57" s="428"/>
      <c r="Q57" s="428"/>
      <c r="R57" s="291"/>
      <c r="S57" s="291"/>
      <c r="T57" s="291"/>
      <c r="U57" s="291"/>
      <c r="V57" s="291"/>
      <c r="W57" s="291"/>
      <c r="X57" s="291"/>
      <c r="Y57" s="291"/>
      <c r="Z57" s="291"/>
      <c r="AA57" s="291"/>
      <c r="AB57" s="291"/>
      <c r="AC57" s="291"/>
      <c r="AD57" s="291"/>
    </row>
    <row r="58" spans="2:30" x14ac:dyDescent="0.25">
      <c r="B58" s="427"/>
      <c r="C58" s="427"/>
      <c r="D58" s="256"/>
      <c r="E58" s="148" t="s">
        <v>11</v>
      </c>
      <c r="F58" s="148" t="s">
        <v>12</v>
      </c>
      <c r="G58" s="148" t="s">
        <v>13</v>
      </c>
      <c r="H58" s="148" t="s">
        <v>14</v>
      </c>
      <c r="I58" s="148" t="s">
        <v>15</v>
      </c>
      <c r="J58" s="148" t="s">
        <v>16</v>
      </c>
      <c r="K58" s="148" t="s">
        <v>17</v>
      </c>
      <c r="L58" s="148" t="s">
        <v>18</v>
      </c>
      <c r="M58" s="148" t="s">
        <v>19</v>
      </c>
      <c r="N58" s="148" t="s">
        <v>20</v>
      </c>
      <c r="O58" s="148" t="s">
        <v>21</v>
      </c>
      <c r="P58" s="148" t="s">
        <v>22</v>
      </c>
      <c r="Q58" s="148" t="s">
        <v>23</v>
      </c>
      <c r="R58" s="291"/>
      <c r="S58" s="291"/>
      <c r="T58" s="291"/>
      <c r="U58" s="291"/>
      <c r="V58" s="291"/>
      <c r="W58" s="291"/>
      <c r="X58" s="291"/>
      <c r="Y58" s="291"/>
      <c r="Z58" s="291"/>
      <c r="AA58" s="291"/>
      <c r="AB58" s="291"/>
      <c r="AC58" s="291"/>
      <c r="AD58" s="291"/>
    </row>
    <row r="59" spans="2:30" s="1" customFormat="1" x14ac:dyDescent="0.25">
      <c r="B59" s="147">
        <v>131</v>
      </c>
      <c r="C59" s="146" t="s">
        <v>108</v>
      </c>
      <c r="D59" s="145">
        <v>0</v>
      </c>
      <c r="E59" s="293">
        <v>0</v>
      </c>
      <c r="F59" s="293">
        <v>0</v>
      </c>
      <c r="G59" s="293">
        <v>31326547.98</v>
      </c>
      <c r="H59" s="293">
        <v>0</v>
      </c>
      <c r="I59" s="293">
        <v>0</v>
      </c>
      <c r="J59" s="293">
        <v>0</v>
      </c>
      <c r="K59" s="293">
        <v>0</v>
      </c>
      <c r="L59" s="293">
        <v>0</v>
      </c>
      <c r="M59" s="293">
        <v>32089927.329999994</v>
      </c>
      <c r="N59" s="293">
        <v>0</v>
      </c>
      <c r="O59" s="293">
        <v>0</v>
      </c>
      <c r="P59" s="293">
        <v>0</v>
      </c>
      <c r="Q59" s="293">
        <v>63416475.310000002</v>
      </c>
      <c r="R59" s="291"/>
      <c r="S59" s="291"/>
      <c r="T59" s="291"/>
      <c r="U59" s="291"/>
      <c r="V59" s="291"/>
      <c r="W59" s="291"/>
      <c r="X59" s="291"/>
      <c r="Y59" s="291"/>
      <c r="Z59" s="291"/>
      <c r="AA59" s="291"/>
      <c r="AB59" s="291"/>
      <c r="AC59" s="291"/>
      <c r="AD59" s="291"/>
    </row>
    <row r="60" spans="2:30" x14ac:dyDescent="0.25">
      <c r="B60" s="143">
        <v>1311</v>
      </c>
      <c r="C60" s="142" t="s">
        <v>109</v>
      </c>
      <c r="D60" s="141">
        <v>0</v>
      </c>
      <c r="E60" s="295">
        <v>0</v>
      </c>
      <c r="F60" s="295">
        <v>0</v>
      </c>
      <c r="G60" s="295">
        <v>31326547.98</v>
      </c>
      <c r="H60" s="295">
        <v>0</v>
      </c>
      <c r="I60" s="295">
        <v>0</v>
      </c>
      <c r="J60" s="295">
        <v>0</v>
      </c>
      <c r="K60" s="295">
        <v>0</v>
      </c>
      <c r="L60" s="295">
        <v>0</v>
      </c>
      <c r="M60" s="295">
        <v>32089927.329999994</v>
      </c>
      <c r="N60" s="295">
        <v>0</v>
      </c>
      <c r="O60" s="295">
        <v>0</v>
      </c>
      <c r="P60" s="295">
        <v>0</v>
      </c>
      <c r="Q60" s="295">
        <v>63416475.310000002</v>
      </c>
      <c r="R60" s="291"/>
      <c r="S60" s="291"/>
      <c r="T60" s="291"/>
      <c r="U60" s="291"/>
      <c r="V60" s="291"/>
      <c r="W60" s="291"/>
      <c r="X60" s="291"/>
      <c r="Y60" s="291"/>
      <c r="Z60" s="291"/>
      <c r="AA60" s="291"/>
      <c r="AB60" s="291"/>
      <c r="AC60" s="291"/>
      <c r="AD60" s="291"/>
    </row>
    <row r="61" spans="2:30" x14ac:dyDescent="0.25">
      <c r="B61" s="143">
        <v>1313</v>
      </c>
      <c r="C61" s="142" t="s">
        <v>110</v>
      </c>
      <c r="D61" s="141">
        <v>0</v>
      </c>
      <c r="E61" s="295">
        <v>0</v>
      </c>
      <c r="F61" s="295">
        <v>0</v>
      </c>
      <c r="G61" s="295">
        <v>0</v>
      </c>
      <c r="H61" s="295">
        <v>0</v>
      </c>
      <c r="I61" s="295">
        <v>0</v>
      </c>
      <c r="J61" s="295">
        <v>0</v>
      </c>
      <c r="K61" s="295">
        <v>0</v>
      </c>
      <c r="L61" s="295">
        <v>0</v>
      </c>
      <c r="M61" s="295">
        <v>0</v>
      </c>
      <c r="N61" s="295">
        <v>0</v>
      </c>
      <c r="O61" s="295">
        <v>0</v>
      </c>
      <c r="P61" s="295">
        <v>0</v>
      </c>
      <c r="Q61" s="295">
        <v>0</v>
      </c>
      <c r="R61" s="291"/>
      <c r="S61" s="291"/>
      <c r="T61" s="291"/>
      <c r="U61" s="291"/>
      <c r="V61" s="291"/>
      <c r="W61" s="291"/>
      <c r="X61" s="291"/>
      <c r="Y61" s="291"/>
      <c r="Z61" s="291"/>
      <c r="AA61" s="291"/>
      <c r="AB61" s="291"/>
      <c r="AC61" s="291"/>
      <c r="AD61" s="291"/>
    </row>
    <row r="62" spans="2:30" s="1" customFormat="1" x14ac:dyDescent="0.25">
      <c r="B62" s="147">
        <v>132</v>
      </c>
      <c r="C62" s="146" t="s">
        <v>111</v>
      </c>
      <c r="D62" s="145">
        <v>77094.438294000007</v>
      </c>
      <c r="E62" s="293">
        <v>762261362.46000004</v>
      </c>
      <c r="F62" s="293">
        <v>2322667098.5799999</v>
      </c>
      <c r="G62" s="293">
        <v>9555204799.3000011</v>
      </c>
      <c r="H62" s="293">
        <v>2427933714.0999999</v>
      </c>
      <c r="I62" s="293">
        <v>1207361945.0299997</v>
      </c>
      <c r="J62" s="293">
        <v>4376438824.3500004</v>
      </c>
      <c r="K62" s="293">
        <v>6991293929.5299997</v>
      </c>
      <c r="L62" s="293">
        <v>3406514290.8200002</v>
      </c>
      <c r="M62" s="293">
        <v>6995259657.6400003</v>
      </c>
      <c r="N62" s="293">
        <v>11138811519.950001</v>
      </c>
      <c r="O62" s="293">
        <v>15709105852.150002</v>
      </c>
      <c r="P62" s="293">
        <v>36727981148.880005</v>
      </c>
      <c r="Q62" s="293">
        <v>101620834142.79001</v>
      </c>
      <c r="R62" s="291"/>
      <c r="S62" s="291"/>
      <c r="T62" s="291"/>
      <c r="U62" s="291"/>
      <c r="V62" s="291"/>
      <c r="W62" s="291"/>
      <c r="X62" s="291"/>
      <c r="Y62" s="291"/>
      <c r="Z62" s="291"/>
      <c r="AA62" s="291"/>
      <c r="AB62" s="291"/>
      <c r="AC62" s="291"/>
      <c r="AD62" s="291"/>
    </row>
    <row r="63" spans="2:30" s="139" customFormat="1" x14ac:dyDescent="0.25">
      <c r="B63" s="143">
        <v>1321</v>
      </c>
      <c r="C63" s="142" t="s">
        <v>112</v>
      </c>
      <c r="D63" s="141">
        <v>20013</v>
      </c>
      <c r="E63" s="294">
        <v>0</v>
      </c>
      <c r="F63" s="294">
        <v>1500000000</v>
      </c>
      <c r="G63" s="294">
        <v>7784053387.0299997</v>
      </c>
      <c r="H63" s="294">
        <v>1573070277.8599999</v>
      </c>
      <c r="I63" s="294">
        <v>304685500</v>
      </c>
      <c r="J63" s="294">
        <v>3021309670</v>
      </c>
      <c r="K63" s="294">
        <v>1385738607.6800001</v>
      </c>
      <c r="L63" s="294">
        <v>1548918126.02</v>
      </c>
      <c r="M63" s="294">
        <v>3224744200</v>
      </c>
      <c r="N63" s="294">
        <v>9341704422.2000008</v>
      </c>
      <c r="O63" s="294">
        <v>3133479221.9299998</v>
      </c>
      <c r="P63" s="294">
        <v>8257822603.8400011</v>
      </c>
      <c r="Q63" s="294">
        <v>41075526016.559998</v>
      </c>
      <c r="R63" s="291"/>
      <c r="S63" s="291"/>
      <c r="T63" s="291"/>
      <c r="U63" s="291"/>
      <c r="V63" s="291"/>
      <c r="W63" s="291"/>
      <c r="X63" s="291"/>
      <c r="Y63" s="291"/>
      <c r="Z63" s="291"/>
      <c r="AA63" s="291"/>
      <c r="AB63" s="291"/>
      <c r="AC63" s="291"/>
      <c r="AD63" s="291"/>
    </row>
    <row r="64" spans="2:30" x14ac:dyDescent="0.25">
      <c r="B64" s="143">
        <v>13211</v>
      </c>
      <c r="C64" s="142" t="s">
        <v>113</v>
      </c>
      <c r="D64" s="141">
        <v>5270</v>
      </c>
      <c r="E64" s="295">
        <v>0</v>
      </c>
      <c r="F64" s="295">
        <v>0</v>
      </c>
      <c r="G64" s="295">
        <v>3068880134.0299997</v>
      </c>
      <c r="H64" s="295">
        <v>625927777.8599999</v>
      </c>
      <c r="I64" s="295">
        <v>304685500</v>
      </c>
      <c r="J64" s="295">
        <v>1101309670</v>
      </c>
      <c r="K64" s="295">
        <v>1085738607.6800001</v>
      </c>
      <c r="L64" s="295">
        <v>1248918126.02</v>
      </c>
      <c r="M64" s="295">
        <v>124744200</v>
      </c>
      <c r="N64" s="295">
        <v>8120112422.1999998</v>
      </c>
      <c r="O64" s="295">
        <v>3133479221.9299998</v>
      </c>
      <c r="P64" s="295">
        <v>106170578.07000001</v>
      </c>
      <c r="Q64" s="295">
        <v>18919966237.790001</v>
      </c>
      <c r="R64" s="291"/>
      <c r="S64" s="291"/>
      <c r="T64" s="291"/>
      <c r="U64" s="291"/>
      <c r="V64" s="291"/>
      <c r="W64" s="291"/>
      <c r="X64" s="291"/>
      <c r="Y64" s="291"/>
      <c r="Z64" s="291"/>
      <c r="AA64" s="291"/>
      <c r="AB64" s="291"/>
      <c r="AC64" s="291"/>
      <c r="AD64" s="291"/>
    </row>
    <row r="65" spans="2:30" x14ac:dyDescent="0.25">
      <c r="B65" s="143">
        <v>13212</v>
      </c>
      <c r="C65" s="142" t="s">
        <v>114</v>
      </c>
      <c r="D65" s="141">
        <v>14743</v>
      </c>
      <c r="E65" s="295">
        <v>0</v>
      </c>
      <c r="F65" s="295">
        <v>1500000000</v>
      </c>
      <c r="G65" s="295">
        <v>4715173253</v>
      </c>
      <c r="H65" s="295">
        <v>947142500</v>
      </c>
      <c r="I65" s="295">
        <v>0</v>
      </c>
      <c r="J65" s="295">
        <v>1920000000</v>
      </c>
      <c r="K65" s="295">
        <v>300000000</v>
      </c>
      <c r="L65" s="295">
        <v>300000000</v>
      </c>
      <c r="M65" s="295">
        <v>3100000000</v>
      </c>
      <c r="N65" s="295">
        <v>1221592000</v>
      </c>
      <c r="O65" s="295">
        <v>0</v>
      </c>
      <c r="P65" s="295">
        <v>8151652025.7700005</v>
      </c>
      <c r="Q65" s="295">
        <v>22155559778.77</v>
      </c>
      <c r="R65" s="291"/>
      <c r="S65" s="291"/>
      <c r="T65" s="291"/>
      <c r="U65" s="291"/>
      <c r="V65" s="291"/>
      <c r="W65" s="291"/>
      <c r="X65" s="291"/>
      <c r="Y65" s="291"/>
      <c r="Z65" s="291"/>
      <c r="AA65" s="291"/>
      <c r="AB65" s="291"/>
      <c r="AC65" s="291"/>
      <c r="AD65" s="291"/>
    </row>
    <row r="66" spans="2:30" s="139" customFormat="1" x14ac:dyDescent="0.25">
      <c r="B66" s="143">
        <v>1322</v>
      </c>
      <c r="C66" s="142" t="s">
        <v>115</v>
      </c>
      <c r="D66" s="141">
        <v>57081.438294</v>
      </c>
      <c r="E66" s="294">
        <v>762261362.46000004</v>
      </c>
      <c r="F66" s="294">
        <v>822667098.58000016</v>
      </c>
      <c r="G66" s="294">
        <v>1771151412.2700007</v>
      </c>
      <c r="H66" s="294">
        <v>854863436.24000013</v>
      </c>
      <c r="I66" s="294">
        <v>902676445.02999985</v>
      </c>
      <c r="J66" s="294">
        <v>1355129154.3500001</v>
      </c>
      <c r="K66" s="294">
        <v>5605555321.8499994</v>
      </c>
      <c r="L66" s="294">
        <v>1857596164.8000002</v>
      </c>
      <c r="M66" s="294">
        <v>3770515457.6400003</v>
      </c>
      <c r="N66" s="294">
        <v>1797107097.7499998</v>
      </c>
      <c r="O66" s="294">
        <v>12575626630.220001</v>
      </c>
      <c r="P66" s="294">
        <v>28470158545.040001</v>
      </c>
      <c r="Q66" s="294">
        <v>60545308126.230003</v>
      </c>
      <c r="R66" s="291"/>
      <c r="S66" s="291"/>
      <c r="T66" s="291"/>
      <c r="U66" s="291"/>
      <c r="V66" s="291"/>
      <c r="W66" s="291"/>
      <c r="X66" s="291"/>
      <c r="Y66" s="291"/>
      <c r="Z66" s="291"/>
      <c r="AA66" s="291"/>
      <c r="AB66" s="291"/>
      <c r="AC66" s="291"/>
      <c r="AD66" s="291"/>
    </row>
    <row r="67" spans="2:30" x14ac:dyDescent="0.25">
      <c r="B67" s="143">
        <v>13221</v>
      </c>
      <c r="C67" s="142" t="s">
        <v>116</v>
      </c>
      <c r="D67" s="141">
        <v>0</v>
      </c>
      <c r="E67" s="295">
        <v>0</v>
      </c>
      <c r="F67" s="295">
        <v>0</v>
      </c>
      <c r="G67" s="295">
        <v>0</v>
      </c>
      <c r="H67" s="295">
        <v>0</v>
      </c>
      <c r="I67" s="295">
        <v>0</v>
      </c>
      <c r="J67" s="295">
        <v>0</v>
      </c>
      <c r="K67" s="295">
        <v>0</v>
      </c>
      <c r="L67" s="295">
        <v>0</v>
      </c>
      <c r="M67" s="295">
        <v>0</v>
      </c>
      <c r="N67" s="295">
        <v>0</v>
      </c>
      <c r="O67" s="295">
        <v>0</v>
      </c>
      <c r="P67" s="295">
        <v>0</v>
      </c>
      <c r="Q67" s="295">
        <v>0</v>
      </c>
      <c r="R67" s="291"/>
      <c r="S67" s="291"/>
      <c r="T67" s="291"/>
      <c r="U67" s="291"/>
      <c r="V67" s="291"/>
      <c r="W67" s="291"/>
      <c r="X67" s="291"/>
      <c r="Y67" s="291"/>
      <c r="Z67" s="291"/>
      <c r="AA67" s="291"/>
      <c r="AB67" s="291"/>
      <c r="AC67" s="291"/>
      <c r="AD67" s="291"/>
    </row>
    <row r="68" spans="2:30" x14ac:dyDescent="0.25">
      <c r="B68" s="143">
        <v>13222</v>
      </c>
      <c r="C68" s="142" t="s">
        <v>117</v>
      </c>
      <c r="D68" s="141">
        <v>57081.438294</v>
      </c>
      <c r="E68" s="295">
        <v>762261362.46000004</v>
      </c>
      <c r="F68" s="295">
        <v>822667098.58000016</v>
      </c>
      <c r="G68" s="295">
        <v>1771151412.2700007</v>
      </c>
      <c r="H68" s="295">
        <v>854863436.24000013</v>
      </c>
      <c r="I68" s="295">
        <v>902676445.02999985</v>
      </c>
      <c r="J68" s="295">
        <v>1355129154.3500001</v>
      </c>
      <c r="K68" s="295">
        <v>5605555321.8499994</v>
      </c>
      <c r="L68" s="295">
        <v>1857596164.8000002</v>
      </c>
      <c r="M68" s="295">
        <v>3770515457.6400003</v>
      </c>
      <c r="N68" s="295">
        <v>1797107097.7499998</v>
      </c>
      <c r="O68" s="295">
        <v>12575626630.220001</v>
      </c>
      <c r="P68" s="295">
        <v>28470158545.040001</v>
      </c>
      <c r="Q68" s="295">
        <v>60545308126.230003</v>
      </c>
      <c r="R68" s="291"/>
      <c r="S68" s="291"/>
      <c r="T68" s="291"/>
      <c r="U68" s="291"/>
      <c r="V68" s="291"/>
      <c r="W68" s="291"/>
      <c r="X68" s="291"/>
      <c r="Y68" s="291"/>
      <c r="Z68" s="291"/>
      <c r="AA68" s="291"/>
      <c r="AB68" s="291"/>
      <c r="AC68" s="291"/>
      <c r="AD68" s="291"/>
    </row>
    <row r="69" spans="2:30" x14ac:dyDescent="0.25">
      <c r="B69" s="143">
        <v>133</v>
      </c>
      <c r="C69" s="142" t="s">
        <v>118</v>
      </c>
      <c r="D69" s="141">
        <v>0</v>
      </c>
      <c r="E69" s="295">
        <v>0</v>
      </c>
      <c r="F69" s="295">
        <v>0</v>
      </c>
      <c r="G69" s="295">
        <v>0</v>
      </c>
      <c r="H69" s="295">
        <v>0</v>
      </c>
      <c r="I69" s="295">
        <v>0</v>
      </c>
      <c r="J69" s="295">
        <v>0</v>
      </c>
      <c r="K69" s="295">
        <v>0</v>
      </c>
      <c r="L69" s="295">
        <v>0</v>
      </c>
      <c r="M69" s="295">
        <v>0</v>
      </c>
      <c r="N69" s="295">
        <v>0</v>
      </c>
      <c r="O69" s="295">
        <v>0</v>
      </c>
      <c r="P69" s="295">
        <v>0</v>
      </c>
      <c r="Q69" s="295">
        <v>0</v>
      </c>
      <c r="R69" s="291"/>
      <c r="S69" s="291"/>
      <c r="T69" s="291"/>
      <c r="U69" s="291"/>
      <c r="V69" s="291"/>
      <c r="W69" s="291"/>
      <c r="X69" s="291"/>
      <c r="Y69" s="291"/>
      <c r="Z69" s="291"/>
      <c r="AA69" s="291"/>
      <c r="AB69" s="291"/>
      <c r="AC69" s="291"/>
      <c r="AD69" s="291"/>
    </row>
    <row r="70" spans="2:30" s="139" customFormat="1" x14ac:dyDescent="0.25">
      <c r="B70" s="143">
        <v>1332</v>
      </c>
      <c r="C70" s="142" t="s">
        <v>119</v>
      </c>
      <c r="D70" s="141">
        <v>0</v>
      </c>
      <c r="E70" s="295">
        <v>0</v>
      </c>
      <c r="F70" s="295">
        <v>0</v>
      </c>
      <c r="G70" s="295">
        <v>0</v>
      </c>
      <c r="H70" s="295">
        <v>0</v>
      </c>
      <c r="I70" s="295">
        <v>0</v>
      </c>
      <c r="J70" s="295">
        <v>0</v>
      </c>
      <c r="K70" s="295">
        <v>0</v>
      </c>
      <c r="L70" s="295">
        <v>0</v>
      </c>
      <c r="M70" s="295">
        <v>0</v>
      </c>
      <c r="N70" s="295">
        <v>0</v>
      </c>
      <c r="O70" s="295">
        <v>0</v>
      </c>
      <c r="P70" s="295">
        <v>0</v>
      </c>
      <c r="Q70" s="295">
        <v>0</v>
      </c>
      <c r="R70" s="291"/>
      <c r="S70" s="291"/>
      <c r="T70" s="291"/>
      <c r="U70" s="291"/>
      <c r="V70" s="291"/>
      <c r="W70" s="291"/>
      <c r="X70" s="291"/>
      <c r="Y70" s="291"/>
      <c r="Z70" s="291"/>
      <c r="AA70" s="291"/>
      <c r="AB70" s="291"/>
      <c r="AC70" s="291"/>
      <c r="AD70" s="291"/>
    </row>
    <row r="71" spans="2:30" x14ac:dyDescent="0.25">
      <c r="B71" s="138"/>
      <c r="C71" s="138" t="s">
        <v>120</v>
      </c>
      <c r="D71" s="137">
        <v>77094.438294000007</v>
      </c>
      <c r="E71" s="296">
        <v>762261362.46000004</v>
      </c>
      <c r="F71" s="296">
        <v>2322667098.5799999</v>
      </c>
      <c r="G71" s="296">
        <v>9586531347.2800007</v>
      </c>
      <c r="H71" s="296">
        <v>2427933714.0999999</v>
      </c>
      <c r="I71" s="296">
        <v>1207361945.0299997</v>
      </c>
      <c r="J71" s="296">
        <v>4376438824.3500004</v>
      </c>
      <c r="K71" s="296">
        <v>6991293929.5299997</v>
      </c>
      <c r="L71" s="296">
        <v>3406514290.8200002</v>
      </c>
      <c r="M71" s="296">
        <v>7027349584.9700003</v>
      </c>
      <c r="N71" s="296">
        <v>11138811519.950001</v>
      </c>
      <c r="O71" s="296">
        <v>15709105852.150002</v>
      </c>
      <c r="P71" s="296">
        <v>36727981148.880005</v>
      </c>
      <c r="Q71" s="296">
        <v>101684250618.10001</v>
      </c>
      <c r="R71" s="291"/>
      <c r="S71" s="291"/>
      <c r="T71" s="291"/>
      <c r="U71" s="291"/>
      <c r="V71" s="291"/>
      <c r="W71" s="291"/>
      <c r="X71" s="291"/>
      <c r="Y71" s="291"/>
      <c r="Z71" s="291"/>
      <c r="AA71" s="291"/>
      <c r="AB71" s="291"/>
      <c r="AC71" s="291"/>
      <c r="AD71" s="291"/>
    </row>
    <row r="72" spans="2:30" s="72" customFormat="1" x14ac:dyDescent="0.25">
      <c r="B72" s="136"/>
      <c r="C72" s="136"/>
      <c r="D72" s="135"/>
      <c r="E72" s="294"/>
      <c r="F72" s="294"/>
      <c r="G72" s="294"/>
      <c r="H72" s="294"/>
      <c r="I72" s="294"/>
      <c r="J72" s="294"/>
      <c r="K72" s="294"/>
      <c r="L72" s="294"/>
      <c r="M72" s="294"/>
      <c r="N72" s="294"/>
      <c r="O72" s="294"/>
      <c r="P72" s="294"/>
      <c r="Q72" s="294"/>
      <c r="R72" s="291"/>
      <c r="S72" s="291"/>
      <c r="T72" s="291"/>
      <c r="U72" s="291"/>
      <c r="V72" s="291"/>
      <c r="W72" s="291"/>
      <c r="X72" s="291"/>
      <c r="Y72" s="291"/>
      <c r="Z72" s="291"/>
      <c r="AA72" s="291"/>
      <c r="AB72" s="291"/>
      <c r="AC72" s="291"/>
      <c r="AD72" s="291"/>
    </row>
    <row r="73" spans="2:30" s="72" customFormat="1" x14ac:dyDescent="0.25">
      <c r="B73" s="420" t="s">
        <v>121</v>
      </c>
      <c r="C73" s="420"/>
      <c r="D73" s="133">
        <f>(+D55+D71)/1000000</f>
        <v>251905.02619043831</v>
      </c>
      <c r="E73" s="296">
        <v>19758051230.450001</v>
      </c>
      <c r="F73" s="296">
        <v>18315263915.719997</v>
      </c>
      <c r="G73" s="296">
        <v>29294152006.760002</v>
      </c>
      <c r="H73" s="296">
        <v>23985863283.669998</v>
      </c>
      <c r="I73" s="296">
        <v>19259684828.899998</v>
      </c>
      <c r="J73" s="296">
        <v>22628794252.029999</v>
      </c>
      <c r="K73" s="296">
        <v>25965596007.220005</v>
      </c>
      <c r="L73" s="296">
        <v>21210044059.310005</v>
      </c>
      <c r="M73" s="296">
        <v>25311949161.830006</v>
      </c>
      <c r="N73" s="296">
        <v>31198083932.430004</v>
      </c>
      <c r="O73" s="296">
        <v>34220936637.710003</v>
      </c>
      <c r="P73" s="296">
        <v>59279951126.589996</v>
      </c>
      <c r="Q73" s="296">
        <v>330428370442.62</v>
      </c>
      <c r="R73" s="291"/>
      <c r="S73" s="291"/>
      <c r="T73" s="291"/>
      <c r="U73" s="291"/>
      <c r="V73" s="291"/>
      <c r="W73" s="291"/>
      <c r="X73" s="291"/>
      <c r="Y73" s="291"/>
      <c r="Z73" s="291"/>
      <c r="AA73" s="291"/>
      <c r="AB73" s="291"/>
      <c r="AC73" s="291"/>
      <c r="AD73" s="291"/>
    </row>
    <row r="74" spans="2:30" s="72" customFormat="1" ht="14.25" x14ac:dyDescent="0.3">
      <c r="B74" s="130" t="s">
        <v>122</v>
      </c>
      <c r="C74" s="130"/>
      <c r="D74" s="130"/>
      <c r="E74" s="132"/>
      <c r="F74" s="131"/>
      <c r="G74" s="131"/>
      <c r="H74" s="131"/>
      <c r="I74" s="131"/>
      <c r="J74" s="131"/>
      <c r="K74" s="131"/>
      <c r="L74" s="131"/>
      <c r="M74" s="131"/>
      <c r="N74" s="131"/>
      <c r="O74" s="131"/>
      <c r="P74" s="131"/>
      <c r="Q74" s="131"/>
    </row>
    <row r="75" spans="2:30" ht="15.75" x14ac:dyDescent="0.3">
      <c r="B75" s="130" t="s">
        <v>123</v>
      </c>
      <c r="C75" s="129"/>
      <c r="D75" s="129"/>
      <c r="E75" s="129"/>
      <c r="F75" s="127"/>
      <c r="G75" s="127"/>
      <c r="H75" s="127"/>
      <c r="I75" s="127"/>
      <c r="J75" s="127"/>
      <c r="K75" s="127"/>
      <c r="L75" s="127"/>
      <c r="M75" s="127"/>
      <c r="N75" s="127"/>
      <c r="O75" s="127"/>
      <c r="P75" s="127"/>
      <c r="Q75" s="127"/>
    </row>
    <row r="76" spans="2:30" ht="15.75" x14ac:dyDescent="0.3">
      <c r="B76" s="130" t="s">
        <v>124</v>
      </c>
      <c r="C76" s="129"/>
      <c r="D76" s="129"/>
      <c r="E76" s="128"/>
      <c r="F76" s="127"/>
      <c r="G76" s="127"/>
      <c r="H76" s="127"/>
      <c r="I76" s="127"/>
      <c r="J76" s="127"/>
      <c r="K76" s="127"/>
      <c r="L76" s="127"/>
      <c r="M76" s="127"/>
      <c r="N76" s="127"/>
      <c r="O76" s="127"/>
      <c r="P76" s="127"/>
      <c r="Q76" s="127"/>
    </row>
    <row r="77" spans="2:30" ht="16.5" x14ac:dyDescent="0.3">
      <c r="B77" s="126"/>
      <c r="C77" s="126"/>
      <c r="D77" s="126"/>
      <c r="E77" s="126"/>
      <c r="F77" s="125" t="s">
        <v>6</v>
      </c>
      <c r="G77" s="125"/>
      <c r="H77" s="125"/>
      <c r="I77" s="125"/>
      <c r="J77" s="125"/>
      <c r="K77" s="125"/>
      <c r="L77" s="125"/>
      <c r="M77" s="125"/>
      <c r="N77" s="125"/>
      <c r="O77" s="125"/>
      <c r="P77" s="125"/>
      <c r="Q77" s="125"/>
    </row>
  </sheetData>
  <mergeCells count="15">
    <mergeCell ref="B73:C73"/>
    <mergeCell ref="B1:Q1"/>
    <mergeCell ref="B2:Q2"/>
    <mergeCell ref="B3:Q3"/>
    <mergeCell ref="B4:Q4"/>
    <mergeCell ref="B5:Q5"/>
    <mergeCell ref="B6:Q6"/>
    <mergeCell ref="B55:C55"/>
    <mergeCell ref="B57:B58"/>
    <mergeCell ref="C57:C58"/>
    <mergeCell ref="E57:Q57"/>
    <mergeCell ref="B9:B10"/>
    <mergeCell ref="C9:C10"/>
    <mergeCell ref="E9:Q9"/>
    <mergeCell ref="B8:C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3:P170"/>
  <sheetViews>
    <sheetView showGridLines="0" topLeftCell="B1" zoomScale="70" zoomScaleNormal="70" workbookViewId="0">
      <pane xSplit="1" ySplit="10" topLeftCell="D11" activePane="bottomRight" state="frozen"/>
      <selection pane="topRight" activeCell="D76" sqref="D76"/>
      <selection pane="bottomLeft" activeCell="D76" sqref="D76"/>
      <selection pane="bottomRight" activeCell="B9" sqref="B9:B10"/>
    </sheetView>
  </sheetViews>
  <sheetFormatPr defaultColWidth="11" defaultRowHeight="15" x14ac:dyDescent="0.25"/>
  <cols>
    <col min="1" max="1" width="5.140625" customWidth="1"/>
    <col min="2" max="2" width="104.7109375" bestFit="1" customWidth="1"/>
    <col min="3" max="3" width="17.7109375" style="5" customWidth="1"/>
    <col min="4" max="4" width="17.85546875" style="18" customWidth="1"/>
    <col min="5" max="5" width="18.5703125" style="18" bestFit="1" customWidth="1"/>
    <col min="6" max="6" width="17.5703125" style="18" bestFit="1" customWidth="1"/>
    <col min="7" max="15" width="16.28515625" style="18" customWidth="1"/>
    <col min="16" max="16" width="20" customWidth="1"/>
    <col min="17" max="20" width="18.85546875" bestFit="1" customWidth="1"/>
    <col min="21" max="21" width="20" bestFit="1" customWidth="1"/>
    <col min="27" max="27" width="16.5703125" customWidth="1"/>
    <col min="28" max="28" width="18.7109375" customWidth="1"/>
  </cols>
  <sheetData>
    <row r="3" spans="2:16" ht="28.5" x14ac:dyDescent="0.25">
      <c r="B3" s="448" t="s">
        <v>0</v>
      </c>
      <c r="C3" s="448"/>
      <c r="D3" s="448"/>
      <c r="E3" s="448"/>
      <c r="F3" s="448"/>
      <c r="G3" s="448"/>
      <c r="H3" s="448"/>
      <c r="I3" s="448"/>
      <c r="J3" s="448"/>
      <c r="K3" s="448"/>
      <c r="L3" s="448"/>
      <c r="M3" s="448"/>
      <c r="N3" s="448"/>
      <c r="O3" s="448"/>
      <c r="P3" s="448"/>
    </row>
    <row r="4" spans="2:16" ht="21" x14ac:dyDescent="0.25">
      <c r="B4" s="449" t="s">
        <v>132</v>
      </c>
      <c r="C4" s="449"/>
      <c r="D4" s="449"/>
      <c r="E4" s="449"/>
      <c r="F4" s="449"/>
      <c r="G4" s="449"/>
      <c r="H4" s="449"/>
      <c r="I4" s="449"/>
      <c r="J4" s="449"/>
      <c r="K4" s="449"/>
      <c r="L4" s="449"/>
      <c r="M4" s="449"/>
      <c r="N4" s="449"/>
      <c r="O4" s="449"/>
      <c r="P4" s="449"/>
    </row>
    <row r="5" spans="2:16" ht="15.75" x14ac:dyDescent="0.25">
      <c r="B5" s="413" t="s">
        <v>128</v>
      </c>
      <c r="C5" s="413"/>
      <c r="D5" s="413"/>
      <c r="E5" s="413"/>
      <c r="F5" s="413"/>
      <c r="G5" s="413"/>
      <c r="H5" s="413"/>
      <c r="I5" s="413"/>
      <c r="J5" s="413"/>
      <c r="K5" s="413"/>
      <c r="L5" s="413"/>
      <c r="M5" s="413"/>
      <c r="N5" s="413"/>
      <c r="O5" s="413"/>
      <c r="P5" s="413"/>
    </row>
    <row r="6" spans="2:16" x14ac:dyDescent="0.25">
      <c r="B6" s="14"/>
      <c r="C6" s="4"/>
      <c r="D6" s="16"/>
      <c r="E6" s="16"/>
      <c r="F6" s="16"/>
      <c r="G6" s="16"/>
      <c r="H6" s="16"/>
      <c r="I6" s="16"/>
      <c r="J6" s="16"/>
      <c r="K6" s="16"/>
      <c r="L6" s="16"/>
      <c r="M6" s="16"/>
      <c r="N6" s="16"/>
      <c r="O6" s="16"/>
    </row>
    <row r="7" spans="2:16" x14ac:dyDescent="0.25">
      <c r="B7" s="12" t="s">
        <v>307</v>
      </c>
      <c r="C7" s="6"/>
      <c r="D7" s="17"/>
      <c r="E7" s="17"/>
      <c r="F7" s="17"/>
      <c r="G7" s="17"/>
      <c r="H7" s="17"/>
      <c r="I7" s="17"/>
      <c r="J7" s="17"/>
      <c r="K7" s="17"/>
      <c r="L7" s="17"/>
      <c r="M7" s="17"/>
      <c r="N7" s="17"/>
      <c r="O7" s="17"/>
      <c r="P7" s="13" t="s">
        <v>131</v>
      </c>
    </row>
    <row r="8" spans="2:16" ht="7.5" customHeight="1" x14ac:dyDescent="0.25">
      <c r="B8" s="110"/>
      <c r="C8" s="6"/>
      <c r="D8" s="17"/>
      <c r="E8" s="17"/>
      <c r="F8" s="17"/>
      <c r="G8" s="17"/>
      <c r="H8" s="17"/>
      <c r="I8" s="17"/>
      <c r="J8" s="17"/>
      <c r="K8" s="17"/>
      <c r="L8" s="17"/>
      <c r="M8" s="17"/>
      <c r="N8" s="17"/>
      <c r="O8" s="17"/>
      <c r="P8" s="109"/>
    </row>
    <row r="9" spans="2:16" ht="18" customHeight="1" x14ac:dyDescent="0.25">
      <c r="B9" s="458" t="s">
        <v>180</v>
      </c>
      <c r="C9" s="459" t="s">
        <v>273</v>
      </c>
      <c r="D9" s="460" t="s">
        <v>308</v>
      </c>
      <c r="E9" s="461"/>
      <c r="F9" s="461"/>
      <c r="G9" s="461"/>
      <c r="H9" s="461"/>
      <c r="I9" s="461"/>
      <c r="J9" s="461"/>
      <c r="K9" s="461"/>
      <c r="L9" s="461"/>
      <c r="M9" s="461"/>
      <c r="N9" s="461"/>
      <c r="O9" s="461"/>
      <c r="P9" s="462"/>
    </row>
    <row r="10" spans="2:16" ht="26.25" customHeight="1" x14ac:dyDescent="0.25">
      <c r="B10" s="415"/>
      <c r="C10" s="417"/>
      <c r="D10" s="31" t="s">
        <v>11</v>
      </c>
      <c r="E10" s="31" t="s">
        <v>12</v>
      </c>
      <c r="F10" s="31" t="s">
        <v>13</v>
      </c>
      <c r="G10" s="31" t="s">
        <v>14</v>
      </c>
      <c r="H10" s="31" t="s">
        <v>15</v>
      </c>
      <c r="I10" s="31" t="s">
        <v>16</v>
      </c>
      <c r="J10" s="31" t="s">
        <v>17</v>
      </c>
      <c r="K10" s="31" t="s">
        <v>18</v>
      </c>
      <c r="L10" s="31" t="s">
        <v>19</v>
      </c>
      <c r="M10" s="31" t="s">
        <v>20</v>
      </c>
      <c r="N10" s="31" t="s">
        <v>21</v>
      </c>
      <c r="O10" s="31" t="s">
        <v>22</v>
      </c>
      <c r="P10" s="31" t="s">
        <v>23</v>
      </c>
    </row>
    <row r="11" spans="2:16" s="1" customFormat="1" x14ac:dyDescent="0.25">
      <c r="B11" s="9" t="s">
        <v>181</v>
      </c>
      <c r="C11" s="108">
        <f t="shared" ref="C11" si="0">+C12+C103+C107+C110+C113+C116+C117</f>
        <v>601241.82191800012</v>
      </c>
      <c r="D11" s="297">
        <f t="shared" ref="D11:P11" si="1">+D12+D103+D107+D110+D113+D116+D117</f>
        <v>61042582508.509995</v>
      </c>
      <c r="E11" s="297">
        <f t="shared" si="1"/>
        <v>42104741555.310005</v>
      </c>
      <c r="F11" s="297">
        <f t="shared" si="1"/>
        <v>45593015877.770004</v>
      </c>
      <c r="G11" s="297">
        <f t="shared" si="1"/>
        <v>54097871847.630028</v>
      </c>
      <c r="H11" s="297">
        <f t="shared" si="1"/>
        <v>52368744022.689995</v>
      </c>
      <c r="I11" s="297">
        <f t="shared" si="1"/>
        <v>47616044894.930008</v>
      </c>
      <c r="J11" s="297">
        <f t="shared" si="1"/>
        <v>51490664553.849983</v>
      </c>
      <c r="K11" s="297">
        <f t="shared" si="1"/>
        <v>48964842719.090012</v>
      </c>
      <c r="L11" s="297">
        <f t="shared" si="1"/>
        <v>45826364572.160019</v>
      </c>
      <c r="M11" s="297">
        <f t="shared" si="1"/>
        <v>49888162555.350006</v>
      </c>
      <c r="N11" s="297">
        <f t="shared" si="1"/>
        <v>49040903084.559982</v>
      </c>
      <c r="O11" s="297">
        <f t="shared" si="1"/>
        <v>52909073609.959999</v>
      </c>
      <c r="P11" s="297">
        <f t="shared" si="1"/>
        <v>600943011801.80994</v>
      </c>
    </row>
    <row r="12" spans="2:16" s="1" customFormat="1" x14ac:dyDescent="0.25">
      <c r="B12" s="2" t="s">
        <v>182</v>
      </c>
      <c r="C12" s="20">
        <f t="shared" ref="C12" si="2">+C13+C27+C47+C91+C101+C102</f>
        <v>562514.39636100014</v>
      </c>
      <c r="D12" s="298">
        <f t="shared" ref="D12:P12" si="3">+D13+D27+D47+D91+D101+D102</f>
        <v>56505398820.650002</v>
      </c>
      <c r="E12" s="298">
        <f t="shared" si="3"/>
        <v>38606724428.080017</v>
      </c>
      <c r="F12" s="298">
        <f t="shared" si="3"/>
        <v>42631860499.690002</v>
      </c>
      <c r="G12" s="298">
        <f t="shared" si="3"/>
        <v>51190516770.160019</v>
      </c>
      <c r="H12" s="298">
        <f t="shared" si="3"/>
        <v>49519655199.079994</v>
      </c>
      <c r="I12" s="298">
        <f t="shared" si="3"/>
        <v>42053891817.82</v>
      </c>
      <c r="J12" s="298">
        <f t="shared" si="3"/>
        <v>48459347730.939987</v>
      </c>
      <c r="K12" s="298">
        <f t="shared" si="3"/>
        <v>45317224288.27002</v>
      </c>
      <c r="L12" s="298">
        <f t="shared" si="3"/>
        <v>41991359246.640022</v>
      </c>
      <c r="M12" s="298">
        <f t="shared" si="3"/>
        <v>46461811681.659996</v>
      </c>
      <c r="N12" s="298">
        <f t="shared" si="3"/>
        <v>45909213524.18998</v>
      </c>
      <c r="O12" s="298">
        <f t="shared" si="3"/>
        <v>46519220313.380005</v>
      </c>
      <c r="P12" s="298">
        <f t="shared" si="3"/>
        <v>555166224320.55994</v>
      </c>
    </row>
    <row r="13" spans="2:16" s="1" customFormat="1" x14ac:dyDescent="0.25">
      <c r="B13" s="3" t="s">
        <v>183</v>
      </c>
      <c r="C13" s="20">
        <f t="shared" ref="C13" si="4">+C14+C25+C26</f>
        <v>170814.20746599999</v>
      </c>
      <c r="D13" s="298">
        <f t="shared" ref="D13:P13" si="5">+D14+D25+D26</f>
        <v>23819498749.140003</v>
      </c>
      <c r="E13" s="298">
        <f t="shared" si="5"/>
        <v>10960273985.73</v>
      </c>
      <c r="F13" s="298">
        <f t="shared" si="5"/>
        <v>11303982225.219999</v>
      </c>
      <c r="G13" s="298">
        <f t="shared" si="5"/>
        <v>19385338264.700005</v>
      </c>
      <c r="H13" s="298">
        <f t="shared" si="5"/>
        <v>16344207734.48</v>
      </c>
      <c r="I13" s="298">
        <f t="shared" si="5"/>
        <v>11941025485.07</v>
      </c>
      <c r="J13" s="298">
        <f t="shared" si="5"/>
        <v>15682031597.169996</v>
      </c>
      <c r="K13" s="298">
        <f t="shared" si="5"/>
        <v>11800520051.459999</v>
      </c>
      <c r="L13" s="298">
        <f t="shared" si="5"/>
        <v>11384512140.550001</v>
      </c>
      <c r="M13" s="298">
        <f t="shared" si="5"/>
        <v>12500763647.060001</v>
      </c>
      <c r="N13" s="298">
        <f t="shared" si="5"/>
        <v>12029461339.719999</v>
      </c>
      <c r="O13" s="298">
        <f t="shared" si="5"/>
        <v>13409475929.17</v>
      </c>
      <c r="P13" s="298">
        <f t="shared" si="5"/>
        <v>170561091149.47</v>
      </c>
    </row>
    <row r="14" spans="2:16" x14ac:dyDescent="0.25">
      <c r="B14" s="8" t="s">
        <v>184</v>
      </c>
      <c r="C14" s="99">
        <f t="shared" ref="C14" si="6">SUM(C15:C24)</f>
        <v>46067.799269000003</v>
      </c>
      <c r="D14" s="299">
        <f t="shared" ref="D14:O14" si="7">SUM(D15:D24)</f>
        <v>5329758487.9900007</v>
      </c>
      <c r="E14" s="299">
        <f t="shared" si="7"/>
        <v>4292162953.4399996</v>
      </c>
      <c r="F14" s="299">
        <f t="shared" si="7"/>
        <v>4423818095.2300005</v>
      </c>
      <c r="G14" s="299">
        <f t="shared" si="7"/>
        <v>4560772896.3300009</v>
      </c>
      <c r="H14" s="299">
        <f t="shared" si="7"/>
        <v>4709881217.7299995</v>
      </c>
      <c r="I14" s="299">
        <f t="shared" si="7"/>
        <v>3870161504.9900002</v>
      </c>
      <c r="J14" s="299">
        <f t="shared" si="7"/>
        <v>3778742665.4099998</v>
      </c>
      <c r="K14" s="299">
        <f t="shared" si="7"/>
        <v>4431897380.7999992</v>
      </c>
      <c r="L14" s="299">
        <f t="shared" si="7"/>
        <v>3908699961.6500001</v>
      </c>
      <c r="M14" s="299">
        <f t="shared" si="7"/>
        <v>3687387897.2200003</v>
      </c>
      <c r="N14" s="299">
        <f t="shared" si="7"/>
        <v>4062726970.9200001</v>
      </c>
      <c r="O14" s="299">
        <f t="shared" si="7"/>
        <v>4369103189.5799999</v>
      </c>
      <c r="P14" s="299">
        <f t="shared" ref="P14:P26" si="8">+SUM(D14:O14)</f>
        <v>51425113221.290001</v>
      </c>
    </row>
    <row r="15" spans="2:16" x14ac:dyDescent="0.25">
      <c r="B15" s="113" t="s">
        <v>274</v>
      </c>
      <c r="C15" s="99">
        <v>2033.266155</v>
      </c>
      <c r="D15" s="291">
        <v>66849534.149999999</v>
      </c>
      <c r="E15" s="291">
        <v>154839019.85000002</v>
      </c>
      <c r="F15" s="291">
        <v>594595639.31000006</v>
      </c>
      <c r="G15" s="291">
        <v>426235214.64999998</v>
      </c>
      <c r="H15" s="291">
        <v>134875747.12</v>
      </c>
      <c r="I15" s="291">
        <v>292235367.89999998</v>
      </c>
      <c r="J15" s="291">
        <v>285101329.06999999</v>
      </c>
      <c r="K15" s="291">
        <v>294905606.01999998</v>
      </c>
      <c r="L15" s="291">
        <v>275833890.31999999</v>
      </c>
      <c r="M15" s="291">
        <v>219991735.34999999</v>
      </c>
      <c r="N15" s="291">
        <v>112655940.04000001</v>
      </c>
      <c r="O15" s="291">
        <v>238939444.75999999</v>
      </c>
      <c r="P15" s="299">
        <f t="shared" si="8"/>
        <v>3097058468.54</v>
      </c>
    </row>
    <row r="16" spans="2:16" x14ac:dyDescent="0.25">
      <c r="B16" s="113" t="s">
        <v>275</v>
      </c>
      <c r="C16" s="99">
        <v>32781.181230000002</v>
      </c>
      <c r="D16" s="291">
        <v>4158239358.8699999</v>
      </c>
      <c r="E16" s="291">
        <v>3310308153.3699999</v>
      </c>
      <c r="F16" s="291">
        <v>3056111623.6299996</v>
      </c>
      <c r="G16" s="291">
        <v>3380228379.6900001</v>
      </c>
      <c r="H16" s="291">
        <v>3781180424.9700003</v>
      </c>
      <c r="I16" s="291">
        <v>2699248122.3099999</v>
      </c>
      <c r="J16" s="291">
        <v>2646556913.1900001</v>
      </c>
      <c r="K16" s="291">
        <v>3216171872.8999996</v>
      </c>
      <c r="L16" s="291">
        <v>2753988323.1700001</v>
      </c>
      <c r="M16" s="291">
        <v>2689323114.5</v>
      </c>
      <c r="N16" s="291">
        <v>3087249200.0799999</v>
      </c>
      <c r="O16" s="291">
        <v>3285270713.48</v>
      </c>
      <c r="P16" s="299">
        <f t="shared" si="8"/>
        <v>38063876200.160004</v>
      </c>
    </row>
    <row r="17" spans="2:16" x14ac:dyDescent="0.25">
      <c r="B17" s="105" t="s">
        <v>309</v>
      </c>
      <c r="C17" s="106">
        <v>4248.7046739999996</v>
      </c>
      <c r="D17" s="291">
        <v>439893414.44999999</v>
      </c>
      <c r="E17" s="291">
        <v>279035862.54000002</v>
      </c>
      <c r="F17" s="291">
        <v>304343863.67000002</v>
      </c>
      <c r="G17" s="291">
        <v>340769680.97000003</v>
      </c>
      <c r="H17" s="291">
        <v>369268057.89999998</v>
      </c>
      <c r="I17" s="291">
        <v>337164462.63</v>
      </c>
      <c r="J17" s="291">
        <v>362338193.94999999</v>
      </c>
      <c r="K17" s="291">
        <v>369525415.31999999</v>
      </c>
      <c r="L17" s="291">
        <v>355134710.73999995</v>
      </c>
      <c r="M17" s="291">
        <v>359804508.26000005</v>
      </c>
      <c r="N17" s="291">
        <v>379792690.40999997</v>
      </c>
      <c r="O17" s="291">
        <v>381298451.06999999</v>
      </c>
      <c r="P17" s="299">
        <f t="shared" si="8"/>
        <v>4278369311.9100003</v>
      </c>
    </row>
    <row r="18" spans="2:16" x14ac:dyDescent="0.25">
      <c r="B18" s="105" t="s">
        <v>310</v>
      </c>
      <c r="C18" s="106">
        <v>678.93615199999999</v>
      </c>
      <c r="D18" s="291">
        <v>51240436.079999998</v>
      </c>
      <c r="E18" s="291">
        <v>20100910.020000003</v>
      </c>
      <c r="F18" s="291">
        <v>31580981.859999999</v>
      </c>
      <c r="G18" s="291">
        <v>21655389.32</v>
      </c>
      <c r="H18" s="291">
        <v>12198216.640000001</v>
      </c>
      <c r="I18" s="291">
        <v>35939914.740000002</v>
      </c>
      <c r="J18" s="291">
        <v>33832377.329999998</v>
      </c>
      <c r="K18" s="291">
        <v>22192891.770000003</v>
      </c>
      <c r="L18" s="291">
        <v>32629239.839999996</v>
      </c>
      <c r="M18" s="291">
        <v>24522315.84</v>
      </c>
      <c r="N18" s="291">
        <v>59999206.630000003</v>
      </c>
      <c r="O18" s="291">
        <v>29147970.02</v>
      </c>
      <c r="P18" s="299">
        <f t="shared" si="8"/>
        <v>375039850.08999997</v>
      </c>
    </row>
    <row r="19" spans="2:16" x14ac:dyDescent="0.25">
      <c r="B19" s="105" t="s">
        <v>311</v>
      </c>
      <c r="C19" s="106">
        <v>253.315068</v>
      </c>
      <c r="D19" s="291">
        <v>1240725.8500000001</v>
      </c>
      <c r="E19" s="291">
        <v>2053945.7399999995</v>
      </c>
      <c r="F19" s="291">
        <v>873419.04</v>
      </c>
      <c r="G19" s="291">
        <v>1458473.42</v>
      </c>
      <c r="H19" s="291">
        <v>3398412.79</v>
      </c>
      <c r="I19" s="291">
        <v>982973.35</v>
      </c>
      <c r="J19" s="291">
        <v>1259911.01</v>
      </c>
      <c r="K19" s="291">
        <v>1000383.51</v>
      </c>
      <c r="L19" s="291">
        <v>1091532.57</v>
      </c>
      <c r="M19" s="291">
        <v>2795789.7800000003</v>
      </c>
      <c r="N19" s="291">
        <v>1359940.21</v>
      </c>
      <c r="O19" s="291">
        <v>1143447.4100000001</v>
      </c>
      <c r="P19" s="299">
        <f t="shared" si="8"/>
        <v>18658954.68</v>
      </c>
    </row>
    <row r="20" spans="2:16" x14ac:dyDescent="0.25">
      <c r="B20" s="105" t="s">
        <v>312</v>
      </c>
      <c r="C20" s="106">
        <v>742.20984199999998</v>
      </c>
      <c r="D20" s="291">
        <v>87333702.090000004</v>
      </c>
      <c r="E20" s="291">
        <v>69627957.199999988</v>
      </c>
      <c r="F20" s="291">
        <v>50291059.109999999</v>
      </c>
      <c r="G20" s="291">
        <v>54356196.359999999</v>
      </c>
      <c r="H20" s="291">
        <v>61567376.979999997</v>
      </c>
      <c r="I20" s="291">
        <v>231164351.78</v>
      </c>
      <c r="J20" s="291">
        <v>65684197.330000006</v>
      </c>
      <c r="K20" s="291">
        <v>100959917.79000001</v>
      </c>
      <c r="L20" s="291">
        <v>101603533.86</v>
      </c>
      <c r="M20" s="291">
        <v>57784626.060000002</v>
      </c>
      <c r="N20" s="291">
        <v>72053079.920000002</v>
      </c>
      <c r="O20" s="291">
        <v>80470175.530000001</v>
      </c>
      <c r="P20" s="299">
        <f t="shared" si="8"/>
        <v>1032896174.0099999</v>
      </c>
    </row>
    <row r="21" spans="2:16" x14ac:dyDescent="0.25">
      <c r="B21" s="105" t="s">
        <v>313</v>
      </c>
      <c r="C21" s="106">
        <v>1500.707081</v>
      </c>
      <c r="D21" s="291">
        <v>189060506.97</v>
      </c>
      <c r="E21" s="291">
        <v>122492724.83</v>
      </c>
      <c r="F21" s="291">
        <v>111591641.69</v>
      </c>
      <c r="G21" s="291">
        <v>99420073.230000004</v>
      </c>
      <c r="H21" s="291">
        <v>107058212.95</v>
      </c>
      <c r="I21" s="291">
        <v>90096115.109999999</v>
      </c>
      <c r="J21" s="291">
        <v>153108096.98000002</v>
      </c>
      <c r="K21" s="291">
        <v>94645906.060000002</v>
      </c>
      <c r="L21" s="291">
        <v>92645502.579999998</v>
      </c>
      <c r="M21" s="291">
        <v>97622023.969999999</v>
      </c>
      <c r="N21" s="291">
        <v>97086488.790000007</v>
      </c>
      <c r="O21" s="291">
        <v>108883505.8</v>
      </c>
      <c r="P21" s="299">
        <f t="shared" si="8"/>
        <v>1363710798.96</v>
      </c>
    </row>
    <row r="22" spans="2:16" x14ac:dyDescent="0.25">
      <c r="B22" s="105" t="s">
        <v>314</v>
      </c>
      <c r="C22" s="106">
        <v>3577.5878120000002</v>
      </c>
      <c r="D22" s="291">
        <v>287552170</v>
      </c>
      <c r="E22" s="291">
        <v>326909360.80000001</v>
      </c>
      <c r="F22" s="291">
        <v>270110301.02999997</v>
      </c>
      <c r="G22" s="291">
        <v>232084634.38999999</v>
      </c>
      <c r="H22" s="291">
        <v>233431831.88</v>
      </c>
      <c r="I22" s="291">
        <v>176441979.30000001</v>
      </c>
      <c r="J22" s="291">
        <v>227222004.94999999</v>
      </c>
      <c r="K22" s="291">
        <v>328736561.24000001</v>
      </c>
      <c r="L22" s="291">
        <v>293049214.71999997</v>
      </c>
      <c r="M22" s="291">
        <v>232714085.61000001</v>
      </c>
      <c r="N22" s="291">
        <v>248983211.00999999</v>
      </c>
      <c r="O22" s="291">
        <v>239944628.63</v>
      </c>
      <c r="P22" s="299">
        <f t="shared" si="8"/>
        <v>3097179983.5600004</v>
      </c>
    </row>
    <row r="23" spans="2:16" x14ac:dyDescent="0.25">
      <c r="B23" s="105" t="s">
        <v>315</v>
      </c>
      <c r="C23" s="106">
        <v>251.88753600000001</v>
      </c>
      <c r="D23" s="291">
        <v>48348639.530000001</v>
      </c>
      <c r="E23" s="291">
        <v>6795019.0899999999</v>
      </c>
      <c r="F23" s="291">
        <v>4319565.8900000006</v>
      </c>
      <c r="G23" s="291">
        <v>4564854.3000000007</v>
      </c>
      <c r="H23" s="291">
        <v>6902936.5</v>
      </c>
      <c r="I23" s="291">
        <v>6888217.8700000001</v>
      </c>
      <c r="J23" s="291">
        <v>3639641.6</v>
      </c>
      <c r="K23" s="291">
        <v>3758826.1900000004</v>
      </c>
      <c r="L23" s="291">
        <v>2724013.85</v>
      </c>
      <c r="M23" s="291">
        <v>2829697.85</v>
      </c>
      <c r="N23" s="291">
        <v>3547213.8299999996</v>
      </c>
      <c r="O23" s="291">
        <v>4004852.8799999994</v>
      </c>
      <c r="P23" s="299">
        <f t="shared" si="8"/>
        <v>98323479.37999998</v>
      </c>
    </row>
    <row r="24" spans="2:16" x14ac:dyDescent="0.25">
      <c r="B24" s="105" t="s">
        <v>316</v>
      </c>
      <c r="C24" s="106">
        <v>3.7190000000000001E-3</v>
      </c>
      <c r="D24" s="291">
        <v>0</v>
      </c>
      <c r="E24" s="291">
        <v>0</v>
      </c>
      <c r="F24" s="291">
        <v>0</v>
      </c>
      <c r="G24" s="291">
        <v>0</v>
      </c>
      <c r="H24" s="291">
        <v>0</v>
      </c>
      <c r="I24" s="291">
        <v>0</v>
      </c>
      <c r="J24" s="291">
        <v>0</v>
      </c>
      <c r="K24" s="291">
        <v>0</v>
      </c>
      <c r="L24" s="291">
        <v>0</v>
      </c>
      <c r="M24" s="291">
        <v>0</v>
      </c>
      <c r="N24" s="291">
        <v>0</v>
      </c>
      <c r="O24" s="291">
        <v>0</v>
      </c>
      <c r="P24" s="299">
        <f t="shared" si="8"/>
        <v>0</v>
      </c>
    </row>
    <row r="25" spans="2:16" x14ac:dyDescent="0.25">
      <c r="B25" s="8" t="s">
        <v>185</v>
      </c>
      <c r="C25" s="99">
        <v>94244.673460999998</v>
      </c>
      <c r="D25" s="291">
        <v>15589171013.690002</v>
      </c>
      <c r="E25" s="291">
        <v>4977421691.8400002</v>
      </c>
      <c r="F25" s="291">
        <v>5152442936.3199997</v>
      </c>
      <c r="G25" s="291">
        <v>11878156451.880001</v>
      </c>
      <c r="H25" s="291">
        <v>8653866077.5499992</v>
      </c>
      <c r="I25" s="291">
        <v>5277995916.4400005</v>
      </c>
      <c r="J25" s="291">
        <v>9463223590.4999962</v>
      </c>
      <c r="K25" s="291">
        <v>5187087617.1900005</v>
      </c>
      <c r="L25" s="291">
        <v>5292268307.460001</v>
      </c>
      <c r="M25" s="291">
        <v>6405374141.2600012</v>
      </c>
      <c r="N25" s="291">
        <v>5553205398.3099995</v>
      </c>
      <c r="O25" s="291">
        <v>6441828819.0100002</v>
      </c>
      <c r="P25" s="299">
        <f t="shared" si="8"/>
        <v>89872041961.449997</v>
      </c>
    </row>
    <row r="26" spans="2:16" x14ac:dyDescent="0.25">
      <c r="B26" s="8" t="s">
        <v>186</v>
      </c>
      <c r="C26" s="99">
        <v>30501.734735999999</v>
      </c>
      <c r="D26" s="291">
        <v>2900569247.46</v>
      </c>
      <c r="E26" s="291">
        <v>1690689340.4499998</v>
      </c>
      <c r="F26" s="291">
        <v>1727721193.6700001</v>
      </c>
      <c r="G26" s="291">
        <v>2946408916.4899998</v>
      </c>
      <c r="H26" s="291">
        <v>2980460439.1999998</v>
      </c>
      <c r="I26" s="291">
        <v>2792868063.6399999</v>
      </c>
      <c r="J26" s="291">
        <v>2440065341.2600002</v>
      </c>
      <c r="K26" s="291">
        <v>2181535053.4699998</v>
      </c>
      <c r="L26" s="291">
        <v>2183543871.4400005</v>
      </c>
      <c r="M26" s="291">
        <v>2408001608.5800004</v>
      </c>
      <c r="N26" s="291">
        <v>2413528970.4899998</v>
      </c>
      <c r="O26" s="291">
        <v>2598543920.5799999</v>
      </c>
      <c r="P26" s="299">
        <f t="shared" si="8"/>
        <v>29263935966.730003</v>
      </c>
    </row>
    <row r="27" spans="2:16" s="1" customFormat="1" x14ac:dyDescent="0.25">
      <c r="B27" s="3" t="s">
        <v>187</v>
      </c>
      <c r="C27" s="88">
        <f t="shared" ref="C27:O27" si="9">SUM(C28:C46)</f>
        <v>22820.108960999998</v>
      </c>
      <c r="D27" s="300">
        <f t="shared" si="9"/>
        <v>1498898809.0699999</v>
      </c>
      <c r="E27" s="300">
        <f t="shared" si="9"/>
        <v>1566829394.2300005</v>
      </c>
      <c r="F27" s="300">
        <f t="shared" si="9"/>
        <v>2376829950.04</v>
      </c>
      <c r="G27" s="300">
        <f t="shared" si="9"/>
        <v>2753556038.5900002</v>
      </c>
      <c r="H27" s="300">
        <f t="shared" si="9"/>
        <v>2562155419.25</v>
      </c>
      <c r="I27" s="300">
        <f t="shared" si="9"/>
        <v>1891482532.9999998</v>
      </c>
      <c r="J27" s="300">
        <f t="shared" si="9"/>
        <v>1926317036.9799998</v>
      </c>
      <c r="K27" s="300">
        <f t="shared" si="9"/>
        <v>1989262444.9400003</v>
      </c>
      <c r="L27" s="300">
        <f t="shared" si="9"/>
        <v>2386569846.7799997</v>
      </c>
      <c r="M27" s="300">
        <f t="shared" si="9"/>
        <v>3218745689.4500003</v>
      </c>
      <c r="N27" s="300">
        <f t="shared" si="9"/>
        <v>1775155601.7999997</v>
      </c>
      <c r="O27" s="300">
        <f t="shared" si="9"/>
        <v>1770325482.9400001</v>
      </c>
      <c r="P27" s="300">
        <f t="shared" ref="P27" si="10">SUM(P28:P46)</f>
        <v>25716128247.07</v>
      </c>
    </row>
    <row r="28" spans="2:16" x14ac:dyDescent="0.25">
      <c r="B28" s="26" t="s">
        <v>188</v>
      </c>
      <c r="C28" s="87">
        <v>2306.8115870000001</v>
      </c>
      <c r="D28" s="291">
        <v>57404804.479999997</v>
      </c>
      <c r="E28" s="291">
        <v>174332890.96000001</v>
      </c>
      <c r="F28" s="291">
        <v>821556026.85000002</v>
      </c>
      <c r="G28" s="291">
        <v>115903089.07999998</v>
      </c>
      <c r="H28" s="291">
        <v>102924201.64999999</v>
      </c>
      <c r="I28" s="291">
        <v>80382925.109999999</v>
      </c>
      <c r="J28" s="291">
        <v>80309132.640000001</v>
      </c>
      <c r="K28" s="291">
        <v>179092667.69</v>
      </c>
      <c r="L28" s="291">
        <v>706968659.53000009</v>
      </c>
      <c r="M28" s="291">
        <v>95049166.679999992</v>
      </c>
      <c r="N28" s="291">
        <v>57027211.510000005</v>
      </c>
      <c r="O28" s="291">
        <v>55911010.859999999</v>
      </c>
      <c r="P28" s="299">
        <f t="shared" ref="P28:P46" si="11">+SUM(D28:O28)</f>
        <v>2526861787.0400004</v>
      </c>
    </row>
    <row r="29" spans="2:16" x14ac:dyDescent="0.25">
      <c r="B29" s="26" t="s">
        <v>189</v>
      </c>
      <c r="C29" s="87">
        <v>4160.033128</v>
      </c>
      <c r="D29" s="291">
        <v>171257483.98000002</v>
      </c>
      <c r="E29" s="291">
        <v>81853151.710000008</v>
      </c>
      <c r="F29" s="291">
        <v>96909997.950000003</v>
      </c>
      <c r="G29" s="291">
        <v>975519716.8599999</v>
      </c>
      <c r="H29" s="291">
        <v>868186738.56999993</v>
      </c>
      <c r="I29" s="291">
        <v>153171835.92000002</v>
      </c>
      <c r="J29" s="291">
        <v>208788505.65000001</v>
      </c>
      <c r="K29" s="291">
        <v>126842130.23</v>
      </c>
      <c r="L29" s="291">
        <v>156488542.88999999</v>
      </c>
      <c r="M29" s="291">
        <v>1537510866</v>
      </c>
      <c r="N29" s="291">
        <v>133744055.53</v>
      </c>
      <c r="O29" s="291">
        <v>98209778.260000005</v>
      </c>
      <c r="P29" s="299">
        <f t="shared" si="11"/>
        <v>4608482803.5500002</v>
      </c>
    </row>
    <row r="30" spans="2:16" x14ac:dyDescent="0.25">
      <c r="B30" s="26" t="s">
        <v>190</v>
      </c>
      <c r="C30" s="87">
        <v>5962.2254929999999</v>
      </c>
      <c r="D30" s="291">
        <v>401181154.37</v>
      </c>
      <c r="E30" s="291">
        <v>445855696.33999997</v>
      </c>
      <c r="F30" s="291">
        <v>513591581.50999999</v>
      </c>
      <c r="G30" s="291">
        <v>499503683.45999998</v>
      </c>
      <c r="H30" s="291">
        <v>587289120.49999988</v>
      </c>
      <c r="I30" s="291">
        <v>561792266.02999997</v>
      </c>
      <c r="J30" s="291">
        <v>657258738.47000003</v>
      </c>
      <c r="K30" s="291">
        <v>592912586.93000007</v>
      </c>
      <c r="L30" s="291">
        <v>535476678.13999999</v>
      </c>
      <c r="M30" s="291">
        <v>558348413.57000005</v>
      </c>
      <c r="N30" s="291">
        <v>481573778.80000001</v>
      </c>
      <c r="O30" s="291">
        <v>485453196.34999996</v>
      </c>
      <c r="P30" s="299">
        <f t="shared" si="11"/>
        <v>6320236894.4700012</v>
      </c>
    </row>
    <row r="31" spans="2:16" x14ac:dyDescent="0.25">
      <c r="B31" s="26" t="s">
        <v>317</v>
      </c>
      <c r="C31" s="87">
        <v>437.55037800000002</v>
      </c>
      <c r="D31" s="291">
        <v>34052780.270000003</v>
      </c>
      <c r="E31" s="291">
        <v>33475646.969999999</v>
      </c>
      <c r="F31" s="291">
        <v>46886169.039999999</v>
      </c>
      <c r="G31" s="291">
        <v>36896131.289999999</v>
      </c>
      <c r="H31" s="291">
        <v>39937230.760000005</v>
      </c>
      <c r="I31" s="291">
        <v>41110994.369999997</v>
      </c>
      <c r="J31" s="291">
        <v>68574928.539999992</v>
      </c>
      <c r="K31" s="291">
        <v>39113348.659999996</v>
      </c>
      <c r="L31" s="291">
        <v>39120268.450000003</v>
      </c>
      <c r="M31" s="291">
        <v>51194757.030000001</v>
      </c>
      <c r="N31" s="291">
        <v>43934660.539999999</v>
      </c>
      <c r="O31" s="291">
        <v>51065623.579999998</v>
      </c>
      <c r="P31" s="299">
        <f t="shared" si="11"/>
        <v>525362539.5</v>
      </c>
    </row>
    <row r="32" spans="2:16" x14ac:dyDescent="0.25">
      <c r="B32" s="26" t="s">
        <v>191</v>
      </c>
      <c r="C32" s="87">
        <v>1092.562111</v>
      </c>
      <c r="D32" s="291">
        <v>113412795.65000001</v>
      </c>
      <c r="E32" s="291">
        <v>97339867.199999988</v>
      </c>
      <c r="F32" s="291">
        <v>107146753.38</v>
      </c>
      <c r="G32" s="291">
        <v>102461182.33</v>
      </c>
      <c r="H32" s="291">
        <v>105264780.38999999</v>
      </c>
      <c r="I32" s="291">
        <v>94838647.129999995</v>
      </c>
      <c r="J32" s="291">
        <v>93457256.450000003</v>
      </c>
      <c r="K32" s="291">
        <v>101423028.92</v>
      </c>
      <c r="L32" s="291">
        <v>87990326.219999999</v>
      </c>
      <c r="M32" s="291">
        <v>110034024.85000001</v>
      </c>
      <c r="N32" s="291">
        <v>103389939.64</v>
      </c>
      <c r="O32" s="291">
        <v>98401443.349999994</v>
      </c>
      <c r="P32" s="299">
        <f t="shared" si="11"/>
        <v>1215160045.51</v>
      </c>
    </row>
    <row r="33" spans="2:16" x14ac:dyDescent="0.25">
      <c r="B33" s="26" t="s">
        <v>318</v>
      </c>
      <c r="C33" s="87">
        <v>0</v>
      </c>
      <c r="D33" s="291">
        <v>142553.60000000001</v>
      </c>
      <c r="E33" s="291">
        <v>147539.59</v>
      </c>
      <c r="F33" s="291">
        <v>145384.71</v>
      </c>
      <c r="G33" s="291">
        <v>128447.94000000002</v>
      </c>
      <c r="H33" s="291">
        <v>143488.09</v>
      </c>
      <c r="I33" s="291">
        <v>145746.9</v>
      </c>
      <c r="J33" s="291">
        <v>158775.6</v>
      </c>
      <c r="K33" s="291">
        <v>171486.51</v>
      </c>
      <c r="L33" s="291">
        <v>189095.61</v>
      </c>
      <c r="M33" s="291">
        <v>215756.97</v>
      </c>
      <c r="N33" s="291">
        <v>252514.41000000003</v>
      </c>
      <c r="O33" s="291">
        <v>284301.26</v>
      </c>
      <c r="P33" s="299">
        <f t="shared" si="11"/>
        <v>2125091.1899999995</v>
      </c>
    </row>
    <row r="34" spans="2:16" x14ac:dyDescent="0.25">
      <c r="B34" s="26" t="s">
        <v>319</v>
      </c>
      <c r="C34" s="87">
        <v>549.44878200000005</v>
      </c>
      <c r="D34" s="291">
        <v>26115631.030000001</v>
      </c>
      <c r="E34" s="291">
        <v>31953859.52</v>
      </c>
      <c r="F34" s="291">
        <v>40104723.549999997</v>
      </c>
      <c r="G34" s="291">
        <v>73192990.850000009</v>
      </c>
      <c r="H34" s="291">
        <v>59151725.710000001</v>
      </c>
      <c r="I34" s="291">
        <v>27450329.530000001</v>
      </c>
      <c r="J34" s="291">
        <v>35843869.340000004</v>
      </c>
      <c r="K34" s="291">
        <v>24974994.870000001</v>
      </c>
      <c r="L34" s="291">
        <v>63105877.049999997</v>
      </c>
      <c r="M34" s="291">
        <v>68969633.170000002</v>
      </c>
      <c r="N34" s="291">
        <v>32565004.189999998</v>
      </c>
      <c r="O34" s="291">
        <v>69868932.200000003</v>
      </c>
      <c r="P34" s="299">
        <f t="shared" si="11"/>
        <v>553297571.00999999</v>
      </c>
    </row>
    <row r="35" spans="2:16" x14ac:dyDescent="0.25">
      <c r="B35" s="26" t="s">
        <v>320</v>
      </c>
      <c r="C35" s="87">
        <v>72.268572000000006</v>
      </c>
      <c r="D35" s="291">
        <v>6793208</v>
      </c>
      <c r="E35" s="291">
        <v>4884354</v>
      </c>
      <c r="F35" s="291">
        <v>5509130</v>
      </c>
      <c r="G35" s="291">
        <v>5080058</v>
      </c>
      <c r="H35" s="291">
        <v>5422028</v>
      </c>
      <c r="I35" s="291">
        <v>5315606</v>
      </c>
      <c r="J35" s="291">
        <v>4970602</v>
      </c>
      <c r="K35" s="291">
        <v>6312062.6900000004</v>
      </c>
      <c r="L35" s="291">
        <v>4275728</v>
      </c>
      <c r="M35" s="291">
        <v>5499344</v>
      </c>
      <c r="N35" s="291">
        <v>5223404</v>
      </c>
      <c r="O35" s="291">
        <v>5038078</v>
      </c>
      <c r="P35" s="299">
        <f t="shared" si="11"/>
        <v>64323602.689999998</v>
      </c>
    </row>
    <row r="36" spans="2:16" x14ac:dyDescent="0.25">
      <c r="B36" s="26" t="s">
        <v>192</v>
      </c>
      <c r="C36" s="87">
        <v>7100.5231569999996</v>
      </c>
      <c r="D36" s="291">
        <v>591258825.07000005</v>
      </c>
      <c r="E36" s="291">
        <v>589034126.56999993</v>
      </c>
      <c r="F36" s="291">
        <v>601216904.99000001</v>
      </c>
      <c r="G36" s="291">
        <v>795881676.99000001</v>
      </c>
      <c r="H36" s="291">
        <v>634435396.03999996</v>
      </c>
      <c r="I36" s="291">
        <v>767991792.85000002</v>
      </c>
      <c r="J36" s="291">
        <v>637769483.38</v>
      </c>
      <c r="K36" s="291">
        <v>769323000</v>
      </c>
      <c r="L36" s="291">
        <v>601711551.03999996</v>
      </c>
      <c r="M36" s="291">
        <v>630896117.4799999</v>
      </c>
      <c r="N36" s="291">
        <v>783105286.62999988</v>
      </c>
      <c r="O36" s="291">
        <v>736658133.99000001</v>
      </c>
      <c r="P36" s="299">
        <f t="shared" si="11"/>
        <v>8139282295.0299988</v>
      </c>
    </row>
    <row r="37" spans="2:16" x14ac:dyDescent="0.25">
      <c r="B37" s="26" t="s">
        <v>321</v>
      </c>
      <c r="C37" s="87">
        <v>164.943771</v>
      </c>
      <c r="D37" s="291">
        <v>14370164.83</v>
      </c>
      <c r="E37" s="291">
        <v>16641715.940000001</v>
      </c>
      <c r="F37" s="291">
        <v>18700186.990000002</v>
      </c>
      <c r="G37" s="291">
        <v>20102902.799999997</v>
      </c>
      <c r="H37" s="291">
        <v>21398842.940000001</v>
      </c>
      <c r="I37" s="291">
        <v>20203178.580000002</v>
      </c>
      <c r="J37" s="291">
        <v>19020056.530000001</v>
      </c>
      <c r="K37" s="291">
        <v>21948021.139999997</v>
      </c>
      <c r="L37" s="291">
        <v>26347839.539999999</v>
      </c>
      <c r="M37" s="291">
        <v>25283408.190000001</v>
      </c>
      <c r="N37" s="291">
        <v>15840699.859999999</v>
      </c>
      <c r="O37" s="291">
        <v>19051557.859999999</v>
      </c>
      <c r="P37" s="299">
        <f t="shared" si="11"/>
        <v>238908575.19999999</v>
      </c>
    </row>
    <row r="38" spans="2:16" x14ac:dyDescent="0.25">
      <c r="B38" s="26" t="s">
        <v>322</v>
      </c>
      <c r="C38" s="87">
        <v>548.51963699999999</v>
      </c>
      <c r="D38" s="291">
        <v>0</v>
      </c>
      <c r="E38" s="291">
        <v>0</v>
      </c>
      <c r="F38" s="291">
        <v>0</v>
      </c>
      <c r="G38" s="291">
        <v>0</v>
      </c>
      <c r="H38" s="291">
        <v>0</v>
      </c>
      <c r="I38" s="291">
        <v>0</v>
      </c>
      <c r="J38" s="291">
        <v>0</v>
      </c>
      <c r="K38" s="291">
        <v>0</v>
      </c>
      <c r="L38" s="291">
        <v>0</v>
      </c>
      <c r="M38" s="291">
        <v>0</v>
      </c>
      <c r="N38" s="291">
        <v>0</v>
      </c>
      <c r="O38" s="291">
        <v>0</v>
      </c>
      <c r="P38" s="299">
        <f t="shared" si="11"/>
        <v>0</v>
      </c>
    </row>
    <row r="39" spans="2:16" x14ac:dyDescent="0.25">
      <c r="B39" s="26" t="s">
        <v>323</v>
      </c>
      <c r="C39" s="87">
        <v>109.036602</v>
      </c>
      <c r="D39" s="291">
        <v>6620395.3700000001</v>
      </c>
      <c r="E39" s="291">
        <v>11322708.639999999</v>
      </c>
      <c r="F39" s="291">
        <v>16460264.649999999</v>
      </c>
      <c r="G39" s="291">
        <v>15198999.060000001</v>
      </c>
      <c r="H39" s="291">
        <v>19603989.539999999</v>
      </c>
      <c r="I39" s="291">
        <v>21167483.789999999</v>
      </c>
      <c r="J39" s="291">
        <v>15812028.810000001</v>
      </c>
      <c r="K39" s="291">
        <v>16027473.580000002</v>
      </c>
      <c r="L39" s="291">
        <v>17561788.68</v>
      </c>
      <c r="M39" s="291">
        <v>17933877.390000001</v>
      </c>
      <c r="N39" s="291">
        <v>19567778.670000002</v>
      </c>
      <c r="O39" s="291">
        <v>25526267.719999999</v>
      </c>
      <c r="P39" s="299">
        <f t="shared" si="11"/>
        <v>202803055.90000001</v>
      </c>
    </row>
    <row r="40" spans="2:16" x14ac:dyDescent="0.25">
      <c r="B40" s="26" t="s">
        <v>324</v>
      </c>
      <c r="C40" s="87">
        <v>208.89276100000001</v>
      </c>
      <c r="D40" s="291">
        <v>23595605.07</v>
      </c>
      <c r="E40" s="291">
        <v>22394935.030000001</v>
      </c>
      <c r="F40" s="291">
        <v>32234458.719999999</v>
      </c>
      <c r="G40" s="291">
        <v>27402445.629999999</v>
      </c>
      <c r="H40" s="291">
        <v>34953254.289999999</v>
      </c>
      <c r="I40" s="291">
        <v>43096012.960000001</v>
      </c>
      <c r="J40" s="291">
        <v>26823647.379999999</v>
      </c>
      <c r="K40" s="291">
        <v>29142146.629999999</v>
      </c>
      <c r="L40" s="291">
        <v>34132211.509999998</v>
      </c>
      <c r="M40" s="291">
        <v>31666114.049999997</v>
      </c>
      <c r="N40" s="291">
        <v>28845824.119999997</v>
      </c>
      <c r="O40" s="291">
        <v>36579140.799999997</v>
      </c>
      <c r="P40" s="299">
        <f t="shared" si="11"/>
        <v>370865796.19</v>
      </c>
    </row>
    <row r="41" spans="2:16" x14ac:dyDescent="0.25">
      <c r="B41" s="26" t="s">
        <v>325</v>
      </c>
      <c r="C41" s="87">
        <v>4.0829139999999997</v>
      </c>
      <c r="D41" s="291">
        <v>381732.09</v>
      </c>
      <c r="E41" s="291">
        <v>1192166.4099999999</v>
      </c>
      <c r="F41" s="291">
        <v>851646.03</v>
      </c>
      <c r="G41" s="291">
        <v>532225.86</v>
      </c>
      <c r="H41" s="291">
        <v>1195643.18</v>
      </c>
      <c r="I41" s="291">
        <v>384997.42000000004</v>
      </c>
      <c r="J41" s="291">
        <v>614970.56000000006</v>
      </c>
      <c r="K41" s="291">
        <v>494375.94</v>
      </c>
      <c r="L41" s="291">
        <v>713893.01</v>
      </c>
      <c r="M41" s="291">
        <v>618074.71</v>
      </c>
      <c r="N41" s="291">
        <v>496647.9</v>
      </c>
      <c r="O41" s="291">
        <v>1382280.37</v>
      </c>
      <c r="P41" s="299">
        <f t="shared" si="11"/>
        <v>8858653.4800000004</v>
      </c>
    </row>
    <row r="42" spans="2:16" x14ac:dyDescent="0.25">
      <c r="B42" s="26" t="s">
        <v>326</v>
      </c>
      <c r="C42" s="87">
        <v>81.134395999999995</v>
      </c>
      <c r="D42" s="291">
        <v>7803295.25</v>
      </c>
      <c r="E42" s="291">
        <v>8595006.5299999993</v>
      </c>
      <c r="F42" s="291">
        <v>9911648.75</v>
      </c>
      <c r="G42" s="291">
        <v>9034846.9000000004</v>
      </c>
      <c r="H42" s="291">
        <v>8941773.3399999999</v>
      </c>
      <c r="I42" s="291">
        <v>7631246.2599999998</v>
      </c>
      <c r="J42" s="291">
        <v>11608529.24</v>
      </c>
      <c r="K42" s="291">
        <v>8554746.6999999993</v>
      </c>
      <c r="L42" s="291">
        <v>8340976.4299999997</v>
      </c>
      <c r="M42" s="291">
        <v>11276862.82</v>
      </c>
      <c r="N42" s="291">
        <v>10120104.67</v>
      </c>
      <c r="O42" s="291">
        <v>10983858.629999999</v>
      </c>
      <c r="P42" s="299">
        <f t="shared" si="11"/>
        <v>112802895.52</v>
      </c>
    </row>
    <row r="43" spans="2:16" x14ac:dyDescent="0.25">
      <c r="B43" s="26" t="s">
        <v>327</v>
      </c>
      <c r="C43" s="87">
        <v>0.184948</v>
      </c>
      <c r="D43" s="291">
        <v>174.95</v>
      </c>
      <c r="E43" s="291">
        <v>9060.9599999999991</v>
      </c>
      <c r="F43" s="291">
        <v>0</v>
      </c>
      <c r="G43" s="291">
        <v>1907.9</v>
      </c>
      <c r="H43" s="291">
        <v>0</v>
      </c>
      <c r="I43" s="291">
        <v>3283.36</v>
      </c>
      <c r="J43" s="291">
        <v>0</v>
      </c>
      <c r="K43" s="291">
        <v>0</v>
      </c>
      <c r="L43" s="291">
        <v>0</v>
      </c>
      <c r="M43" s="291">
        <v>0</v>
      </c>
      <c r="N43" s="291">
        <v>0</v>
      </c>
      <c r="O43" s="291">
        <v>146.6</v>
      </c>
      <c r="P43" s="299">
        <f t="shared" si="11"/>
        <v>14573.77</v>
      </c>
    </row>
    <row r="44" spans="2:16" x14ac:dyDescent="0.25">
      <c r="B44" s="26" t="s">
        <v>328</v>
      </c>
      <c r="C44" s="87">
        <v>2.1613E-2</v>
      </c>
      <c r="D44" s="291">
        <v>19.239999999999998</v>
      </c>
      <c r="E44" s="291">
        <v>2436.2199999999998</v>
      </c>
      <c r="F44" s="291">
        <v>0</v>
      </c>
      <c r="G44" s="291">
        <v>209.87</v>
      </c>
      <c r="H44" s="291">
        <v>0</v>
      </c>
      <c r="I44" s="291">
        <v>893.52</v>
      </c>
      <c r="J44" s="291">
        <v>0</v>
      </c>
      <c r="K44" s="291">
        <v>0</v>
      </c>
      <c r="L44" s="291">
        <v>0</v>
      </c>
      <c r="M44" s="291">
        <v>0</v>
      </c>
      <c r="N44" s="291">
        <v>0</v>
      </c>
      <c r="O44" s="291">
        <v>16.13</v>
      </c>
      <c r="P44" s="299">
        <f t="shared" si="11"/>
        <v>3574.9799999999996</v>
      </c>
    </row>
    <row r="45" spans="2:16" x14ac:dyDescent="0.25">
      <c r="B45" s="26" t="s">
        <v>329</v>
      </c>
      <c r="C45" s="87">
        <v>21.869111</v>
      </c>
      <c r="D45" s="291">
        <v>3644439.8800000004</v>
      </c>
      <c r="E45" s="291">
        <v>1687251.66</v>
      </c>
      <c r="F45" s="291">
        <v>1551727.25</v>
      </c>
      <c r="G45" s="291">
        <v>1218445.55</v>
      </c>
      <c r="H45" s="291">
        <v>1544060.81</v>
      </c>
      <c r="I45" s="291">
        <v>1128574.6599999999</v>
      </c>
      <c r="J45" s="291">
        <v>1174464.8900000001</v>
      </c>
      <c r="K45" s="291">
        <v>1321126.3</v>
      </c>
      <c r="L45" s="291">
        <v>891309.33</v>
      </c>
      <c r="M45" s="291">
        <v>1212746.83</v>
      </c>
      <c r="N45" s="291">
        <v>1393520.48</v>
      </c>
      <c r="O45" s="291">
        <v>1789090.55</v>
      </c>
      <c r="P45" s="299">
        <f t="shared" si="11"/>
        <v>18556758.190000001</v>
      </c>
    </row>
    <row r="46" spans="2:16" x14ac:dyDescent="0.25">
      <c r="B46" s="23" t="s">
        <v>330</v>
      </c>
      <c r="C46" s="87">
        <v>0</v>
      </c>
      <c r="D46" s="291">
        <v>40863745.939999998</v>
      </c>
      <c r="E46" s="291">
        <v>46106979.979999997</v>
      </c>
      <c r="F46" s="291">
        <v>64053345.670000002</v>
      </c>
      <c r="G46" s="291">
        <v>75497078.219999999</v>
      </c>
      <c r="H46" s="291">
        <v>71763145.439999998</v>
      </c>
      <c r="I46" s="291">
        <v>65666718.610000007</v>
      </c>
      <c r="J46" s="291">
        <v>64132047.5</v>
      </c>
      <c r="K46" s="291">
        <v>71609248.149999991</v>
      </c>
      <c r="L46" s="291">
        <v>103255101.35000001</v>
      </c>
      <c r="M46" s="291">
        <v>73036525.710000008</v>
      </c>
      <c r="N46" s="291">
        <v>58075170.849999994</v>
      </c>
      <c r="O46" s="291">
        <v>74122626.430000007</v>
      </c>
      <c r="P46" s="299">
        <f t="shared" si="11"/>
        <v>808181733.85000014</v>
      </c>
    </row>
    <row r="47" spans="2:16" s="1" customFormat="1" x14ac:dyDescent="0.25">
      <c r="B47" s="3" t="s">
        <v>194</v>
      </c>
      <c r="C47" s="88">
        <f t="shared" ref="C47:O47" si="12">+SUM(C48:C90)</f>
        <v>325407.72946700006</v>
      </c>
      <c r="D47" s="301">
        <f t="shared" si="12"/>
        <v>28214680900.599995</v>
      </c>
      <c r="E47" s="301">
        <f t="shared" si="12"/>
        <v>23280678977.350014</v>
      </c>
      <c r="F47" s="301">
        <f t="shared" si="12"/>
        <v>25778067168.680008</v>
      </c>
      <c r="G47" s="301">
        <f t="shared" si="12"/>
        <v>25997931558.880013</v>
      </c>
      <c r="H47" s="301">
        <f t="shared" si="12"/>
        <v>27201098358.799992</v>
      </c>
      <c r="I47" s="301">
        <f t="shared" si="12"/>
        <v>25084800226.200005</v>
      </c>
      <c r="J47" s="301">
        <f t="shared" si="12"/>
        <v>26697444483.449993</v>
      </c>
      <c r="K47" s="301">
        <f t="shared" si="12"/>
        <v>27962441304.230011</v>
      </c>
      <c r="L47" s="301">
        <f t="shared" si="12"/>
        <v>25251167014.090008</v>
      </c>
      <c r="M47" s="301">
        <f t="shared" si="12"/>
        <v>26999953207.119991</v>
      </c>
      <c r="N47" s="301">
        <f t="shared" si="12"/>
        <v>28200739905.73999</v>
      </c>
      <c r="O47" s="301">
        <f t="shared" si="12"/>
        <v>28045028493.610008</v>
      </c>
      <c r="P47" s="300">
        <f t="shared" ref="P47" si="13">+SUM(P48:P90)</f>
        <v>318714031598.75006</v>
      </c>
    </row>
    <row r="48" spans="2:16" s="1" customFormat="1" x14ac:dyDescent="0.25">
      <c r="B48" s="23" t="s">
        <v>195</v>
      </c>
      <c r="C48" s="88">
        <v>196333.821792</v>
      </c>
      <c r="D48" s="291">
        <v>17249670402.350002</v>
      </c>
      <c r="E48" s="291">
        <v>14376673831.190001</v>
      </c>
      <c r="F48" s="291">
        <v>15077850856.460001</v>
      </c>
      <c r="G48" s="291">
        <v>16204070221.93</v>
      </c>
      <c r="H48" s="291">
        <v>16667636594.199997</v>
      </c>
      <c r="I48" s="291">
        <v>15785760651.67</v>
      </c>
      <c r="J48" s="291">
        <v>16797098292.189999</v>
      </c>
      <c r="K48" s="291">
        <v>16747610339.25</v>
      </c>
      <c r="L48" s="291">
        <v>15506598821.539999</v>
      </c>
      <c r="M48" s="291">
        <v>16694047192.42</v>
      </c>
      <c r="N48" s="291">
        <v>16694653568.139997</v>
      </c>
      <c r="O48" s="291">
        <v>16923155711.720003</v>
      </c>
      <c r="P48" s="299">
        <f t="shared" ref="P48:P90" si="14">+SUM(D48:O48)</f>
        <v>194724826483.06</v>
      </c>
    </row>
    <row r="49" spans="2:16" s="1" customFormat="1" x14ac:dyDescent="0.25">
      <c r="B49" s="23" t="s">
        <v>196</v>
      </c>
      <c r="C49" s="88">
        <v>40973.397314000002</v>
      </c>
      <c r="D49" s="291">
        <v>2699408614.52</v>
      </c>
      <c r="E49" s="291">
        <v>2584062064.0300002</v>
      </c>
      <c r="F49" s="291">
        <v>3895139882.5799999</v>
      </c>
      <c r="G49" s="291">
        <v>2814687607.0799999</v>
      </c>
      <c r="H49" s="291">
        <v>3467707949.2600002</v>
      </c>
      <c r="I49" s="291">
        <v>2519468094.52</v>
      </c>
      <c r="J49" s="291">
        <v>2814456026.1300001</v>
      </c>
      <c r="K49" s="291">
        <v>3682049348.0999999</v>
      </c>
      <c r="L49" s="291">
        <v>2725644360.5299997</v>
      </c>
      <c r="M49" s="291">
        <v>2887187846.9400001</v>
      </c>
      <c r="N49" s="291">
        <v>3293225839.5300002</v>
      </c>
      <c r="O49" s="291">
        <v>3050567914.1100001</v>
      </c>
      <c r="P49" s="299">
        <f t="shared" si="14"/>
        <v>36433605547.329994</v>
      </c>
    </row>
    <row r="50" spans="2:16" s="1" customFormat="1" x14ac:dyDescent="0.25">
      <c r="B50" s="23" t="s">
        <v>197</v>
      </c>
      <c r="C50" s="88">
        <v>21702.803825999999</v>
      </c>
      <c r="D50" s="291">
        <v>1385584350.9300001</v>
      </c>
      <c r="E50" s="291">
        <v>1457143317.6300001</v>
      </c>
      <c r="F50" s="291">
        <v>2041988379.4200001</v>
      </c>
      <c r="G50" s="291">
        <v>1572285269.04</v>
      </c>
      <c r="H50" s="291">
        <v>1984446714.4200001</v>
      </c>
      <c r="I50" s="291">
        <v>1529579518.6500001</v>
      </c>
      <c r="J50" s="291">
        <v>1640899903.8800001</v>
      </c>
      <c r="K50" s="291">
        <v>2127451617.1799996</v>
      </c>
      <c r="L50" s="291">
        <v>1655905666.75</v>
      </c>
      <c r="M50" s="291">
        <v>1697241404.54</v>
      </c>
      <c r="N50" s="291">
        <v>1980247463.0799999</v>
      </c>
      <c r="O50" s="291">
        <v>1546446622.23</v>
      </c>
      <c r="P50" s="299">
        <f t="shared" si="14"/>
        <v>20619220227.750004</v>
      </c>
    </row>
    <row r="51" spans="2:16" s="1" customFormat="1" x14ac:dyDescent="0.25">
      <c r="B51" s="23" t="s">
        <v>279</v>
      </c>
      <c r="C51" s="88">
        <v>2381.9862429999998</v>
      </c>
      <c r="D51" s="291">
        <v>111208644.90000001</v>
      </c>
      <c r="E51" s="291">
        <v>105514312</v>
      </c>
      <c r="F51" s="291">
        <v>164423868</v>
      </c>
      <c r="G51" s="291">
        <v>119467930</v>
      </c>
      <c r="H51" s="291">
        <v>139683524</v>
      </c>
      <c r="I51" s="291">
        <v>127851928</v>
      </c>
      <c r="J51" s="291">
        <v>121092674</v>
      </c>
      <c r="K51" s="291">
        <v>155708024</v>
      </c>
      <c r="L51" s="291">
        <v>116352932</v>
      </c>
      <c r="M51" s="291">
        <v>124856570</v>
      </c>
      <c r="N51" s="291">
        <v>138889498</v>
      </c>
      <c r="O51" s="291">
        <v>128774932</v>
      </c>
      <c r="P51" s="299">
        <f t="shared" si="14"/>
        <v>1553824836.9000001</v>
      </c>
    </row>
    <row r="52" spans="2:16" s="1" customFormat="1" x14ac:dyDescent="0.25">
      <c r="B52" s="23" t="s">
        <v>331</v>
      </c>
      <c r="C52" s="88">
        <v>100.748001</v>
      </c>
      <c r="D52" s="291">
        <v>91213357.299999997</v>
      </c>
      <c r="E52" s="291">
        <v>46258168.340000004</v>
      </c>
      <c r="F52" s="291">
        <v>59786160.75</v>
      </c>
      <c r="G52" s="291">
        <v>100351733.5</v>
      </c>
      <c r="H52" s="291">
        <v>74516059.370000005</v>
      </c>
      <c r="I52" s="291">
        <v>113760322.94</v>
      </c>
      <c r="J52" s="291">
        <v>107028200.61</v>
      </c>
      <c r="K52" s="291">
        <v>0</v>
      </c>
      <c r="L52" s="291">
        <v>22817127.719999999</v>
      </c>
      <c r="M52" s="291">
        <v>29722903.02</v>
      </c>
      <c r="N52" s="291">
        <v>10557902.16</v>
      </c>
      <c r="O52" s="291">
        <v>13928793.689999999</v>
      </c>
      <c r="P52" s="299">
        <f t="shared" si="14"/>
        <v>669940729.39999998</v>
      </c>
    </row>
    <row r="53" spans="2:16" s="1" customFormat="1" x14ac:dyDescent="0.25">
      <c r="B53" s="23" t="s">
        <v>332</v>
      </c>
      <c r="C53" s="88">
        <v>73.383729000000002</v>
      </c>
      <c r="D53" s="291">
        <v>0</v>
      </c>
      <c r="E53" s="291">
        <v>3627.1799999964278</v>
      </c>
      <c r="F53" s="291">
        <v>79804.260000000068</v>
      </c>
      <c r="G53" s="291">
        <v>0</v>
      </c>
      <c r="H53" s="291">
        <v>0</v>
      </c>
      <c r="I53" s="291">
        <v>0</v>
      </c>
      <c r="J53" s="291">
        <v>0</v>
      </c>
      <c r="K53" s="291">
        <v>21336103.23</v>
      </c>
      <c r="L53" s="291">
        <v>0</v>
      </c>
      <c r="M53" s="291">
        <v>0</v>
      </c>
      <c r="N53" s="291">
        <v>168750</v>
      </c>
      <c r="O53" s="291">
        <v>0</v>
      </c>
      <c r="P53" s="299">
        <f t="shared" si="14"/>
        <v>21588284.669999998</v>
      </c>
    </row>
    <row r="54" spans="2:16" s="1" customFormat="1" x14ac:dyDescent="0.25">
      <c r="B54" s="23" t="s">
        <v>333</v>
      </c>
      <c r="C54" s="88">
        <v>6153.1511010000004</v>
      </c>
      <c r="D54" s="291">
        <v>782182198.60000002</v>
      </c>
      <c r="E54" s="291">
        <v>407528779.02999997</v>
      </c>
      <c r="F54" s="291">
        <v>141425671.16</v>
      </c>
      <c r="G54" s="291">
        <v>705827512.64999998</v>
      </c>
      <c r="H54" s="291">
        <v>211678861.90000001</v>
      </c>
      <c r="I54" s="291">
        <v>325457734.88000005</v>
      </c>
      <c r="J54" s="291">
        <v>399946318.59999996</v>
      </c>
      <c r="K54" s="291">
        <v>404780983.24000001</v>
      </c>
      <c r="L54" s="291">
        <v>422585131.43000001</v>
      </c>
      <c r="M54" s="291">
        <v>361961973.26999998</v>
      </c>
      <c r="N54" s="291">
        <v>404889750.89999998</v>
      </c>
      <c r="O54" s="291">
        <v>606224970.94000006</v>
      </c>
      <c r="P54" s="299">
        <f t="shared" si="14"/>
        <v>5174489886.6000004</v>
      </c>
    </row>
    <row r="55" spans="2:16" s="1" customFormat="1" x14ac:dyDescent="0.25">
      <c r="B55" s="23" t="s">
        <v>334</v>
      </c>
      <c r="C55" s="88">
        <v>58.142595999999998</v>
      </c>
      <c r="D55" s="291">
        <v>213352.71999999974</v>
      </c>
      <c r="E55" s="291">
        <v>3627.1799999964278</v>
      </c>
      <c r="F55" s="291">
        <v>58785.110000000044</v>
      </c>
      <c r="G55" s="291">
        <v>770144.22</v>
      </c>
      <c r="H55" s="291">
        <v>271253.15000000002</v>
      </c>
      <c r="I55" s="291">
        <v>306246.96999999997</v>
      </c>
      <c r="J55" s="291">
        <v>82235.5</v>
      </c>
      <c r="K55" s="291">
        <v>0</v>
      </c>
      <c r="L55" s="291">
        <v>720855.04000000004</v>
      </c>
      <c r="M55" s="291">
        <v>83947.9</v>
      </c>
      <c r="N55" s="291">
        <v>168750</v>
      </c>
      <c r="O55" s="291">
        <v>1372961.65</v>
      </c>
      <c r="P55" s="299">
        <f t="shared" si="14"/>
        <v>4052159.4399999958</v>
      </c>
    </row>
    <row r="56" spans="2:16" s="1" customFormat="1" x14ac:dyDescent="0.25">
      <c r="B56" s="23" t="s">
        <v>335</v>
      </c>
      <c r="C56" s="88">
        <v>91.962072000000006</v>
      </c>
      <c r="D56" s="291">
        <v>181272.70000000019</v>
      </c>
      <c r="E56" s="291">
        <v>3627.1799999964278</v>
      </c>
      <c r="F56" s="291">
        <v>58785.110000000044</v>
      </c>
      <c r="G56" s="291">
        <v>578075.49</v>
      </c>
      <c r="H56" s="291">
        <v>72828.390000000014</v>
      </c>
      <c r="I56" s="291">
        <v>242955.5</v>
      </c>
      <c r="J56" s="291">
        <v>39835.839999999997</v>
      </c>
      <c r="K56" s="291">
        <v>0</v>
      </c>
      <c r="L56" s="291">
        <v>577884.91</v>
      </c>
      <c r="M56" s="291">
        <v>131238.93</v>
      </c>
      <c r="N56" s="291">
        <v>168750</v>
      </c>
      <c r="O56" s="291">
        <v>420529.98</v>
      </c>
      <c r="P56" s="299">
        <f t="shared" si="14"/>
        <v>2475784.0299999965</v>
      </c>
    </row>
    <row r="57" spans="2:16" s="1" customFormat="1" x14ac:dyDescent="0.25">
      <c r="B57" s="23" t="s">
        <v>336</v>
      </c>
      <c r="C57" s="88">
        <v>85.541544999999999</v>
      </c>
      <c r="D57" s="291">
        <v>2625778.2599999998</v>
      </c>
      <c r="E57" s="291">
        <v>3627.1799999964278</v>
      </c>
      <c r="F57" s="291">
        <v>58785.110000000044</v>
      </c>
      <c r="G57" s="291">
        <v>1479306.87</v>
      </c>
      <c r="H57" s="291">
        <v>298781.17000000004</v>
      </c>
      <c r="I57" s="291">
        <v>791889.34</v>
      </c>
      <c r="J57" s="291">
        <v>101525.72</v>
      </c>
      <c r="K57" s="291">
        <v>0</v>
      </c>
      <c r="L57" s="291">
        <v>1783390.34</v>
      </c>
      <c r="M57" s="291">
        <v>388314.39</v>
      </c>
      <c r="N57" s="291">
        <v>168750</v>
      </c>
      <c r="O57" s="291">
        <v>1212900.92</v>
      </c>
      <c r="P57" s="299">
        <f t="shared" si="14"/>
        <v>8913049.2999999952</v>
      </c>
    </row>
    <row r="58" spans="2:16" s="1" customFormat="1" x14ac:dyDescent="0.25">
      <c r="B58" s="23" t="s">
        <v>337</v>
      </c>
      <c r="C58" s="88">
        <v>244.86843400000001</v>
      </c>
      <c r="D58" s="291">
        <v>74845124.579999998</v>
      </c>
      <c r="E58" s="291">
        <v>3627.1799999964278</v>
      </c>
      <c r="F58" s="291">
        <v>29031524.260000002</v>
      </c>
      <c r="G58" s="291">
        <v>20041035.66</v>
      </c>
      <c r="H58" s="291">
        <v>3218825.7</v>
      </c>
      <c r="I58" s="291">
        <v>15517576.720000001</v>
      </c>
      <c r="J58" s="291">
        <v>2398205.87</v>
      </c>
      <c r="K58" s="291">
        <v>2182</v>
      </c>
      <c r="L58" s="291">
        <v>21410941.859999999</v>
      </c>
      <c r="M58" s="291">
        <v>10280918.369999999</v>
      </c>
      <c r="N58" s="291">
        <v>447213.01</v>
      </c>
      <c r="O58" s="291">
        <v>17613425.030000001</v>
      </c>
      <c r="P58" s="299">
        <f t="shared" si="14"/>
        <v>194810600.23999998</v>
      </c>
    </row>
    <row r="59" spans="2:16" s="1" customFormat="1" x14ac:dyDescent="0.25">
      <c r="B59" s="23" t="s">
        <v>338</v>
      </c>
      <c r="C59" s="88">
        <v>151.340497</v>
      </c>
      <c r="D59" s="291">
        <v>61707657.050000004</v>
      </c>
      <c r="E59" s="291">
        <v>16738.079999996422</v>
      </c>
      <c r="F59" s="291">
        <v>58785.110000000044</v>
      </c>
      <c r="G59" s="291">
        <v>8434586.6699999999</v>
      </c>
      <c r="H59" s="291">
        <v>529254.25</v>
      </c>
      <c r="I59" s="291">
        <v>1703578.17</v>
      </c>
      <c r="J59" s="291">
        <v>289358.2</v>
      </c>
      <c r="K59" s="291">
        <v>0</v>
      </c>
      <c r="L59" s="291">
        <v>4111400.44</v>
      </c>
      <c r="M59" s="291">
        <v>926456.37</v>
      </c>
      <c r="N59" s="291">
        <v>173895.67</v>
      </c>
      <c r="O59" s="291">
        <v>3061685.13</v>
      </c>
      <c r="P59" s="299">
        <f t="shared" si="14"/>
        <v>81013395.140000001</v>
      </c>
    </row>
    <row r="60" spans="2:16" s="1" customFormat="1" x14ac:dyDescent="0.25">
      <c r="B60" s="23" t="s">
        <v>339</v>
      </c>
      <c r="C60" s="88">
        <v>81.712515999999994</v>
      </c>
      <c r="D60" s="291">
        <v>2052042.83</v>
      </c>
      <c r="E60" s="291">
        <v>3627.1799999964278</v>
      </c>
      <c r="F60" s="291">
        <v>58785.110000000044</v>
      </c>
      <c r="G60" s="291">
        <v>3610454.8</v>
      </c>
      <c r="H60" s="291">
        <v>496266.56000000006</v>
      </c>
      <c r="I60" s="291">
        <v>2172589.5499999998</v>
      </c>
      <c r="J60" s="291">
        <v>482484.3</v>
      </c>
      <c r="K60" s="291">
        <v>0</v>
      </c>
      <c r="L60" s="291">
        <v>4419898.97</v>
      </c>
      <c r="M60" s="291">
        <v>660387.88</v>
      </c>
      <c r="N60" s="291">
        <v>168750</v>
      </c>
      <c r="O60" s="291">
        <v>2861843.5</v>
      </c>
      <c r="P60" s="299">
        <f t="shared" si="14"/>
        <v>16987130.68</v>
      </c>
    </row>
    <row r="61" spans="2:16" s="1" customFormat="1" x14ac:dyDescent="0.25">
      <c r="B61" s="23" t="s">
        <v>340</v>
      </c>
      <c r="C61" s="88">
        <v>230.12507299999999</v>
      </c>
      <c r="D61" s="291">
        <v>51116366.589999996</v>
      </c>
      <c r="E61" s="291">
        <v>537939.8799999964</v>
      </c>
      <c r="F61" s="291">
        <v>22235007.540000003</v>
      </c>
      <c r="G61" s="291">
        <v>26359102.199999999</v>
      </c>
      <c r="H61" s="291">
        <v>31979805.25</v>
      </c>
      <c r="I61" s="291">
        <v>21102021.809999999</v>
      </c>
      <c r="J61" s="291">
        <v>13079167.34</v>
      </c>
      <c r="K61" s="291">
        <v>90741300.549999997</v>
      </c>
      <c r="L61" s="291">
        <v>29067472.07</v>
      </c>
      <c r="M61" s="291">
        <v>5341241.25</v>
      </c>
      <c r="N61" s="291">
        <v>2078325.7000000002</v>
      </c>
      <c r="O61" s="291">
        <v>19956351.059999999</v>
      </c>
      <c r="P61" s="299">
        <f t="shared" si="14"/>
        <v>313594101.23999995</v>
      </c>
    </row>
    <row r="62" spans="2:16" s="1" customFormat="1" x14ac:dyDescent="0.25">
      <c r="B62" s="23" t="s">
        <v>341</v>
      </c>
      <c r="C62" s="88">
        <v>87.461843000000002</v>
      </c>
      <c r="D62" s="291">
        <v>7825823.3900000006</v>
      </c>
      <c r="E62" s="291">
        <v>3627.1799999964278</v>
      </c>
      <c r="F62" s="291">
        <v>58785.110000000044</v>
      </c>
      <c r="G62" s="291">
        <v>145634.12</v>
      </c>
      <c r="H62" s="291">
        <v>13689.210000000021</v>
      </c>
      <c r="I62" s="291">
        <v>55757.640000000014</v>
      </c>
      <c r="J62" s="291">
        <v>8924.19</v>
      </c>
      <c r="K62" s="291">
        <v>990694.79</v>
      </c>
      <c r="L62" s="291">
        <v>179430.63</v>
      </c>
      <c r="M62" s="291">
        <v>380408.95</v>
      </c>
      <c r="N62" s="291">
        <v>168750</v>
      </c>
      <c r="O62" s="291">
        <v>4559292.8600000003</v>
      </c>
      <c r="P62" s="299">
        <f t="shared" si="14"/>
        <v>14390818.069999997</v>
      </c>
    </row>
    <row r="63" spans="2:16" s="1" customFormat="1" x14ac:dyDescent="0.25">
      <c r="B63" s="23" t="s">
        <v>342</v>
      </c>
      <c r="C63" s="88">
        <v>15994.116212999999</v>
      </c>
      <c r="D63" s="291">
        <v>1673895629.96</v>
      </c>
      <c r="E63" s="291">
        <v>1177372690.74</v>
      </c>
      <c r="F63" s="291">
        <v>1026789573.0400001</v>
      </c>
      <c r="G63" s="291">
        <v>1344017556.55</v>
      </c>
      <c r="H63" s="291">
        <v>1082526407.74</v>
      </c>
      <c r="I63" s="291">
        <v>1169541076.99</v>
      </c>
      <c r="J63" s="291">
        <v>1323378516.22</v>
      </c>
      <c r="K63" s="291">
        <v>1343721629.4000001</v>
      </c>
      <c r="L63" s="291">
        <v>1350208959.1700001</v>
      </c>
      <c r="M63" s="291">
        <v>1075164933.21</v>
      </c>
      <c r="N63" s="291">
        <v>1246673346.8499999</v>
      </c>
      <c r="O63" s="291">
        <v>1318773604.48</v>
      </c>
      <c r="P63" s="299">
        <f t="shared" si="14"/>
        <v>15132063924.35</v>
      </c>
    </row>
    <row r="64" spans="2:16" s="1" customFormat="1" x14ac:dyDescent="0.25">
      <c r="B64" s="23" t="s">
        <v>343</v>
      </c>
      <c r="C64" s="88">
        <v>83.650772000000003</v>
      </c>
      <c r="D64" s="291">
        <v>939509.01999999955</v>
      </c>
      <c r="E64" s="291">
        <v>1697057.9299999964</v>
      </c>
      <c r="F64" s="291">
        <v>58785.110000000044</v>
      </c>
      <c r="G64" s="291">
        <v>158907.97</v>
      </c>
      <c r="H64" s="291">
        <v>84417.12</v>
      </c>
      <c r="I64" s="291">
        <v>124470.70000000007</v>
      </c>
      <c r="J64" s="291">
        <v>9225.2999999999993</v>
      </c>
      <c r="K64" s="291">
        <v>1846125.4</v>
      </c>
      <c r="L64" s="291">
        <v>170972.56</v>
      </c>
      <c r="M64" s="291">
        <v>48893.51</v>
      </c>
      <c r="N64" s="291">
        <v>168750</v>
      </c>
      <c r="O64" s="291">
        <v>1868328.41</v>
      </c>
      <c r="P64" s="299">
        <f t="shared" si="14"/>
        <v>7175443.0299999956</v>
      </c>
    </row>
    <row r="65" spans="2:16" s="1" customFormat="1" x14ac:dyDescent="0.25">
      <c r="B65" s="23" t="s">
        <v>344</v>
      </c>
      <c r="C65" s="88">
        <v>4965.6586600000001</v>
      </c>
      <c r="D65" s="291">
        <v>430567173.54999995</v>
      </c>
      <c r="E65" s="291">
        <v>424510024.97000003</v>
      </c>
      <c r="F65" s="291">
        <v>473959293.40000004</v>
      </c>
      <c r="G65" s="291">
        <v>450555572.91000003</v>
      </c>
      <c r="H65" s="291">
        <v>505336581.31999999</v>
      </c>
      <c r="I65" s="291">
        <v>532832227.24999994</v>
      </c>
      <c r="J65" s="291">
        <v>509578387.30000001</v>
      </c>
      <c r="K65" s="291">
        <v>545243822.26999998</v>
      </c>
      <c r="L65" s="291">
        <v>615072274</v>
      </c>
      <c r="M65" s="291">
        <v>950631632.18000007</v>
      </c>
      <c r="N65" s="291">
        <v>971469178.29999995</v>
      </c>
      <c r="O65" s="291">
        <v>830793648.38</v>
      </c>
      <c r="P65" s="299">
        <f t="shared" si="14"/>
        <v>7240549815.8300009</v>
      </c>
    </row>
    <row r="66" spans="2:16" s="1" customFormat="1" x14ac:dyDescent="0.25">
      <c r="B66" s="23" t="s">
        <v>345</v>
      </c>
      <c r="C66" s="88">
        <v>25.512488000000001</v>
      </c>
      <c r="D66" s="291">
        <v>2160000</v>
      </c>
      <c r="E66" s="291">
        <v>720000</v>
      </c>
      <c r="F66" s="291">
        <v>1904000</v>
      </c>
      <c r="G66" s="291">
        <v>64000</v>
      </c>
      <c r="H66" s="291">
        <v>5200000</v>
      </c>
      <c r="I66" s="291">
        <v>2016000</v>
      </c>
      <c r="J66" s="291">
        <v>725408</v>
      </c>
      <c r="K66" s="291">
        <v>1534000</v>
      </c>
      <c r="L66" s="291">
        <v>3840000</v>
      </c>
      <c r="M66" s="291">
        <v>736000</v>
      </c>
      <c r="N66" s="291">
        <v>0</v>
      </c>
      <c r="O66" s="291">
        <v>720000</v>
      </c>
      <c r="P66" s="299">
        <f t="shared" si="14"/>
        <v>19619408</v>
      </c>
    </row>
    <row r="67" spans="2:16" s="1" customFormat="1" x14ac:dyDescent="0.25">
      <c r="B67" s="23" t="s">
        <v>346</v>
      </c>
      <c r="C67" s="88">
        <v>400.18330099999997</v>
      </c>
      <c r="D67" s="291">
        <v>49507929.839999996</v>
      </c>
      <c r="E67" s="291">
        <v>20106760.690000001</v>
      </c>
      <c r="F67" s="291">
        <v>41969006.670000002</v>
      </c>
      <c r="G67" s="291">
        <v>15464196.23</v>
      </c>
      <c r="H67" s="291">
        <v>30322920.419999998</v>
      </c>
      <c r="I67" s="291">
        <v>33311428.369999994</v>
      </c>
      <c r="J67" s="291">
        <v>38384960.780000001</v>
      </c>
      <c r="K67" s="291">
        <v>28908797.530000001</v>
      </c>
      <c r="L67" s="291">
        <v>30698430.5</v>
      </c>
      <c r="M67" s="291">
        <v>29446248.530000001</v>
      </c>
      <c r="N67" s="291">
        <v>62593599.090000004</v>
      </c>
      <c r="O67" s="291">
        <v>60715877.240000002</v>
      </c>
      <c r="P67" s="299">
        <f t="shared" si="14"/>
        <v>441430155.88999999</v>
      </c>
    </row>
    <row r="68" spans="2:16" s="1" customFormat="1" x14ac:dyDescent="0.25">
      <c r="B68" s="23" t="s">
        <v>347</v>
      </c>
      <c r="C68" s="88">
        <v>0</v>
      </c>
      <c r="D68" s="291">
        <v>0</v>
      </c>
      <c r="E68" s="291">
        <v>18349.679999996428</v>
      </c>
      <c r="F68" s="291">
        <v>58785.110000000044</v>
      </c>
      <c r="G68" s="291">
        <v>0</v>
      </c>
      <c r="H68" s="291">
        <v>0</v>
      </c>
      <c r="I68" s="291">
        <v>0</v>
      </c>
      <c r="J68" s="291">
        <v>0</v>
      </c>
      <c r="K68" s="291">
        <v>0</v>
      </c>
      <c r="L68" s="291">
        <v>0</v>
      </c>
      <c r="M68" s="291">
        <v>0</v>
      </c>
      <c r="N68" s="291">
        <v>168750</v>
      </c>
      <c r="O68" s="291">
        <v>0</v>
      </c>
      <c r="P68" s="299">
        <f t="shared" si="14"/>
        <v>245884.78999999649</v>
      </c>
    </row>
    <row r="69" spans="2:16" s="1" customFormat="1" x14ac:dyDescent="0.25">
      <c r="B69" s="23" t="s">
        <v>348</v>
      </c>
      <c r="C69" s="88">
        <v>3255.719697</v>
      </c>
      <c r="D69" s="291">
        <v>484595739.25999999</v>
      </c>
      <c r="E69" s="291">
        <v>77803016.840000004</v>
      </c>
      <c r="F69" s="291">
        <v>332695708.5</v>
      </c>
      <c r="G69" s="291">
        <v>180564554.64000002</v>
      </c>
      <c r="H69" s="291">
        <v>365903551.88999999</v>
      </c>
      <c r="I69" s="291">
        <v>294658750.10000002</v>
      </c>
      <c r="J69" s="291">
        <v>390780519.34999996</v>
      </c>
      <c r="K69" s="291">
        <v>319529495.24000001</v>
      </c>
      <c r="L69" s="291">
        <v>266460898.57999998</v>
      </c>
      <c r="M69" s="291">
        <v>350654378.64999998</v>
      </c>
      <c r="N69" s="291">
        <v>411577428.69999999</v>
      </c>
      <c r="O69" s="291">
        <v>438218287.54000002</v>
      </c>
      <c r="P69" s="299">
        <f t="shared" si="14"/>
        <v>3913442329.2899995</v>
      </c>
    </row>
    <row r="70" spans="2:16" s="1" customFormat="1" x14ac:dyDescent="0.25">
      <c r="B70" s="23" t="s">
        <v>349</v>
      </c>
      <c r="C70" s="88">
        <v>1826.6489309999999</v>
      </c>
      <c r="D70" s="291">
        <v>119939357.51000001</v>
      </c>
      <c r="E70" s="291">
        <v>119633933.63</v>
      </c>
      <c r="F70" s="291">
        <v>147521517.11999995</v>
      </c>
      <c r="G70" s="291">
        <v>133276860.20999999</v>
      </c>
      <c r="H70" s="291">
        <v>173814300.94999999</v>
      </c>
      <c r="I70" s="291">
        <v>160126149.81</v>
      </c>
      <c r="J70" s="291">
        <v>174953461.35999998</v>
      </c>
      <c r="K70" s="291">
        <v>184004499.33000001</v>
      </c>
      <c r="L70" s="291">
        <v>162718748.94</v>
      </c>
      <c r="M70" s="291">
        <v>194229230.42000002</v>
      </c>
      <c r="N70" s="291">
        <v>182307453.63</v>
      </c>
      <c r="O70" s="291">
        <v>114656645.83999999</v>
      </c>
      <c r="P70" s="299">
        <f t="shared" si="14"/>
        <v>1867182158.7499998</v>
      </c>
    </row>
    <row r="71" spans="2:16" s="1" customFormat="1" x14ac:dyDescent="0.25">
      <c r="B71" s="23" t="s">
        <v>350</v>
      </c>
      <c r="C71" s="88">
        <v>5587.2967289999997</v>
      </c>
      <c r="D71" s="291">
        <v>510596939.72000003</v>
      </c>
      <c r="E71" s="291">
        <v>472539449.88999999</v>
      </c>
      <c r="F71" s="291">
        <v>436027373.94</v>
      </c>
      <c r="G71" s="291">
        <v>553538945.68999994</v>
      </c>
      <c r="H71" s="291">
        <v>504234018.76000005</v>
      </c>
      <c r="I71" s="291">
        <v>518144392.34999996</v>
      </c>
      <c r="J71" s="291">
        <v>512783471.18000001</v>
      </c>
      <c r="K71" s="291">
        <v>511221871.69999999</v>
      </c>
      <c r="L71" s="291">
        <v>503699849.89999998</v>
      </c>
      <c r="M71" s="291">
        <v>442682109.95999998</v>
      </c>
      <c r="N71" s="291">
        <v>541476691.79999995</v>
      </c>
      <c r="O71" s="291">
        <v>468642418.88999999</v>
      </c>
      <c r="P71" s="299">
        <f t="shared" si="14"/>
        <v>5975587533.7799997</v>
      </c>
    </row>
    <row r="72" spans="2:16" s="1" customFormat="1" x14ac:dyDescent="0.25">
      <c r="B72" s="23" t="s">
        <v>351</v>
      </c>
      <c r="C72" s="88">
        <v>7161.2989580000003</v>
      </c>
      <c r="D72" s="291">
        <v>597327167.87</v>
      </c>
      <c r="E72" s="291">
        <v>564402106.98000002</v>
      </c>
      <c r="F72" s="291">
        <v>564041253.95000005</v>
      </c>
      <c r="G72" s="291">
        <v>605505818.84000003</v>
      </c>
      <c r="H72" s="291">
        <v>583910050.17999995</v>
      </c>
      <c r="I72" s="291">
        <v>594738150.61000001</v>
      </c>
      <c r="J72" s="291">
        <v>578034702.96000004</v>
      </c>
      <c r="K72" s="291">
        <v>608911894.61000001</v>
      </c>
      <c r="L72" s="291">
        <v>679490129.22000003</v>
      </c>
      <c r="M72" s="291">
        <v>585815496.33000004</v>
      </c>
      <c r="N72" s="291">
        <v>590691765.38</v>
      </c>
      <c r="O72" s="291">
        <v>592725109.91000009</v>
      </c>
      <c r="P72" s="299">
        <f t="shared" si="14"/>
        <v>7145593646.8400002</v>
      </c>
    </row>
    <row r="73" spans="2:16" s="1" customFormat="1" x14ac:dyDescent="0.25">
      <c r="B73" s="23" t="s">
        <v>352</v>
      </c>
      <c r="C73" s="88">
        <v>620.04603399999996</v>
      </c>
      <c r="D73" s="291">
        <v>0</v>
      </c>
      <c r="E73" s="291">
        <v>59650925.520000003</v>
      </c>
      <c r="F73" s="291">
        <v>62146756.130000003</v>
      </c>
      <c r="G73" s="291">
        <v>0</v>
      </c>
      <c r="H73" s="291">
        <v>58429031.210000001</v>
      </c>
      <c r="I73" s="291">
        <v>57816609.200000003</v>
      </c>
      <c r="J73" s="291">
        <v>61072816.829999998</v>
      </c>
      <c r="K73" s="291">
        <v>0</v>
      </c>
      <c r="L73" s="291">
        <v>60024477.75</v>
      </c>
      <c r="M73" s="291">
        <v>62139674.619999997</v>
      </c>
      <c r="N73" s="291">
        <v>60596085.869999997</v>
      </c>
      <c r="O73" s="291">
        <v>0</v>
      </c>
      <c r="P73" s="299">
        <f t="shared" si="14"/>
        <v>481876377.13</v>
      </c>
    </row>
    <row r="74" spans="2:16" s="1" customFormat="1" x14ac:dyDescent="0.25">
      <c r="B74" s="23" t="s">
        <v>353</v>
      </c>
      <c r="C74" s="88">
        <v>2108.2985760000001</v>
      </c>
      <c r="D74" s="291">
        <v>0</v>
      </c>
      <c r="E74" s="291">
        <v>158598904.11000001</v>
      </c>
      <c r="F74" s="291">
        <v>154560687.15000001</v>
      </c>
      <c r="G74" s="291">
        <v>135454993.90000001</v>
      </c>
      <c r="H74" s="291">
        <v>155491682.44</v>
      </c>
      <c r="I74" s="291">
        <v>145298148.49000001</v>
      </c>
      <c r="J74" s="291">
        <v>146653331.81</v>
      </c>
      <c r="K74" s="291">
        <v>141955096.13</v>
      </c>
      <c r="L74" s="291">
        <v>145619742.93000001</v>
      </c>
      <c r="M74" s="291">
        <v>139234682.13</v>
      </c>
      <c r="N74" s="291">
        <v>128688299.23000002</v>
      </c>
      <c r="O74" s="291">
        <v>248133148.63999999</v>
      </c>
      <c r="P74" s="299">
        <f t="shared" si="14"/>
        <v>1699688716.9599996</v>
      </c>
    </row>
    <row r="75" spans="2:16" s="1" customFormat="1" x14ac:dyDescent="0.25">
      <c r="B75" s="23" t="s">
        <v>354</v>
      </c>
      <c r="C75" s="88">
        <v>9448.6917080000003</v>
      </c>
      <c r="D75" s="291">
        <v>921626133.90999997</v>
      </c>
      <c r="E75" s="291">
        <v>765458513.71000004</v>
      </c>
      <c r="F75" s="291">
        <v>836253692.56999993</v>
      </c>
      <c r="G75" s="291">
        <v>725177210.91000009</v>
      </c>
      <c r="H75" s="291">
        <v>846419792.37</v>
      </c>
      <c r="I75" s="291">
        <v>856197610.77999997</v>
      </c>
      <c r="J75" s="291">
        <v>763458345.20000005</v>
      </c>
      <c r="K75" s="291">
        <v>757517959.42000008</v>
      </c>
      <c r="L75" s="291">
        <v>604715689.46000004</v>
      </c>
      <c r="M75" s="291">
        <v>904253615.31999993</v>
      </c>
      <c r="N75" s="291">
        <v>871732931.50999999</v>
      </c>
      <c r="O75" s="291">
        <v>814421644.14999998</v>
      </c>
      <c r="P75" s="299">
        <f t="shared" si="14"/>
        <v>9667233139.3099976</v>
      </c>
    </row>
    <row r="76" spans="2:16" s="1" customFormat="1" x14ac:dyDescent="0.25">
      <c r="B76" s="23" t="s">
        <v>355</v>
      </c>
      <c r="C76" s="88">
        <v>2372.1730210000001</v>
      </c>
      <c r="D76" s="291">
        <v>694656075</v>
      </c>
      <c r="E76" s="291">
        <v>253966345</v>
      </c>
      <c r="F76" s="291">
        <v>47225300</v>
      </c>
      <c r="G76" s="291">
        <v>35997425</v>
      </c>
      <c r="H76" s="291">
        <v>39470925</v>
      </c>
      <c r="I76" s="291">
        <v>37252312.210000001</v>
      </c>
      <c r="J76" s="291">
        <v>35834800</v>
      </c>
      <c r="K76" s="291">
        <v>34536125</v>
      </c>
      <c r="L76" s="291">
        <v>26207175</v>
      </c>
      <c r="M76" s="291">
        <v>183824950</v>
      </c>
      <c r="N76" s="291">
        <v>335112175.63999999</v>
      </c>
      <c r="O76" s="291">
        <v>585635737.61000001</v>
      </c>
      <c r="P76" s="299">
        <f t="shared" si="14"/>
        <v>2309719345.46</v>
      </c>
    </row>
    <row r="77" spans="2:16" s="1" customFormat="1" x14ac:dyDescent="0.25">
      <c r="B77" s="23" t="s">
        <v>356</v>
      </c>
      <c r="C77" s="88">
        <v>978.41726700000004</v>
      </c>
      <c r="D77" s="291">
        <v>80657709.010000005</v>
      </c>
      <c r="E77" s="291">
        <v>82592213.390000001</v>
      </c>
      <c r="F77" s="291">
        <v>83309831.379999995</v>
      </c>
      <c r="G77" s="291">
        <v>77485465.810000002</v>
      </c>
      <c r="H77" s="291">
        <v>85105128</v>
      </c>
      <c r="I77" s="291">
        <v>82224583.879999995</v>
      </c>
      <c r="J77" s="291">
        <v>82160621.290000007</v>
      </c>
      <c r="K77" s="291">
        <v>87151314.900000006</v>
      </c>
      <c r="L77" s="291">
        <v>81037295.310000002</v>
      </c>
      <c r="M77" s="291">
        <v>85918689</v>
      </c>
      <c r="N77" s="291">
        <v>79428437.090000004</v>
      </c>
      <c r="O77" s="291">
        <v>81247174.810000002</v>
      </c>
      <c r="P77" s="299">
        <f t="shared" si="14"/>
        <v>988318463.87000012</v>
      </c>
    </row>
    <row r="78" spans="2:16" s="1" customFormat="1" x14ac:dyDescent="0.25">
      <c r="B78" s="23" t="s">
        <v>357</v>
      </c>
      <c r="C78" s="88">
        <v>281.35922799999997</v>
      </c>
      <c r="D78" s="291">
        <v>22393440.27</v>
      </c>
      <c r="E78" s="291">
        <v>22336021.469999999</v>
      </c>
      <c r="F78" s="291">
        <v>23413784.630000003</v>
      </c>
      <c r="G78" s="291">
        <v>22102499.200000003</v>
      </c>
      <c r="H78" s="291">
        <v>23422401.649999999</v>
      </c>
      <c r="I78" s="291">
        <v>22370284.739999998</v>
      </c>
      <c r="J78" s="291">
        <v>22699492.399999999</v>
      </c>
      <c r="K78" s="291">
        <v>22457649.32</v>
      </c>
      <c r="L78" s="291">
        <v>23646328.670000002</v>
      </c>
      <c r="M78" s="291">
        <v>22640807.619999997</v>
      </c>
      <c r="N78" s="291">
        <v>22871129.460000001</v>
      </c>
      <c r="O78" s="291">
        <v>23053753.210000001</v>
      </c>
      <c r="P78" s="299">
        <f t="shared" si="14"/>
        <v>273407592.64000005</v>
      </c>
    </row>
    <row r="79" spans="2:16" s="1" customFormat="1" x14ac:dyDescent="0.25">
      <c r="B79" s="23" t="s">
        <v>358</v>
      </c>
      <c r="C79" s="88">
        <v>269.04309899999998</v>
      </c>
      <c r="D79" s="291">
        <v>12183537.190000001</v>
      </c>
      <c r="E79" s="291">
        <v>11949616.120000001</v>
      </c>
      <c r="F79" s="291">
        <v>12679698.74</v>
      </c>
      <c r="G79" s="291">
        <v>10115494.109999999</v>
      </c>
      <c r="H79" s="291">
        <v>13188037.83</v>
      </c>
      <c r="I79" s="291">
        <v>11771865.939999999</v>
      </c>
      <c r="J79" s="291">
        <v>15644216.779999999</v>
      </c>
      <c r="K79" s="291">
        <v>12785229.709999999</v>
      </c>
      <c r="L79" s="291">
        <v>9605394.75</v>
      </c>
      <c r="M79" s="291">
        <v>18215089.09</v>
      </c>
      <c r="N79" s="291">
        <v>44186245.729999997</v>
      </c>
      <c r="O79" s="291">
        <v>19163505.359999999</v>
      </c>
      <c r="P79" s="299">
        <f t="shared" si="14"/>
        <v>191487931.35000002</v>
      </c>
    </row>
    <row r="80" spans="2:16" s="1" customFormat="1" x14ac:dyDescent="0.25">
      <c r="B80" s="23" t="s">
        <v>359</v>
      </c>
      <c r="C80" s="88">
        <v>326.00391100000002</v>
      </c>
      <c r="D80" s="291">
        <v>16833580.129999999</v>
      </c>
      <c r="E80" s="291">
        <v>17878602.59</v>
      </c>
      <c r="F80" s="291">
        <v>20485334.98</v>
      </c>
      <c r="G80" s="291">
        <v>22151512.5</v>
      </c>
      <c r="H80" s="291">
        <v>27304682.849999998</v>
      </c>
      <c r="I80" s="291">
        <v>19476963.23</v>
      </c>
      <c r="J80" s="291">
        <v>16877755.100000001</v>
      </c>
      <c r="K80" s="291">
        <v>21721157.219999999</v>
      </c>
      <c r="L80" s="291">
        <v>17099105.239999998</v>
      </c>
      <c r="M80" s="291">
        <v>27897512.460000001</v>
      </c>
      <c r="N80" s="291">
        <v>23673784.5</v>
      </c>
      <c r="O80" s="291">
        <v>27731003.950000003</v>
      </c>
      <c r="P80" s="299">
        <f t="shared" si="14"/>
        <v>259130994.75</v>
      </c>
    </row>
    <row r="81" spans="2:16" s="1" customFormat="1" x14ac:dyDescent="0.25">
      <c r="B81" s="23" t="s">
        <v>360</v>
      </c>
      <c r="C81" s="88">
        <v>451.14526799999999</v>
      </c>
      <c r="D81" s="291">
        <v>31300973.280000001</v>
      </c>
      <c r="E81" s="291">
        <v>35945675.520000003</v>
      </c>
      <c r="F81" s="291">
        <v>43893202.420000002</v>
      </c>
      <c r="G81" s="291">
        <v>56702068.25</v>
      </c>
      <c r="H81" s="291">
        <v>75239726.350000009</v>
      </c>
      <c r="I81" s="291">
        <v>56901372.380000003</v>
      </c>
      <c r="J81" s="291">
        <v>80952084.920000002</v>
      </c>
      <c r="K81" s="291">
        <v>51803756.359999999</v>
      </c>
      <c r="L81" s="291">
        <v>51140767.719999999</v>
      </c>
      <c r="M81" s="291">
        <v>78225203.739999995</v>
      </c>
      <c r="N81" s="291">
        <v>62712996.869999997</v>
      </c>
      <c r="O81" s="291">
        <v>50150891.649999999</v>
      </c>
      <c r="P81" s="299">
        <f t="shared" si="14"/>
        <v>674968719.46000004</v>
      </c>
    </row>
    <row r="82" spans="2:16" s="1" customFormat="1" x14ac:dyDescent="0.25">
      <c r="B82" s="23" t="s">
        <v>361</v>
      </c>
      <c r="C82" s="88">
        <v>17.778634</v>
      </c>
      <c r="D82" s="291">
        <v>356246.71</v>
      </c>
      <c r="E82" s="291">
        <v>253368.64999999997</v>
      </c>
      <c r="F82" s="291">
        <v>0</v>
      </c>
      <c r="G82" s="291">
        <v>0</v>
      </c>
      <c r="H82" s="291">
        <v>418254.64</v>
      </c>
      <c r="I82" s="291">
        <v>0</v>
      </c>
      <c r="J82" s="291">
        <v>61091.27</v>
      </c>
      <c r="K82" s="291">
        <v>0</v>
      </c>
      <c r="L82" s="291">
        <v>0</v>
      </c>
      <c r="M82" s="291">
        <v>11973.98</v>
      </c>
      <c r="N82" s="291">
        <v>263368.68</v>
      </c>
      <c r="O82" s="291">
        <v>7584.13</v>
      </c>
      <c r="P82" s="299">
        <f t="shared" si="14"/>
        <v>1371888.0599999998</v>
      </c>
    </row>
    <row r="83" spans="2:16" s="1" customFormat="1" x14ac:dyDescent="0.25">
      <c r="B83" s="23" t="s">
        <v>362</v>
      </c>
      <c r="C83" s="88">
        <v>419.46800400000001</v>
      </c>
      <c r="D83" s="291">
        <v>35671685.390000001</v>
      </c>
      <c r="E83" s="291">
        <v>30229700.739999998</v>
      </c>
      <c r="F83" s="291">
        <v>31691524.159999996</v>
      </c>
      <c r="G83" s="291">
        <v>47509299.149999999</v>
      </c>
      <c r="H83" s="291">
        <v>38745228.770000003</v>
      </c>
      <c r="I83" s="291">
        <v>38169969.469999999</v>
      </c>
      <c r="J83" s="291">
        <v>42398509.420000002</v>
      </c>
      <c r="K83" s="291">
        <v>38498964.479999997</v>
      </c>
      <c r="L83" s="291">
        <v>27517187.709999997</v>
      </c>
      <c r="M83" s="291">
        <v>27845816.920000002</v>
      </c>
      <c r="N83" s="291">
        <v>31720440.509999998</v>
      </c>
      <c r="O83" s="291">
        <v>40124463.770000003</v>
      </c>
      <c r="P83" s="299">
        <f t="shared" si="14"/>
        <v>430122790.49000001</v>
      </c>
    </row>
    <row r="84" spans="2:16" s="1" customFormat="1" x14ac:dyDescent="0.25">
      <c r="B84" s="23" t="s">
        <v>363</v>
      </c>
      <c r="C84" s="88">
        <v>0</v>
      </c>
      <c r="D84" s="291">
        <v>0</v>
      </c>
      <c r="E84" s="291">
        <v>0</v>
      </c>
      <c r="F84" s="291">
        <v>0</v>
      </c>
      <c r="G84" s="291">
        <v>0</v>
      </c>
      <c r="H84" s="291">
        <v>0</v>
      </c>
      <c r="I84" s="291">
        <v>86248.35</v>
      </c>
      <c r="J84" s="291">
        <v>55291.67</v>
      </c>
      <c r="K84" s="291">
        <v>1403319.78</v>
      </c>
      <c r="L84" s="291">
        <v>0</v>
      </c>
      <c r="M84" s="291">
        <v>65580.28</v>
      </c>
      <c r="N84" s="291">
        <v>496356.32</v>
      </c>
      <c r="O84" s="291">
        <v>46822.42</v>
      </c>
      <c r="P84" s="299">
        <f t="shared" si="14"/>
        <v>2153618.8199999998</v>
      </c>
    </row>
    <row r="85" spans="2:16" x14ac:dyDescent="0.25">
      <c r="B85" s="23" t="s">
        <v>364</v>
      </c>
      <c r="C85" s="87">
        <v>0.182308</v>
      </c>
      <c r="D85" s="291">
        <v>0</v>
      </c>
      <c r="E85" s="291">
        <v>0</v>
      </c>
      <c r="F85" s="291">
        <v>0</v>
      </c>
      <c r="G85" s="291">
        <v>0</v>
      </c>
      <c r="H85" s="291">
        <v>0</v>
      </c>
      <c r="I85" s="291">
        <v>784075.94</v>
      </c>
      <c r="J85" s="291">
        <v>312729.51</v>
      </c>
      <c r="K85" s="291">
        <v>5966597.9199999999</v>
      </c>
      <c r="L85" s="291">
        <v>0</v>
      </c>
      <c r="M85" s="291">
        <v>446013.95999999996</v>
      </c>
      <c r="N85" s="291">
        <v>1673032</v>
      </c>
      <c r="O85" s="291">
        <v>425658.4</v>
      </c>
      <c r="P85" s="299">
        <f t="shared" si="14"/>
        <v>9608107.7300000004</v>
      </c>
    </row>
    <row r="86" spans="2:16" x14ac:dyDescent="0.25">
      <c r="B86" s="23" t="s">
        <v>365</v>
      </c>
      <c r="C86" s="87">
        <v>6.867604</v>
      </c>
      <c r="D86" s="291">
        <v>512475.51</v>
      </c>
      <c r="E86" s="291">
        <v>472961.99</v>
      </c>
      <c r="F86" s="291">
        <v>443259.74</v>
      </c>
      <c r="G86" s="291">
        <v>382917.93</v>
      </c>
      <c r="H86" s="291">
        <v>355576.1</v>
      </c>
      <c r="I86" s="291">
        <v>328234.26</v>
      </c>
      <c r="J86" s="291">
        <v>300892.44</v>
      </c>
      <c r="K86" s="291">
        <v>1231571.17</v>
      </c>
      <c r="L86" s="291">
        <v>259385.40999999997</v>
      </c>
      <c r="M86" s="291">
        <v>232750.6</v>
      </c>
      <c r="N86" s="291">
        <v>0</v>
      </c>
      <c r="O86" s="291">
        <v>0</v>
      </c>
      <c r="P86" s="299">
        <f t="shared" si="14"/>
        <v>4520025.1499999994</v>
      </c>
    </row>
    <row r="87" spans="2:16" x14ac:dyDescent="0.25">
      <c r="B87" s="23" t="s">
        <v>366</v>
      </c>
      <c r="C87" s="87">
        <v>3.6484100000000002</v>
      </c>
      <c r="D87" s="291">
        <v>891610.83</v>
      </c>
      <c r="E87" s="291">
        <v>873558.75</v>
      </c>
      <c r="F87" s="291">
        <v>852100.4</v>
      </c>
      <c r="G87" s="291">
        <v>552100.4</v>
      </c>
      <c r="H87" s="291">
        <v>552100.4</v>
      </c>
      <c r="I87" s="291">
        <v>552100.4</v>
      </c>
      <c r="J87" s="291">
        <v>552100.4</v>
      </c>
      <c r="K87" s="291">
        <v>6980430.7200000007</v>
      </c>
      <c r="L87" s="291">
        <v>3240750.03</v>
      </c>
      <c r="M87" s="291">
        <v>3181802.39</v>
      </c>
      <c r="N87" s="291">
        <v>1116583.67</v>
      </c>
      <c r="O87" s="291">
        <v>2040922.4199999997</v>
      </c>
      <c r="P87" s="299">
        <f t="shared" si="14"/>
        <v>21386160.809999999</v>
      </c>
    </row>
    <row r="88" spans="2:16" x14ac:dyDescent="0.25">
      <c r="B88" s="23" t="s">
        <v>367</v>
      </c>
      <c r="C88" s="87">
        <v>2.3026599999999999</v>
      </c>
      <c r="D88" s="291">
        <v>92814.05</v>
      </c>
      <c r="E88" s="291">
        <v>68190.42</v>
      </c>
      <c r="F88" s="291">
        <v>108105.24</v>
      </c>
      <c r="G88" s="291">
        <v>84659.65</v>
      </c>
      <c r="H88" s="291">
        <v>51140.01</v>
      </c>
      <c r="I88" s="291">
        <v>95613.11</v>
      </c>
      <c r="J88" s="291">
        <v>43423.98</v>
      </c>
      <c r="K88" s="291">
        <v>32004.740000000005</v>
      </c>
      <c r="L88" s="291">
        <v>16053813.030000001</v>
      </c>
      <c r="M88" s="291">
        <v>18531.78</v>
      </c>
      <c r="N88" s="291">
        <v>52415.63</v>
      </c>
      <c r="O88" s="291">
        <v>589217.27</v>
      </c>
      <c r="P88" s="299">
        <f t="shared" si="14"/>
        <v>17289928.91</v>
      </c>
    </row>
    <row r="89" spans="2:16" x14ac:dyDescent="0.25">
      <c r="B89" s="23" t="s">
        <v>368</v>
      </c>
      <c r="C89" s="87">
        <v>6.1338980000000003</v>
      </c>
      <c r="D89" s="291">
        <v>304606.89</v>
      </c>
      <c r="E89" s="291">
        <v>117661.25</v>
      </c>
      <c r="F89" s="291">
        <v>535532.55000000005</v>
      </c>
      <c r="G89" s="291">
        <v>252242.83000000002</v>
      </c>
      <c r="H89" s="291">
        <v>118371.9</v>
      </c>
      <c r="I89" s="291">
        <v>3710704.08</v>
      </c>
      <c r="J89" s="291">
        <v>112275.99</v>
      </c>
      <c r="K89" s="291">
        <v>118543.21</v>
      </c>
      <c r="L89" s="291">
        <v>58375107.490000002</v>
      </c>
      <c r="M89" s="291">
        <v>58060.03</v>
      </c>
      <c r="N89" s="291">
        <v>131170.09</v>
      </c>
      <c r="O89" s="291">
        <v>605581.8600000001</v>
      </c>
      <c r="P89" s="299">
        <f t="shared" si="14"/>
        <v>64439858.170000009</v>
      </c>
    </row>
    <row r="90" spans="2:16" x14ac:dyDescent="0.25">
      <c r="B90" s="23" t="s">
        <v>369</v>
      </c>
      <c r="C90" s="87">
        <v>45.637506000000002</v>
      </c>
      <c r="D90" s="291">
        <v>7835578.9800000004</v>
      </c>
      <c r="E90" s="291">
        <v>3722786.33</v>
      </c>
      <c r="F90" s="291">
        <v>3129196.66</v>
      </c>
      <c r="G90" s="291">
        <v>2708641.9699999997</v>
      </c>
      <c r="H90" s="291">
        <v>2903624.07</v>
      </c>
      <c r="I90" s="291">
        <v>2500017.2000000002</v>
      </c>
      <c r="J90" s="291">
        <v>2622899.62</v>
      </c>
      <c r="K90" s="291">
        <v>2688856.33</v>
      </c>
      <c r="L90" s="291">
        <v>2089216.49</v>
      </c>
      <c r="M90" s="291">
        <v>3122726.1799999997</v>
      </c>
      <c r="N90" s="291">
        <v>2981533</v>
      </c>
      <c r="O90" s="291">
        <v>4379528.45</v>
      </c>
      <c r="P90" s="299">
        <f t="shared" si="14"/>
        <v>40684605.280000001</v>
      </c>
    </row>
    <row r="91" spans="2:16" s="1" customFormat="1" ht="16.5" customHeight="1" x14ac:dyDescent="0.25">
      <c r="B91" s="3" t="s">
        <v>199</v>
      </c>
      <c r="C91" s="88">
        <f t="shared" ref="C91:O91" si="15">SUM(C92:C100)</f>
        <v>42776.756743000005</v>
      </c>
      <c r="D91" s="301">
        <f t="shared" si="15"/>
        <v>2903458677.54</v>
      </c>
      <c r="E91" s="301">
        <f t="shared" si="15"/>
        <v>2743673604.6500001</v>
      </c>
      <c r="F91" s="301">
        <f t="shared" si="15"/>
        <v>3111163053.4499998</v>
      </c>
      <c r="G91" s="301">
        <f t="shared" si="15"/>
        <v>2999053201.6899996</v>
      </c>
      <c r="H91" s="301">
        <f t="shared" si="15"/>
        <v>3351447217.2900004</v>
      </c>
      <c r="I91" s="301">
        <f t="shared" si="15"/>
        <v>3074985658.6300001</v>
      </c>
      <c r="J91" s="301">
        <f t="shared" si="15"/>
        <v>4095035048.6699996</v>
      </c>
      <c r="K91" s="301">
        <f t="shared" si="15"/>
        <v>3508017023.0799999</v>
      </c>
      <c r="L91" s="301">
        <f t="shared" si="15"/>
        <v>2922888880.6900001</v>
      </c>
      <c r="M91" s="301">
        <f t="shared" si="15"/>
        <v>3678078338.9099998</v>
      </c>
      <c r="N91" s="301">
        <f t="shared" si="15"/>
        <v>3837929713.0599999</v>
      </c>
      <c r="O91" s="301">
        <f t="shared" si="15"/>
        <v>3237293918.8200002</v>
      </c>
      <c r="P91" s="300">
        <f t="shared" ref="P91" si="16">SUM(P92:P100)</f>
        <v>39463024336.479996</v>
      </c>
    </row>
    <row r="92" spans="2:16" x14ac:dyDescent="0.25">
      <c r="B92" s="26" t="s">
        <v>200</v>
      </c>
      <c r="C92" s="87">
        <v>35590.322283000001</v>
      </c>
      <c r="D92" s="291">
        <v>2208770105.23</v>
      </c>
      <c r="E92" s="291">
        <v>2079276384.8600001</v>
      </c>
      <c r="F92" s="291">
        <v>2387027653.1100001</v>
      </c>
      <c r="G92" s="291">
        <v>2288104573.0100002</v>
      </c>
      <c r="H92" s="291">
        <v>2747526226.6200004</v>
      </c>
      <c r="I92" s="291">
        <v>2480744256.5700002</v>
      </c>
      <c r="J92" s="291">
        <v>2643412998.9200001</v>
      </c>
      <c r="K92" s="291">
        <v>2775149384.98</v>
      </c>
      <c r="L92" s="291">
        <v>2292010205.6500001</v>
      </c>
      <c r="M92" s="291">
        <v>3167180199.1199999</v>
      </c>
      <c r="N92" s="291">
        <v>3164941737.3699999</v>
      </c>
      <c r="O92" s="291">
        <v>2697332431.7400002</v>
      </c>
      <c r="P92" s="299">
        <f t="shared" ref="P92:P102" si="17">+SUM(D92:O92)</f>
        <v>30931476157.180004</v>
      </c>
    </row>
    <row r="93" spans="2:16" x14ac:dyDescent="0.25">
      <c r="B93" s="26" t="s">
        <v>370</v>
      </c>
      <c r="C93" s="87">
        <v>0</v>
      </c>
      <c r="D93" s="291">
        <v>45477531.229999997</v>
      </c>
      <c r="E93" s="291">
        <v>45387890.890000001</v>
      </c>
      <c r="F93" s="291">
        <v>89286044.739999995</v>
      </c>
      <c r="G93" s="291">
        <v>0</v>
      </c>
      <c r="H93" s="291">
        <v>0</v>
      </c>
      <c r="I93" s="291">
        <v>0</v>
      </c>
      <c r="J93" s="291">
        <v>786777321.11000001</v>
      </c>
      <c r="K93" s="291">
        <v>0</v>
      </c>
      <c r="L93" s="291">
        <v>22576085</v>
      </c>
      <c r="M93" s="291">
        <v>26892101.25</v>
      </c>
      <c r="N93" s="291">
        <v>148026077.33000001</v>
      </c>
      <c r="O93" s="291">
        <v>0</v>
      </c>
      <c r="P93" s="299">
        <f t="shared" si="17"/>
        <v>1164423051.55</v>
      </c>
    </row>
    <row r="94" spans="2:16" x14ac:dyDescent="0.25">
      <c r="B94" s="26" t="s">
        <v>371</v>
      </c>
      <c r="C94" s="87">
        <v>0</v>
      </c>
      <c r="D94" s="291">
        <v>0</v>
      </c>
      <c r="E94" s="291">
        <v>0</v>
      </c>
      <c r="F94" s="291">
        <v>0</v>
      </c>
      <c r="G94" s="291">
        <v>0</v>
      </c>
      <c r="H94" s="291">
        <v>0</v>
      </c>
      <c r="I94" s="291">
        <v>0</v>
      </c>
      <c r="J94" s="291">
        <v>0</v>
      </c>
      <c r="K94" s="291">
        <v>0</v>
      </c>
      <c r="L94" s="291">
        <v>0</v>
      </c>
      <c r="M94" s="291">
        <v>0</v>
      </c>
      <c r="N94" s="291">
        <v>0</v>
      </c>
      <c r="O94" s="291">
        <v>0</v>
      </c>
      <c r="P94" s="299">
        <f t="shared" si="17"/>
        <v>0</v>
      </c>
    </row>
    <row r="95" spans="2:16" x14ac:dyDescent="0.25">
      <c r="B95" s="26" t="s">
        <v>372</v>
      </c>
      <c r="C95" s="87">
        <v>6764.6505530000004</v>
      </c>
      <c r="D95" s="291">
        <v>615631218.37</v>
      </c>
      <c r="E95" s="291">
        <v>585980311.94999993</v>
      </c>
      <c r="F95" s="291">
        <v>601032225.20000005</v>
      </c>
      <c r="G95" s="291">
        <v>678576387.58000004</v>
      </c>
      <c r="H95" s="291">
        <v>568265294.37</v>
      </c>
      <c r="I95" s="291">
        <v>560770385.88999999</v>
      </c>
      <c r="J95" s="291">
        <v>626224997.85000002</v>
      </c>
      <c r="K95" s="291">
        <v>693987770.0999999</v>
      </c>
      <c r="L95" s="291">
        <v>573111938.60000002</v>
      </c>
      <c r="M95" s="291">
        <v>441251740.55000001</v>
      </c>
      <c r="N95" s="291">
        <v>488999462.38</v>
      </c>
      <c r="O95" s="291">
        <v>499009394.52000004</v>
      </c>
      <c r="P95" s="299">
        <f t="shared" si="17"/>
        <v>6932841127.3600006</v>
      </c>
    </row>
    <row r="96" spans="2:16" x14ac:dyDescent="0.25">
      <c r="B96" s="26" t="s">
        <v>373</v>
      </c>
      <c r="C96" s="87">
        <v>139.02849599999999</v>
      </c>
      <c r="D96" s="291">
        <v>17731456.759999998</v>
      </c>
      <c r="E96" s="291">
        <v>16837802.469999999</v>
      </c>
      <c r="F96" s="291">
        <v>16346038.620000001</v>
      </c>
      <c r="G96" s="291">
        <v>16136811.290000001</v>
      </c>
      <c r="H96" s="291">
        <v>19739768.98</v>
      </c>
      <c r="I96" s="291">
        <v>17629757.379999999</v>
      </c>
      <c r="J96" s="291">
        <v>20351831.869999997</v>
      </c>
      <c r="K96" s="291">
        <v>21272260.129999999</v>
      </c>
      <c r="L96" s="291">
        <v>19237092.02</v>
      </c>
      <c r="M96" s="291">
        <v>24226749.099999998</v>
      </c>
      <c r="N96" s="291">
        <v>19953252.920000002</v>
      </c>
      <c r="O96" s="291">
        <v>27136861.34</v>
      </c>
      <c r="P96" s="299">
        <f t="shared" si="17"/>
        <v>236599682.87999997</v>
      </c>
    </row>
    <row r="97" spans="2:16" x14ac:dyDescent="0.25">
      <c r="B97" s="26" t="s">
        <v>201</v>
      </c>
      <c r="C97" s="87">
        <v>198.12614500000001</v>
      </c>
      <c r="D97" s="291">
        <v>13028738.49</v>
      </c>
      <c r="E97" s="291">
        <v>10965518.790000001</v>
      </c>
      <c r="F97" s="291">
        <v>12458162.140000001</v>
      </c>
      <c r="G97" s="291">
        <v>12257369.200000001</v>
      </c>
      <c r="H97" s="291">
        <v>13221881.050000001</v>
      </c>
      <c r="I97" s="291">
        <v>13591648.550000001</v>
      </c>
      <c r="J97" s="291">
        <v>15182028.550000001</v>
      </c>
      <c r="K97" s="291">
        <v>14454880.4</v>
      </c>
      <c r="L97" s="291">
        <v>12440374.800000001</v>
      </c>
      <c r="M97" s="291">
        <v>13444487.6</v>
      </c>
      <c r="N97" s="291">
        <v>11627763.35</v>
      </c>
      <c r="O97" s="291">
        <v>10240041.5</v>
      </c>
      <c r="P97" s="299">
        <f t="shared" si="17"/>
        <v>152912894.41999999</v>
      </c>
    </row>
    <row r="98" spans="2:16" x14ac:dyDescent="0.25">
      <c r="B98" s="26" t="s">
        <v>374</v>
      </c>
      <c r="C98" s="87">
        <v>4.2140019999999998</v>
      </c>
      <c r="D98" s="291">
        <v>0</v>
      </c>
      <c r="E98" s="291">
        <v>0</v>
      </c>
      <c r="F98" s="291">
        <v>0</v>
      </c>
      <c r="G98" s="291">
        <v>0</v>
      </c>
      <c r="H98" s="291">
        <v>0</v>
      </c>
      <c r="I98" s="291">
        <v>0</v>
      </c>
      <c r="J98" s="291">
        <v>62081.72</v>
      </c>
      <c r="K98" s="291">
        <v>0</v>
      </c>
      <c r="L98" s="291">
        <v>0</v>
      </c>
      <c r="M98" s="291">
        <v>0</v>
      </c>
      <c r="N98" s="291">
        <v>0</v>
      </c>
      <c r="O98" s="291">
        <v>0</v>
      </c>
      <c r="P98" s="299">
        <f t="shared" si="17"/>
        <v>62081.72</v>
      </c>
    </row>
    <row r="99" spans="2:16" x14ac:dyDescent="0.25">
      <c r="B99" s="26" t="s">
        <v>375</v>
      </c>
      <c r="C99" s="87">
        <v>80.415263999999993</v>
      </c>
      <c r="D99" s="291">
        <v>380840</v>
      </c>
      <c r="E99" s="291">
        <v>396707</v>
      </c>
      <c r="F99" s="291">
        <v>64822.000000000007</v>
      </c>
      <c r="G99" s="291">
        <v>131112.20000000001</v>
      </c>
      <c r="H99" s="291">
        <v>537285.16</v>
      </c>
      <c r="I99" s="291">
        <v>151715</v>
      </c>
      <c r="J99" s="291">
        <v>191716.95</v>
      </c>
      <c r="K99" s="291">
        <v>152544</v>
      </c>
      <c r="L99" s="291">
        <v>515522.99999999994</v>
      </c>
      <c r="M99" s="291">
        <v>594433</v>
      </c>
      <c r="N99" s="291">
        <v>152778</v>
      </c>
      <c r="O99" s="291">
        <v>121006</v>
      </c>
      <c r="P99" s="299">
        <f t="shared" si="17"/>
        <v>3390482.3099999996</v>
      </c>
    </row>
    <row r="100" spans="2:16" x14ac:dyDescent="0.25">
      <c r="B100" s="26" t="s">
        <v>376</v>
      </c>
      <c r="C100" s="87">
        <v>0</v>
      </c>
      <c r="D100" s="291">
        <v>2438787.46</v>
      </c>
      <c r="E100" s="291">
        <v>4828988.6899999995</v>
      </c>
      <c r="F100" s="291">
        <v>4948107.6400000006</v>
      </c>
      <c r="G100" s="291">
        <v>3846948.41</v>
      </c>
      <c r="H100" s="291">
        <v>2156761.11</v>
      </c>
      <c r="I100" s="291">
        <v>2097895.2400000002</v>
      </c>
      <c r="J100" s="291">
        <v>2832071.6999999997</v>
      </c>
      <c r="K100" s="291">
        <v>3000183.4699999997</v>
      </c>
      <c r="L100" s="291">
        <v>2997661.62</v>
      </c>
      <c r="M100" s="291">
        <v>4488628.29</v>
      </c>
      <c r="N100" s="291">
        <v>4228641.71</v>
      </c>
      <c r="O100" s="291">
        <v>3454183.72</v>
      </c>
      <c r="P100" s="299">
        <f t="shared" si="17"/>
        <v>41318859.059999995</v>
      </c>
    </row>
    <row r="101" spans="2:16" s="1" customFormat="1" x14ac:dyDescent="0.25">
      <c r="B101" s="3" t="s">
        <v>203</v>
      </c>
      <c r="C101" s="88">
        <v>694.88544200000001</v>
      </c>
      <c r="D101" s="291">
        <v>68815304.939999998</v>
      </c>
      <c r="E101" s="291">
        <v>55192443.07</v>
      </c>
      <c r="F101" s="291">
        <v>61744489.609999999</v>
      </c>
      <c r="G101" s="291">
        <v>54588563.009999998</v>
      </c>
      <c r="H101" s="291">
        <v>60672868.93</v>
      </c>
      <c r="I101" s="291">
        <v>61514156.240000002</v>
      </c>
      <c r="J101" s="291">
        <v>58415278.169999994</v>
      </c>
      <c r="K101" s="291">
        <v>56911907.549999997</v>
      </c>
      <c r="L101" s="291">
        <v>46012453.049999997</v>
      </c>
      <c r="M101" s="291">
        <v>63959094.799999997</v>
      </c>
      <c r="N101" s="291">
        <v>65893062.989999987</v>
      </c>
      <c r="O101" s="291">
        <v>56995482.239999995</v>
      </c>
      <c r="P101" s="303">
        <f t="shared" si="17"/>
        <v>710715104.60000002</v>
      </c>
    </row>
    <row r="102" spans="2:16" s="1" customFormat="1" x14ac:dyDescent="0.25">
      <c r="B102" s="3" t="s">
        <v>204</v>
      </c>
      <c r="C102" s="88">
        <v>0.70828199999999997</v>
      </c>
      <c r="D102" s="291">
        <v>46379.360000000001</v>
      </c>
      <c r="E102" s="291">
        <v>76023.049999999988</v>
      </c>
      <c r="F102" s="291">
        <v>73612.69</v>
      </c>
      <c r="G102" s="291">
        <v>49143.289999999994</v>
      </c>
      <c r="H102" s="291">
        <v>73600.33</v>
      </c>
      <c r="I102" s="291">
        <v>83758.679999999993</v>
      </c>
      <c r="J102" s="291">
        <v>104286.5</v>
      </c>
      <c r="K102" s="291">
        <v>71557.010000000009</v>
      </c>
      <c r="L102" s="291">
        <v>208911.48</v>
      </c>
      <c r="M102" s="291">
        <v>311704.32000000001</v>
      </c>
      <c r="N102" s="291">
        <v>33900.880000000005</v>
      </c>
      <c r="O102" s="291">
        <v>101006.6</v>
      </c>
      <c r="P102" s="303">
        <f t="shared" si="17"/>
        <v>1233884.19</v>
      </c>
    </row>
    <row r="103" spans="2:16" s="1" customFormat="1" x14ac:dyDescent="0.25">
      <c r="B103" s="2" t="s">
        <v>205</v>
      </c>
      <c r="C103" s="88">
        <f t="shared" ref="C103:O103" si="18">SUM(C104:C106)</f>
        <v>2443</v>
      </c>
      <c r="D103" s="300">
        <f t="shared" si="18"/>
        <v>314345905.88</v>
      </c>
      <c r="E103" s="300">
        <f t="shared" si="18"/>
        <v>179111842.63</v>
      </c>
      <c r="F103" s="300">
        <f t="shared" si="18"/>
        <v>183951536.91</v>
      </c>
      <c r="G103" s="300">
        <f t="shared" si="18"/>
        <v>179526486.34999999</v>
      </c>
      <c r="H103" s="300">
        <f t="shared" si="18"/>
        <v>207526932.16000003</v>
      </c>
      <c r="I103" s="300">
        <f t="shared" si="18"/>
        <v>180706339.72</v>
      </c>
      <c r="J103" s="300">
        <f t="shared" si="18"/>
        <v>182565901.13</v>
      </c>
      <c r="K103" s="300">
        <f t="shared" si="18"/>
        <v>314175406.69999999</v>
      </c>
      <c r="L103" s="300">
        <f t="shared" si="18"/>
        <v>173793041.10999998</v>
      </c>
      <c r="M103" s="300">
        <f t="shared" si="18"/>
        <v>187583240.97</v>
      </c>
      <c r="N103" s="300">
        <f t="shared" si="18"/>
        <v>194400328.22</v>
      </c>
      <c r="O103" s="300">
        <f t="shared" si="18"/>
        <v>216388507.22</v>
      </c>
      <c r="P103" s="300">
        <f t="shared" ref="P103" si="19">SUM(P104:P106)</f>
        <v>2514075469</v>
      </c>
    </row>
    <row r="104" spans="2:16" x14ac:dyDescent="0.25">
      <c r="B104" s="7" t="s">
        <v>206</v>
      </c>
      <c r="C104" s="99">
        <v>579.963435</v>
      </c>
      <c r="D104" s="291">
        <v>212555788.10999998</v>
      </c>
      <c r="E104" s="291">
        <v>77081602.439999998</v>
      </c>
      <c r="F104" s="291">
        <v>78970325.849999994</v>
      </c>
      <c r="G104" s="291">
        <v>77916410.659999996</v>
      </c>
      <c r="H104" s="291">
        <v>78082965.340000004</v>
      </c>
      <c r="I104" s="291">
        <v>79161433.859999999</v>
      </c>
      <c r="J104" s="291">
        <v>79182562.170000002</v>
      </c>
      <c r="K104" s="291">
        <v>70683307.979999989</v>
      </c>
      <c r="L104" s="291">
        <v>72047163.569999993</v>
      </c>
      <c r="M104" s="291">
        <v>72158744.849999994</v>
      </c>
      <c r="N104" s="291">
        <v>73089467.5</v>
      </c>
      <c r="O104" s="291">
        <v>74661857.840000004</v>
      </c>
      <c r="P104" s="299">
        <f>+SUM(D104:O104)</f>
        <v>1045591630.1700001</v>
      </c>
    </row>
    <row r="105" spans="2:16" x14ac:dyDescent="0.25">
      <c r="B105" s="7" t="s">
        <v>207</v>
      </c>
      <c r="C105" s="99">
        <v>1863.0365650000001</v>
      </c>
      <c r="D105" s="291">
        <v>101790117.77</v>
      </c>
      <c r="E105" s="291">
        <v>102030240.19000001</v>
      </c>
      <c r="F105" s="291">
        <v>104981211.06</v>
      </c>
      <c r="G105" s="291">
        <v>101610075.69</v>
      </c>
      <c r="H105" s="291">
        <v>129443966.82000001</v>
      </c>
      <c r="I105" s="291">
        <v>101544905.86</v>
      </c>
      <c r="J105" s="291">
        <v>103383338.95999999</v>
      </c>
      <c r="K105" s="291">
        <v>243492098.72</v>
      </c>
      <c r="L105" s="291">
        <v>101745877.53999999</v>
      </c>
      <c r="M105" s="291">
        <v>115424496.12</v>
      </c>
      <c r="N105" s="291">
        <v>121310860.72</v>
      </c>
      <c r="O105" s="291">
        <v>141726649.38</v>
      </c>
      <c r="P105" s="299">
        <f>+SUM(D105:O105)</f>
        <v>1468483838.8299999</v>
      </c>
    </row>
    <row r="106" spans="2:16" x14ac:dyDescent="0.25">
      <c r="B106" s="7" t="s">
        <v>208</v>
      </c>
      <c r="C106" s="87">
        <v>0</v>
      </c>
      <c r="D106" s="291">
        <v>0</v>
      </c>
      <c r="E106" s="291">
        <v>0</v>
      </c>
      <c r="F106" s="291">
        <v>0</v>
      </c>
      <c r="G106" s="291">
        <v>0</v>
      </c>
      <c r="H106" s="291">
        <v>0</v>
      </c>
      <c r="I106" s="291">
        <v>0</v>
      </c>
      <c r="J106" s="291">
        <v>0</v>
      </c>
      <c r="K106" s="291">
        <v>0</v>
      </c>
      <c r="L106" s="291">
        <v>0</v>
      </c>
      <c r="M106" s="291">
        <v>0</v>
      </c>
      <c r="N106" s="291">
        <v>0</v>
      </c>
      <c r="O106" s="291">
        <v>0</v>
      </c>
      <c r="P106" s="299">
        <f>+SUM(D106:O106)</f>
        <v>0</v>
      </c>
    </row>
    <row r="107" spans="2:16" s="1" customFormat="1" x14ac:dyDescent="0.25">
      <c r="B107" s="2" t="s">
        <v>209</v>
      </c>
      <c r="C107" s="88">
        <f t="shared" ref="C107:O107" si="20">SUM(C108:C109)</f>
        <v>22517.459166000001</v>
      </c>
      <c r="D107" s="300">
        <f t="shared" si="20"/>
        <v>2204523240.6700001</v>
      </c>
      <c r="E107" s="300">
        <f t="shared" si="20"/>
        <v>1677528219.4300003</v>
      </c>
      <c r="F107" s="300">
        <f t="shared" si="20"/>
        <v>1764044113.0500002</v>
      </c>
      <c r="G107" s="300">
        <f t="shared" si="20"/>
        <v>1621899517.26</v>
      </c>
      <c r="H107" s="300">
        <f t="shared" si="20"/>
        <v>1809523859.1299999</v>
      </c>
      <c r="I107" s="300">
        <f t="shared" si="20"/>
        <v>1765138789.1199999</v>
      </c>
      <c r="J107" s="300">
        <f t="shared" si="20"/>
        <v>1820732318.74</v>
      </c>
      <c r="K107" s="300">
        <f t="shared" si="20"/>
        <v>2132312472.0299997</v>
      </c>
      <c r="L107" s="300">
        <f t="shared" si="20"/>
        <v>1925048938.95</v>
      </c>
      <c r="M107" s="300">
        <f t="shared" si="20"/>
        <v>1810878053.6900001</v>
      </c>
      <c r="N107" s="300">
        <f t="shared" si="20"/>
        <v>1770664503.6999998</v>
      </c>
      <c r="O107" s="300">
        <f t="shared" si="20"/>
        <v>5081651339.4799995</v>
      </c>
      <c r="P107" s="300">
        <f t="shared" ref="P107" si="21">SUM(P108:P109)</f>
        <v>25383945365.250004</v>
      </c>
    </row>
    <row r="108" spans="2:16" x14ac:dyDescent="0.25">
      <c r="B108" s="7" t="s">
        <v>210</v>
      </c>
      <c r="C108" s="87">
        <v>18820.009592999999</v>
      </c>
      <c r="D108" s="291">
        <v>1929846571.1800001</v>
      </c>
      <c r="E108" s="291">
        <v>1437353784.4900002</v>
      </c>
      <c r="F108" s="291">
        <v>1431847767.9100001</v>
      </c>
      <c r="G108" s="291">
        <v>1374229534.1500001</v>
      </c>
      <c r="H108" s="291">
        <v>1604858662.5999999</v>
      </c>
      <c r="I108" s="291">
        <v>1496299194.77</v>
      </c>
      <c r="J108" s="291">
        <v>1537037741.21</v>
      </c>
      <c r="K108" s="291">
        <v>1724273758.8999999</v>
      </c>
      <c r="L108" s="291">
        <v>1617501594.6500001</v>
      </c>
      <c r="M108" s="291">
        <v>1492407419.29</v>
      </c>
      <c r="N108" s="291">
        <v>1428467425.0199997</v>
      </c>
      <c r="O108" s="291">
        <v>4765954448.9899998</v>
      </c>
      <c r="P108" s="299">
        <f>+SUM(D108:O108)</f>
        <v>21840077903.160004</v>
      </c>
    </row>
    <row r="109" spans="2:16" x14ac:dyDescent="0.25">
      <c r="B109" s="7" t="s">
        <v>211</v>
      </c>
      <c r="C109" s="87">
        <v>3697.4495729999999</v>
      </c>
      <c r="D109" s="291">
        <v>274676669.49000001</v>
      </c>
      <c r="E109" s="291">
        <v>240174434.94000006</v>
      </c>
      <c r="F109" s="291">
        <v>332196345.13999999</v>
      </c>
      <c r="G109" s="291">
        <v>247669983.10999998</v>
      </c>
      <c r="H109" s="291">
        <v>204665196.53</v>
      </c>
      <c r="I109" s="291">
        <v>268839594.34999996</v>
      </c>
      <c r="J109" s="291">
        <v>283694577.52999997</v>
      </c>
      <c r="K109" s="291">
        <v>408038713.13</v>
      </c>
      <c r="L109" s="291">
        <v>307547344.30000001</v>
      </c>
      <c r="M109" s="291">
        <v>318470634.40000004</v>
      </c>
      <c r="N109" s="291">
        <v>342197078.67999995</v>
      </c>
      <c r="O109" s="291">
        <v>315696890.49000001</v>
      </c>
      <c r="P109" s="299">
        <f>+SUM(D109:O109)</f>
        <v>3543867462.0900002</v>
      </c>
    </row>
    <row r="110" spans="2:16" s="1" customFormat="1" x14ac:dyDescent="0.25">
      <c r="B110" s="2" t="s">
        <v>212</v>
      </c>
      <c r="C110" s="88">
        <f t="shared" ref="C110:N110" si="22">SUM(C111:C112)</f>
        <v>13551.314322999999</v>
      </c>
      <c r="D110" s="300">
        <f t="shared" si="22"/>
        <v>1822426810.97</v>
      </c>
      <c r="E110" s="300">
        <f t="shared" si="22"/>
        <v>841639454.95000005</v>
      </c>
      <c r="F110" s="300">
        <f t="shared" si="22"/>
        <v>199548827.31999999</v>
      </c>
      <c r="G110" s="300">
        <f t="shared" si="22"/>
        <v>262084298.97999999</v>
      </c>
      <c r="H110" s="300">
        <f t="shared" si="22"/>
        <v>143356205.78000003</v>
      </c>
      <c r="I110" s="300">
        <f t="shared" si="22"/>
        <v>2858693706.4000001</v>
      </c>
      <c r="J110" s="300">
        <f t="shared" si="22"/>
        <v>266301442.48999998</v>
      </c>
      <c r="K110" s="300">
        <f t="shared" si="22"/>
        <v>320688824.98999995</v>
      </c>
      <c r="L110" s="300">
        <f t="shared" si="22"/>
        <v>1218943591.4300001</v>
      </c>
      <c r="M110" s="300">
        <f t="shared" si="22"/>
        <v>448997426.5</v>
      </c>
      <c r="N110" s="300">
        <f t="shared" si="22"/>
        <v>249029462.51000002</v>
      </c>
      <c r="O110" s="300">
        <f>SUM(O111:O112)</f>
        <v>295657865.74000001</v>
      </c>
      <c r="P110" s="300">
        <f t="shared" ref="P110" si="23">SUM(P111:P112)</f>
        <v>8927367918.0599995</v>
      </c>
    </row>
    <row r="111" spans="2:16" x14ac:dyDescent="0.25">
      <c r="B111" s="7" t="s">
        <v>213</v>
      </c>
      <c r="C111" s="87">
        <v>6032.3457369999996</v>
      </c>
      <c r="D111" s="291">
        <v>1586911369.76</v>
      </c>
      <c r="E111" s="291">
        <v>325287753.45999998</v>
      </c>
      <c r="F111" s="291">
        <v>0</v>
      </c>
      <c r="G111" s="291">
        <v>30150250</v>
      </c>
      <c r="H111" s="291">
        <v>0</v>
      </c>
      <c r="I111" s="291">
        <v>0</v>
      </c>
      <c r="J111" s="291">
        <v>40335170.619999997</v>
      </c>
      <c r="K111" s="291">
        <v>154540000</v>
      </c>
      <c r="L111" s="291">
        <v>0</v>
      </c>
      <c r="M111" s="291">
        <v>211849567.42000002</v>
      </c>
      <c r="N111" s="291">
        <v>106601093.02000001</v>
      </c>
      <c r="O111" s="291">
        <v>40604427.710000001</v>
      </c>
      <c r="P111" s="299">
        <f>+SUM(D111:O111)</f>
        <v>2496279631.9899998</v>
      </c>
    </row>
    <row r="112" spans="2:16" x14ac:dyDescent="0.25">
      <c r="B112" s="7" t="s">
        <v>214</v>
      </c>
      <c r="C112" s="87">
        <v>7518.968586</v>
      </c>
      <c r="D112" s="291">
        <v>235515441.21000001</v>
      </c>
      <c r="E112" s="291">
        <v>516351701.49000001</v>
      </c>
      <c r="F112" s="291">
        <v>199548827.31999999</v>
      </c>
      <c r="G112" s="291">
        <v>231934048.97999999</v>
      </c>
      <c r="H112" s="291">
        <v>143356205.78000003</v>
      </c>
      <c r="I112" s="291">
        <v>2858693706.4000001</v>
      </c>
      <c r="J112" s="291">
        <v>225966271.86999997</v>
      </c>
      <c r="K112" s="291">
        <v>166148824.98999995</v>
      </c>
      <c r="L112" s="291">
        <v>1218943591.4300001</v>
      </c>
      <c r="M112" s="291">
        <v>237147859.07999998</v>
      </c>
      <c r="N112" s="291">
        <v>142428369.49000001</v>
      </c>
      <c r="O112" s="291">
        <v>255053438.03</v>
      </c>
      <c r="P112" s="299">
        <f>+SUM(D112:O112)</f>
        <v>6431088286.0699997</v>
      </c>
    </row>
    <row r="113" spans="2:16" s="1" customFormat="1" x14ac:dyDescent="0.25">
      <c r="B113" s="2" t="s">
        <v>282</v>
      </c>
      <c r="C113" s="88">
        <f t="shared" ref="C113:O113" si="24">SUM(C114:C115)</f>
        <v>2.5780460000000001</v>
      </c>
      <c r="D113" s="300">
        <f t="shared" si="24"/>
        <v>106500</v>
      </c>
      <c r="E113" s="300">
        <f t="shared" si="24"/>
        <v>289500</v>
      </c>
      <c r="F113" s="300">
        <f t="shared" si="24"/>
        <v>205500</v>
      </c>
      <c r="G113" s="300">
        <f t="shared" si="24"/>
        <v>109000</v>
      </c>
      <c r="H113" s="300">
        <f t="shared" si="24"/>
        <v>289500</v>
      </c>
      <c r="I113" s="300">
        <f t="shared" si="24"/>
        <v>111500</v>
      </c>
      <c r="J113" s="300">
        <f t="shared" si="24"/>
        <v>106500</v>
      </c>
      <c r="K113" s="300">
        <f t="shared" si="24"/>
        <v>289500</v>
      </c>
      <c r="L113" s="300">
        <f t="shared" si="24"/>
        <v>106500</v>
      </c>
      <c r="M113" s="300">
        <f t="shared" si="24"/>
        <v>299500</v>
      </c>
      <c r="N113" s="300">
        <f t="shared" si="24"/>
        <v>292000</v>
      </c>
      <c r="O113" s="300">
        <f t="shared" si="24"/>
        <v>203000</v>
      </c>
      <c r="P113" s="300">
        <f t="shared" ref="P113" si="25">SUM(P114:P115)</f>
        <v>2408500</v>
      </c>
    </row>
    <row r="114" spans="2:16" x14ac:dyDescent="0.25">
      <c r="B114" s="7" t="s">
        <v>216</v>
      </c>
      <c r="C114" s="87">
        <v>2.5780460000000001</v>
      </c>
      <c r="D114" s="291">
        <v>106500</v>
      </c>
      <c r="E114" s="291">
        <v>289500</v>
      </c>
      <c r="F114" s="291">
        <v>205500</v>
      </c>
      <c r="G114" s="291">
        <v>109000</v>
      </c>
      <c r="H114" s="291">
        <v>289500</v>
      </c>
      <c r="I114" s="291">
        <v>111500</v>
      </c>
      <c r="J114" s="291">
        <v>106500</v>
      </c>
      <c r="K114" s="291">
        <v>289500</v>
      </c>
      <c r="L114" s="291">
        <v>106500</v>
      </c>
      <c r="M114" s="291">
        <v>299500</v>
      </c>
      <c r="N114" s="291">
        <v>292000</v>
      </c>
      <c r="O114" s="291">
        <v>203000</v>
      </c>
      <c r="P114" s="299">
        <f>+SUM(D114:O114)</f>
        <v>2408500</v>
      </c>
    </row>
    <row r="115" spans="2:16" x14ac:dyDescent="0.25">
      <c r="B115" s="7" t="s">
        <v>217</v>
      </c>
      <c r="C115" s="87">
        <v>0</v>
      </c>
      <c r="D115" s="291">
        <v>0</v>
      </c>
      <c r="E115" s="291">
        <v>0</v>
      </c>
      <c r="F115" s="291">
        <v>0</v>
      </c>
      <c r="G115" s="291">
        <v>0</v>
      </c>
      <c r="H115" s="291">
        <v>0</v>
      </c>
      <c r="I115" s="291">
        <v>0</v>
      </c>
      <c r="J115" s="291">
        <v>0</v>
      </c>
      <c r="K115" s="291">
        <v>0</v>
      </c>
      <c r="L115" s="291">
        <v>0</v>
      </c>
      <c r="M115" s="291">
        <v>0</v>
      </c>
      <c r="N115" s="291">
        <v>0</v>
      </c>
      <c r="O115" s="291">
        <v>0</v>
      </c>
      <c r="P115" s="299">
        <f>+SUM(D115:O115)</f>
        <v>0</v>
      </c>
    </row>
    <row r="116" spans="2:16" s="1" customFormat="1" x14ac:dyDescent="0.25">
      <c r="B116" s="2" t="s">
        <v>218</v>
      </c>
      <c r="C116" s="88">
        <v>157.572813</v>
      </c>
      <c r="D116" s="291">
        <v>12260067.76</v>
      </c>
      <c r="E116" s="291">
        <v>9639006.2699999996</v>
      </c>
      <c r="F116" s="291">
        <v>12108360.710000001</v>
      </c>
      <c r="G116" s="291">
        <v>16006703.800000001</v>
      </c>
      <c r="H116" s="291">
        <v>22942775.910000004</v>
      </c>
      <c r="I116" s="291">
        <v>11182375.73</v>
      </c>
      <c r="J116" s="291">
        <v>12591303.370000001</v>
      </c>
      <c r="K116" s="291">
        <v>13648942.77</v>
      </c>
      <c r="L116" s="291">
        <v>9242425.7699999996</v>
      </c>
      <c r="M116" s="291">
        <v>97122868.979999989</v>
      </c>
      <c r="N116" s="291">
        <v>24368562.93</v>
      </c>
      <c r="O116" s="291">
        <v>17336413.09</v>
      </c>
      <c r="P116" s="303">
        <f>+SUM(D116:O116)</f>
        <v>258449807.09</v>
      </c>
    </row>
    <row r="117" spans="2:16" s="1" customFormat="1" x14ac:dyDescent="0.25">
      <c r="B117" s="2" t="s">
        <v>219</v>
      </c>
      <c r="C117" s="88">
        <v>55.501209000000003</v>
      </c>
      <c r="D117" s="291">
        <v>183521162.57999727</v>
      </c>
      <c r="E117" s="291">
        <v>789809103.95000005</v>
      </c>
      <c r="F117" s="291">
        <v>801297040.08999991</v>
      </c>
      <c r="G117" s="291">
        <v>827729071.08000004</v>
      </c>
      <c r="H117" s="291">
        <v>665449550.63</v>
      </c>
      <c r="I117" s="291">
        <v>746320366.13999987</v>
      </c>
      <c r="J117" s="291">
        <v>749019357.18000007</v>
      </c>
      <c r="K117" s="291">
        <v>866503284.33000004</v>
      </c>
      <c r="L117" s="291">
        <v>507870828.26000005</v>
      </c>
      <c r="M117" s="291">
        <v>881469783.54999995</v>
      </c>
      <c r="N117" s="291">
        <v>892934703.00999987</v>
      </c>
      <c r="O117" s="291">
        <v>778616171.05000007</v>
      </c>
      <c r="P117" s="303">
        <f>+SUM(D117:O117)</f>
        <v>8690540421.8499985</v>
      </c>
    </row>
    <row r="118" spans="2:16" s="1" customFormat="1" x14ac:dyDescent="0.25">
      <c r="B118" s="9" t="s">
        <v>220</v>
      </c>
      <c r="C118" s="103">
        <f t="shared" ref="C118:O118" si="26">+C119+C121+C123</f>
        <v>0</v>
      </c>
      <c r="D118" s="302">
        <f t="shared" si="26"/>
        <v>0</v>
      </c>
      <c r="E118" s="302">
        <f t="shared" si="26"/>
        <v>32888422.800000001</v>
      </c>
      <c r="F118" s="302">
        <f t="shared" si="26"/>
        <v>0</v>
      </c>
      <c r="G118" s="302">
        <f t="shared" si="26"/>
        <v>0</v>
      </c>
      <c r="H118" s="302">
        <f t="shared" si="26"/>
        <v>0</v>
      </c>
      <c r="I118" s="302">
        <f t="shared" si="26"/>
        <v>0</v>
      </c>
      <c r="J118" s="302">
        <f t="shared" si="26"/>
        <v>30735329.800000001</v>
      </c>
      <c r="K118" s="302">
        <f t="shared" si="26"/>
        <v>31643883.489999998</v>
      </c>
      <c r="L118" s="302">
        <f t="shared" si="26"/>
        <v>42482380.380000003</v>
      </c>
      <c r="M118" s="302">
        <f t="shared" si="26"/>
        <v>1030045990.87</v>
      </c>
      <c r="N118" s="302">
        <f t="shared" si="26"/>
        <v>1001588000</v>
      </c>
      <c r="O118" s="302">
        <f t="shared" si="26"/>
        <v>0</v>
      </c>
      <c r="P118" s="302">
        <f t="shared" ref="P118" si="27">+P119+P121+P123</f>
        <v>2190736100.2200003</v>
      </c>
    </row>
    <row r="119" spans="2:16" s="1" customFormat="1" x14ac:dyDescent="0.25">
      <c r="B119" s="2" t="s">
        <v>221</v>
      </c>
      <c r="C119" s="88">
        <f t="shared" ref="C119" si="28">+C120</f>
        <v>0</v>
      </c>
      <c r="D119" s="291"/>
      <c r="E119" s="291"/>
      <c r="F119" s="291"/>
      <c r="G119" s="291"/>
      <c r="H119" s="291"/>
      <c r="I119" s="291"/>
      <c r="J119" s="291"/>
      <c r="K119" s="291"/>
      <c r="L119" s="291"/>
      <c r="M119" s="291"/>
      <c r="N119" s="291"/>
      <c r="O119" s="291"/>
      <c r="P119" s="300">
        <f t="shared" ref="P119" si="29">+P120</f>
        <v>21352092.879999999</v>
      </c>
    </row>
    <row r="120" spans="2:16" s="1" customFormat="1" x14ac:dyDescent="0.25">
      <c r="B120" s="7" t="s">
        <v>222</v>
      </c>
      <c r="C120" s="87">
        <v>0</v>
      </c>
      <c r="D120" s="291">
        <v>0</v>
      </c>
      <c r="E120" s="291">
        <v>0</v>
      </c>
      <c r="F120" s="291">
        <v>6655008.8799999999</v>
      </c>
      <c r="G120" s="291">
        <v>0</v>
      </c>
      <c r="H120" s="291">
        <v>1065251.95</v>
      </c>
      <c r="I120" s="291">
        <v>173579.25</v>
      </c>
      <c r="J120" s="291">
        <v>0</v>
      </c>
      <c r="K120" s="291">
        <v>0</v>
      </c>
      <c r="L120" s="291">
        <v>11595307.9</v>
      </c>
      <c r="M120" s="291">
        <v>731075</v>
      </c>
      <c r="N120" s="291">
        <v>0</v>
      </c>
      <c r="O120" s="291">
        <v>1131869.8999999999</v>
      </c>
      <c r="P120" s="299">
        <f>+SUM(D120:O120)</f>
        <v>21352092.879999999</v>
      </c>
    </row>
    <row r="121" spans="2:16" s="1" customFormat="1" x14ac:dyDescent="0.25">
      <c r="B121" s="2" t="s">
        <v>301</v>
      </c>
      <c r="C121" s="102">
        <f t="shared" ref="C121:P121" si="30">+C122</f>
        <v>0</v>
      </c>
      <c r="D121" s="300">
        <f t="shared" si="30"/>
        <v>0</v>
      </c>
      <c r="E121" s="300">
        <f t="shared" si="30"/>
        <v>0</v>
      </c>
      <c r="F121" s="300">
        <f t="shared" si="30"/>
        <v>0</v>
      </c>
      <c r="G121" s="300">
        <f t="shared" si="30"/>
        <v>0</v>
      </c>
      <c r="H121" s="300">
        <f t="shared" si="30"/>
        <v>0</v>
      </c>
      <c r="I121" s="300">
        <f t="shared" si="30"/>
        <v>0</v>
      </c>
      <c r="J121" s="300">
        <f t="shared" si="30"/>
        <v>0</v>
      </c>
      <c r="K121" s="300">
        <f t="shared" si="30"/>
        <v>0</v>
      </c>
      <c r="L121" s="300">
        <f t="shared" si="30"/>
        <v>0</v>
      </c>
      <c r="M121" s="300">
        <f t="shared" si="30"/>
        <v>999046000</v>
      </c>
      <c r="N121" s="300">
        <f t="shared" si="30"/>
        <v>1001588000</v>
      </c>
      <c r="O121" s="300">
        <f t="shared" si="30"/>
        <v>0</v>
      </c>
      <c r="P121" s="300">
        <f t="shared" si="30"/>
        <v>2000634000</v>
      </c>
    </row>
    <row r="122" spans="2:16" s="1" customFormat="1" x14ac:dyDescent="0.25">
      <c r="B122" s="21" t="s">
        <v>302</v>
      </c>
      <c r="C122" s="101">
        <v>0</v>
      </c>
      <c r="D122" s="291">
        <v>0</v>
      </c>
      <c r="E122" s="291">
        <v>0</v>
      </c>
      <c r="F122" s="291">
        <v>0</v>
      </c>
      <c r="G122" s="291">
        <v>0</v>
      </c>
      <c r="H122" s="291">
        <v>0</v>
      </c>
      <c r="I122" s="291">
        <v>0</v>
      </c>
      <c r="J122" s="291">
        <v>0</v>
      </c>
      <c r="K122" s="291">
        <v>0</v>
      </c>
      <c r="L122" s="291">
        <v>0</v>
      </c>
      <c r="M122" s="291">
        <v>999046000</v>
      </c>
      <c r="N122" s="291">
        <v>1001588000</v>
      </c>
      <c r="O122" s="291">
        <v>0</v>
      </c>
      <c r="P122" s="299">
        <f>+SUM(D122:O122)</f>
        <v>2000634000</v>
      </c>
    </row>
    <row r="123" spans="2:16" s="1" customFormat="1" x14ac:dyDescent="0.25">
      <c r="B123" s="2" t="s">
        <v>224</v>
      </c>
      <c r="C123" s="100">
        <f t="shared" ref="C123:P123" si="31">+C124</f>
        <v>0</v>
      </c>
      <c r="D123" s="303">
        <f t="shared" si="31"/>
        <v>0</v>
      </c>
      <c r="E123" s="303">
        <f t="shared" si="31"/>
        <v>32888422.800000001</v>
      </c>
      <c r="F123" s="303">
        <f t="shared" si="31"/>
        <v>0</v>
      </c>
      <c r="G123" s="303">
        <f t="shared" si="31"/>
        <v>0</v>
      </c>
      <c r="H123" s="303">
        <f t="shared" si="31"/>
        <v>0</v>
      </c>
      <c r="I123" s="303">
        <f t="shared" si="31"/>
        <v>0</v>
      </c>
      <c r="J123" s="303">
        <f t="shared" si="31"/>
        <v>30735329.800000001</v>
      </c>
      <c r="K123" s="303">
        <f t="shared" si="31"/>
        <v>31643883.489999998</v>
      </c>
      <c r="L123" s="303">
        <f t="shared" si="31"/>
        <v>42482380.380000003</v>
      </c>
      <c r="M123" s="303">
        <f t="shared" si="31"/>
        <v>30999990.870000001</v>
      </c>
      <c r="N123" s="303">
        <f t="shared" si="31"/>
        <v>0</v>
      </c>
      <c r="O123" s="303">
        <f t="shared" si="31"/>
        <v>0</v>
      </c>
      <c r="P123" s="303">
        <f t="shared" si="31"/>
        <v>168750007.34</v>
      </c>
    </row>
    <row r="124" spans="2:16" x14ac:dyDescent="0.25">
      <c r="B124" s="7" t="s">
        <v>225</v>
      </c>
      <c r="C124" s="99">
        <v>0</v>
      </c>
      <c r="D124" s="291">
        <v>0</v>
      </c>
      <c r="E124" s="291">
        <v>32888422.800000001</v>
      </c>
      <c r="F124" s="291">
        <v>0</v>
      </c>
      <c r="G124" s="291">
        <v>0</v>
      </c>
      <c r="H124" s="291">
        <v>0</v>
      </c>
      <c r="I124" s="291">
        <v>0</v>
      </c>
      <c r="J124" s="291">
        <v>30735329.800000001</v>
      </c>
      <c r="K124" s="291">
        <v>31643883.489999998</v>
      </c>
      <c r="L124" s="291">
        <v>42482380.380000003</v>
      </c>
      <c r="M124" s="291">
        <v>30999990.870000001</v>
      </c>
      <c r="N124" s="291">
        <v>0</v>
      </c>
      <c r="O124" s="291">
        <v>0</v>
      </c>
      <c r="P124" s="299">
        <f>+SUM(D124:O124)</f>
        <v>168750007.34</v>
      </c>
    </row>
    <row r="125" spans="2:16" ht="18.75" customHeight="1" x14ac:dyDescent="0.25">
      <c r="B125" s="32" t="s">
        <v>226</v>
      </c>
      <c r="C125" s="112">
        <f t="shared" ref="C125" si="32">+C11+C118</f>
        <v>601241.82191800012</v>
      </c>
      <c r="D125" s="304">
        <f t="shared" ref="D125:P125" si="33">+D11+D118</f>
        <v>61042582508.509995</v>
      </c>
      <c r="E125" s="304">
        <f t="shared" si="33"/>
        <v>42137629978.110008</v>
      </c>
      <c r="F125" s="304">
        <f t="shared" si="33"/>
        <v>45593015877.770004</v>
      </c>
      <c r="G125" s="304">
        <f t="shared" si="33"/>
        <v>54097871847.630028</v>
      </c>
      <c r="H125" s="304">
        <f t="shared" si="33"/>
        <v>52368744022.689995</v>
      </c>
      <c r="I125" s="304">
        <f t="shared" si="33"/>
        <v>47616044894.930008</v>
      </c>
      <c r="J125" s="304">
        <f t="shared" si="33"/>
        <v>51521399883.649986</v>
      </c>
      <c r="K125" s="304">
        <f t="shared" si="33"/>
        <v>48996486602.580009</v>
      </c>
      <c r="L125" s="304">
        <f t="shared" si="33"/>
        <v>45868846952.540016</v>
      </c>
      <c r="M125" s="304">
        <f t="shared" si="33"/>
        <v>50918208546.220009</v>
      </c>
      <c r="N125" s="304">
        <f t="shared" si="33"/>
        <v>50042491084.559982</v>
      </c>
      <c r="O125" s="304">
        <f t="shared" si="33"/>
        <v>52909073609.959999</v>
      </c>
      <c r="P125" s="304">
        <f t="shared" si="33"/>
        <v>603133747902.02991</v>
      </c>
    </row>
    <row r="126" spans="2:16" s="1" customFormat="1" x14ac:dyDescent="0.25">
      <c r="B126" s="98" t="s">
        <v>283</v>
      </c>
      <c r="C126" s="97">
        <f t="shared" ref="C126" si="34">+C127+C134</f>
        <v>1645.238069</v>
      </c>
      <c r="D126" s="305">
        <f t="shared" ref="D126:P126" si="35">+D127+D134</f>
        <v>41113197.189999998</v>
      </c>
      <c r="E126" s="305">
        <f t="shared" si="35"/>
        <v>29045649.890000001</v>
      </c>
      <c r="F126" s="305">
        <f t="shared" si="35"/>
        <v>68609747.890000001</v>
      </c>
      <c r="G126" s="305">
        <f t="shared" si="35"/>
        <v>7585022.799999998</v>
      </c>
      <c r="H126" s="305">
        <f t="shared" si="35"/>
        <v>23207383.059999999</v>
      </c>
      <c r="I126" s="305">
        <f t="shared" si="35"/>
        <v>44898793.849999994</v>
      </c>
      <c r="J126" s="305">
        <f t="shared" si="35"/>
        <v>13939422.719999999</v>
      </c>
      <c r="K126" s="305">
        <f t="shared" si="35"/>
        <v>62265375.780000001</v>
      </c>
      <c r="L126" s="305">
        <f t="shared" si="35"/>
        <v>5940946.8799999999</v>
      </c>
      <c r="M126" s="305">
        <f t="shared" si="35"/>
        <v>60642879.25</v>
      </c>
      <c r="N126" s="305">
        <f t="shared" si="35"/>
        <v>2257687.75</v>
      </c>
      <c r="O126" s="305">
        <f t="shared" si="35"/>
        <v>605584932.51999998</v>
      </c>
      <c r="P126" s="305">
        <f t="shared" si="35"/>
        <v>965091039.5799998</v>
      </c>
    </row>
    <row r="127" spans="2:16" s="1" customFormat="1" x14ac:dyDescent="0.25">
      <c r="B127" s="11" t="s">
        <v>229</v>
      </c>
      <c r="C127" s="96">
        <f t="shared" ref="C127" si="36">+C130+C132+C128</f>
        <v>0</v>
      </c>
      <c r="D127" s="306">
        <f t="shared" ref="D127:P127" si="37">+D130+D132+D128</f>
        <v>33117379.619999994</v>
      </c>
      <c r="E127" s="306">
        <f t="shared" si="37"/>
        <v>0</v>
      </c>
      <c r="F127" s="306">
        <f t="shared" si="37"/>
        <v>36207376.240000002</v>
      </c>
      <c r="G127" s="306">
        <f t="shared" si="37"/>
        <v>7188859.9100000001</v>
      </c>
      <c r="H127" s="306">
        <f t="shared" si="37"/>
        <v>6216355.3399999999</v>
      </c>
      <c r="I127" s="306">
        <f t="shared" si="37"/>
        <v>44898793.849999994</v>
      </c>
      <c r="J127" s="306">
        <f t="shared" si="37"/>
        <v>3069500</v>
      </c>
      <c r="K127" s="306">
        <f t="shared" si="37"/>
        <v>0</v>
      </c>
      <c r="L127" s="306">
        <f t="shared" si="37"/>
        <v>5940946.8799999999</v>
      </c>
      <c r="M127" s="306">
        <f t="shared" si="37"/>
        <v>50199132.859999999</v>
      </c>
      <c r="N127" s="306">
        <f t="shared" si="37"/>
        <v>0</v>
      </c>
      <c r="O127" s="306">
        <f t="shared" si="37"/>
        <v>161736092.47</v>
      </c>
      <c r="P127" s="306">
        <f t="shared" si="37"/>
        <v>348574437.16999996</v>
      </c>
    </row>
    <row r="128" spans="2:16" s="1" customFormat="1" x14ac:dyDescent="0.25">
      <c r="B128" s="3" t="s">
        <v>230</v>
      </c>
      <c r="C128" s="94">
        <f t="shared" ref="C128:P128" si="38">+C129</f>
        <v>0</v>
      </c>
      <c r="D128" s="303">
        <f t="shared" si="38"/>
        <v>0</v>
      </c>
      <c r="E128" s="303">
        <f t="shared" si="38"/>
        <v>0</v>
      </c>
      <c r="F128" s="303">
        <f t="shared" si="38"/>
        <v>0</v>
      </c>
      <c r="G128" s="303">
        <f t="shared" si="38"/>
        <v>0</v>
      </c>
      <c r="H128" s="303">
        <f t="shared" si="38"/>
        <v>0</v>
      </c>
      <c r="I128" s="303">
        <f t="shared" si="38"/>
        <v>0</v>
      </c>
      <c r="J128" s="303">
        <f t="shared" si="38"/>
        <v>0</v>
      </c>
      <c r="K128" s="303">
        <f t="shared" si="38"/>
        <v>0</v>
      </c>
      <c r="L128" s="303">
        <f t="shared" si="38"/>
        <v>0</v>
      </c>
      <c r="M128" s="303">
        <f t="shared" si="38"/>
        <v>0</v>
      </c>
      <c r="N128" s="303">
        <f t="shared" si="38"/>
        <v>0</v>
      </c>
      <c r="O128" s="303">
        <f t="shared" si="38"/>
        <v>0</v>
      </c>
      <c r="P128" s="303">
        <f t="shared" si="38"/>
        <v>0</v>
      </c>
    </row>
    <row r="129" spans="2:16" x14ac:dyDescent="0.25">
      <c r="B129" s="8" t="s">
        <v>231</v>
      </c>
      <c r="C129" s="93">
        <v>0</v>
      </c>
      <c r="D129" s="291">
        <v>0</v>
      </c>
      <c r="E129" s="291">
        <v>0</v>
      </c>
      <c r="F129" s="291">
        <v>0</v>
      </c>
      <c r="G129" s="291">
        <v>0</v>
      </c>
      <c r="H129" s="291">
        <v>0</v>
      </c>
      <c r="I129" s="291">
        <v>0</v>
      </c>
      <c r="J129" s="291">
        <v>0</v>
      </c>
      <c r="K129" s="291">
        <v>0</v>
      </c>
      <c r="L129" s="291">
        <v>0</v>
      </c>
      <c r="M129" s="291">
        <v>0</v>
      </c>
      <c r="N129" s="291">
        <v>0</v>
      </c>
      <c r="O129" s="291">
        <v>0</v>
      </c>
      <c r="P129" s="299">
        <f>+SUM(D129:O129)</f>
        <v>0</v>
      </c>
    </row>
    <row r="130" spans="2:16" s="1" customFormat="1" x14ac:dyDescent="0.25">
      <c r="B130" s="3" t="s">
        <v>232</v>
      </c>
      <c r="C130" s="94">
        <f t="shared" ref="C130:P130" si="39">+C131</f>
        <v>0</v>
      </c>
      <c r="D130" s="303">
        <f t="shared" si="39"/>
        <v>33117379.619999994</v>
      </c>
      <c r="E130" s="303">
        <f t="shared" si="39"/>
        <v>0</v>
      </c>
      <c r="F130" s="303">
        <f t="shared" si="39"/>
        <v>36207376.240000002</v>
      </c>
      <c r="G130" s="303">
        <f t="shared" si="39"/>
        <v>7188859.9100000001</v>
      </c>
      <c r="H130" s="303">
        <f t="shared" si="39"/>
        <v>6216355.3399999999</v>
      </c>
      <c r="I130" s="303">
        <f t="shared" si="39"/>
        <v>44898793.849999994</v>
      </c>
      <c r="J130" s="303">
        <f t="shared" si="39"/>
        <v>3069500</v>
      </c>
      <c r="K130" s="303">
        <f t="shared" si="39"/>
        <v>0</v>
      </c>
      <c r="L130" s="303">
        <f t="shared" si="39"/>
        <v>5940946.8799999999</v>
      </c>
      <c r="M130" s="303">
        <f t="shared" si="39"/>
        <v>50199132.859999999</v>
      </c>
      <c r="N130" s="303">
        <f t="shared" si="39"/>
        <v>0</v>
      </c>
      <c r="O130" s="303">
        <f t="shared" si="39"/>
        <v>161736092.47</v>
      </c>
      <c r="P130" s="303">
        <f t="shared" si="39"/>
        <v>348574437.16999996</v>
      </c>
    </row>
    <row r="131" spans="2:16" x14ac:dyDescent="0.25">
      <c r="B131" s="8" t="s">
        <v>234</v>
      </c>
      <c r="C131" s="93">
        <v>0</v>
      </c>
      <c r="D131" s="291">
        <v>33117379.619999994</v>
      </c>
      <c r="E131" s="291">
        <v>0</v>
      </c>
      <c r="F131" s="291">
        <v>36207376.240000002</v>
      </c>
      <c r="G131" s="291">
        <v>7188859.9100000001</v>
      </c>
      <c r="H131" s="291">
        <v>6216355.3399999999</v>
      </c>
      <c r="I131" s="291">
        <v>44898793.849999994</v>
      </c>
      <c r="J131" s="291">
        <v>3069500</v>
      </c>
      <c r="K131" s="291">
        <v>0</v>
      </c>
      <c r="L131" s="291">
        <v>5940946.8799999999</v>
      </c>
      <c r="M131" s="291">
        <v>50199132.859999999</v>
      </c>
      <c r="N131" s="291">
        <v>0</v>
      </c>
      <c r="O131" s="291">
        <v>161736092.47</v>
      </c>
      <c r="P131" s="299">
        <f>+SUM(D131:O131)</f>
        <v>348574437.16999996</v>
      </c>
    </row>
    <row r="132" spans="2:16" s="1" customFormat="1" x14ac:dyDescent="0.25">
      <c r="B132" s="3" t="s">
        <v>235</v>
      </c>
      <c r="C132" s="95">
        <f t="shared" ref="C132" si="40">+C133</f>
        <v>0</v>
      </c>
      <c r="D132" s="291">
        <v>0</v>
      </c>
      <c r="E132" s="291">
        <v>0</v>
      </c>
      <c r="F132" s="291">
        <v>0</v>
      </c>
      <c r="G132" s="291">
        <v>0</v>
      </c>
      <c r="H132" s="291">
        <v>0</v>
      </c>
      <c r="I132" s="291">
        <v>0</v>
      </c>
      <c r="J132" s="291">
        <v>0</v>
      </c>
      <c r="K132" s="291">
        <v>0</v>
      </c>
      <c r="L132" s="291">
        <v>0</v>
      </c>
      <c r="M132" s="291">
        <v>0</v>
      </c>
      <c r="N132" s="291">
        <v>0</v>
      </c>
      <c r="O132" s="291">
        <v>0</v>
      </c>
      <c r="P132" s="308">
        <f t="shared" ref="P132" si="41">+P133</f>
        <v>0</v>
      </c>
    </row>
    <row r="133" spans="2:16" x14ac:dyDescent="0.25">
      <c r="B133" s="8" t="s">
        <v>236</v>
      </c>
      <c r="C133" s="91">
        <v>0</v>
      </c>
      <c r="D133" s="291">
        <v>0</v>
      </c>
      <c r="E133" s="291">
        <v>0</v>
      </c>
      <c r="F133" s="291">
        <v>0</v>
      </c>
      <c r="G133" s="291">
        <v>0</v>
      </c>
      <c r="H133" s="291">
        <v>0</v>
      </c>
      <c r="I133" s="291">
        <v>0</v>
      </c>
      <c r="J133" s="291">
        <v>0</v>
      </c>
      <c r="K133" s="291">
        <v>0</v>
      </c>
      <c r="L133" s="291">
        <v>0</v>
      </c>
      <c r="M133" s="291">
        <v>0</v>
      </c>
      <c r="N133" s="291">
        <v>0</v>
      </c>
      <c r="O133" s="291">
        <v>0</v>
      </c>
      <c r="P133" s="299">
        <f>+SUM(D133:O133)</f>
        <v>0</v>
      </c>
    </row>
    <row r="134" spans="2:16" s="1" customFormat="1" x14ac:dyDescent="0.25">
      <c r="B134" s="10" t="s">
        <v>287</v>
      </c>
      <c r="C134" s="90">
        <f t="shared" ref="C134" si="42">+C135+C137+C140</f>
        <v>1645.238069</v>
      </c>
      <c r="D134" s="307">
        <f t="shared" ref="D134:P134" si="43">+D135+D137+D140</f>
        <v>7995817.5700000003</v>
      </c>
      <c r="E134" s="307">
        <f t="shared" si="43"/>
        <v>29045649.890000001</v>
      </c>
      <c r="F134" s="307">
        <f t="shared" si="43"/>
        <v>32402371.649999999</v>
      </c>
      <c r="G134" s="307">
        <f t="shared" si="43"/>
        <v>396162.88999999792</v>
      </c>
      <c r="H134" s="307">
        <f t="shared" si="43"/>
        <v>16991027.719999999</v>
      </c>
      <c r="I134" s="307">
        <f t="shared" si="43"/>
        <v>0</v>
      </c>
      <c r="J134" s="307">
        <f t="shared" si="43"/>
        <v>10869922.719999999</v>
      </c>
      <c r="K134" s="307">
        <f t="shared" si="43"/>
        <v>62265375.780000001</v>
      </c>
      <c r="L134" s="307">
        <f t="shared" si="43"/>
        <v>0</v>
      </c>
      <c r="M134" s="307">
        <f t="shared" si="43"/>
        <v>10443746.390000001</v>
      </c>
      <c r="N134" s="307">
        <f t="shared" si="43"/>
        <v>2257687.75</v>
      </c>
      <c r="O134" s="307">
        <f t="shared" si="43"/>
        <v>443848840.04999995</v>
      </c>
      <c r="P134" s="307">
        <f t="shared" si="43"/>
        <v>616516602.40999985</v>
      </c>
    </row>
    <row r="135" spans="2:16" x14ac:dyDescent="0.25">
      <c r="B135" s="3" t="s">
        <v>238</v>
      </c>
      <c r="C135" s="94">
        <f t="shared" ref="C135:P135" si="44">+C136</f>
        <v>56.028061000000001</v>
      </c>
      <c r="D135" s="303">
        <f t="shared" si="44"/>
        <v>7995817.5700000003</v>
      </c>
      <c r="E135" s="303">
        <f t="shared" si="44"/>
        <v>7291845</v>
      </c>
      <c r="F135" s="303">
        <f t="shared" si="44"/>
        <v>0</v>
      </c>
      <c r="G135" s="303">
        <f t="shared" si="44"/>
        <v>146562.13</v>
      </c>
      <c r="H135" s="303">
        <f t="shared" si="44"/>
        <v>0</v>
      </c>
      <c r="I135" s="303">
        <f t="shared" si="44"/>
        <v>0</v>
      </c>
      <c r="J135" s="303">
        <f t="shared" si="44"/>
        <v>7605366.9199999999</v>
      </c>
      <c r="K135" s="303">
        <f t="shared" si="44"/>
        <v>0</v>
      </c>
      <c r="L135" s="303">
        <f t="shared" si="44"/>
        <v>0</v>
      </c>
      <c r="M135" s="303">
        <f t="shared" si="44"/>
        <v>6729896.4100000001</v>
      </c>
      <c r="N135" s="303">
        <f t="shared" si="44"/>
        <v>0</v>
      </c>
      <c r="O135" s="303">
        <f t="shared" si="44"/>
        <v>420920.76</v>
      </c>
      <c r="P135" s="303">
        <f t="shared" si="44"/>
        <v>30190408.790000003</v>
      </c>
    </row>
    <row r="136" spans="2:16" x14ac:dyDescent="0.25">
      <c r="B136" s="8" t="s">
        <v>240</v>
      </c>
      <c r="C136" s="93">
        <v>56.028061000000001</v>
      </c>
      <c r="D136" s="291">
        <v>7995817.5700000003</v>
      </c>
      <c r="E136" s="291">
        <v>7291845</v>
      </c>
      <c r="F136" s="291">
        <v>0</v>
      </c>
      <c r="G136" s="291">
        <v>146562.13</v>
      </c>
      <c r="H136" s="291">
        <v>0</v>
      </c>
      <c r="I136" s="291">
        <v>0</v>
      </c>
      <c r="J136" s="291">
        <v>7605366.9199999999</v>
      </c>
      <c r="K136" s="291">
        <v>0</v>
      </c>
      <c r="L136" s="291">
        <v>0</v>
      </c>
      <c r="M136" s="291">
        <v>6729896.4100000001</v>
      </c>
      <c r="N136" s="291">
        <v>0</v>
      </c>
      <c r="O136" s="291">
        <v>420920.76</v>
      </c>
      <c r="P136" s="299">
        <f>+SUM(D136:O136)</f>
        <v>30190408.790000003</v>
      </c>
    </row>
    <row r="137" spans="2:16" s="1" customFormat="1" x14ac:dyDescent="0.25">
      <c r="B137" s="3" t="s">
        <v>243</v>
      </c>
      <c r="C137" s="95">
        <f t="shared" ref="C137:O137" si="45">+C138+C139</f>
        <v>1193.3648459999999</v>
      </c>
      <c r="D137" s="303">
        <f t="shared" si="45"/>
        <v>0</v>
      </c>
      <c r="E137" s="303">
        <f t="shared" si="45"/>
        <v>21753804.890000001</v>
      </c>
      <c r="F137" s="303">
        <f t="shared" si="45"/>
        <v>32402371.649999999</v>
      </c>
      <c r="G137" s="303">
        <f t="shared" si="45"/>
        <v>249600.75999999791</v>
      </c>
      <c r="H137" s="303">
        <f t="shared" si="45"/>
        <v>16991027.719999999</v>
      </c>
      <c r="I137" s="303">
        <f t="shared" si="45"/>
        <v>0</v>
      </c>
      <c r="J137" s="303">
        <f t="shared" si="45"/>
        <v>3264555.8</v>
      </c>
      <c r="K137" s="303">
        <f t="shared" si="45"/>
        <v>62265375.780000001</v>
      </c>
      <c r="L137" s="303">
        <f t="shared" si="45"/>
        <v>0</v>
      </c>
      <c r="M137" s="303">
        <f t="shared" si="45"/>
        <v>3713849.98</v>
      </c>
      <c r="N137" s="303">
        <f t="shared" si="45"/>
        <v>2257687.75</v>
      </c>
      <c r="O137" s="303">
        <f t="shared" si="45"/>
        <v>443427919.28999996</v>
      </c>
      <c r="P137" s="303">
        <f t="shared" ref="P137" si="46">+P138+P139</f>
        <v>586326193.61999989</v>
      </c>
    </row>
    <row r="138" spans="2:16" x14ac:dyDescent="0.25">
      <c r="B138" s="8" t="s">
        <v>244</v>
      </c>
      <c r="C138" s="91">
        <v>1193.3648459999999</v>
      </c>
      <c r="D138" s="291">
        <v>0</v>
      </c>
      <c r="E138" s="291">
        <v>21753804.890000001</v>
      </c>
      <c r="F138" s="291">
        <v>32402371.649999999</v>
      </c>
      <c r="G138" s="291">
        <v>249600.75999999791</v>
      </c>
      <c r="H138" s="291">
        <v>16991027.719999999</v>
      </c>
      <c r="I138" s="291">
        <v>0</v>
      </c>
      <c r="J138" s="291">
        <v>3264555.8</v>
      </c>
      <c r="K138" s="291">
        <v>62265375.780000001</v>
      </c>
      <c r="L138" s="291">
        <v>0</v>
      </c>
      <c r="M138" s="291">
        <v>3713849.98</v>
      </c>
      <c r="N138" s="291">
        <v>2257687.75</v>
      </c>
      <c r="O138" s="291">
        <v>443427919.28999996</v>
      </c>
      <c r="P138" s="299">
        <f>+SUM(D138:O138)</f>
        <v>586326193.61999989</v>
      </c>
    </row>
    <row r="139" spans="2:16" x14ac:dyDescent="0.25">
      <c r="B139" s="8" t="s">
        <v>245</v>
      </c>
      <c r="C139" s="91">
        <v>0</v>
      </c>
      <c r="D139" s="291">
        <v>0</v>
      </c>
      <c r="E139" s="291">
        <v>0</v>
      </c>
      <c r="F139" s="291">
        <v>0</v>
      </c>
      <c r="G139" s="291">
        <v>0</v>
      </c>
      <c r="H139" s="291">
        <v>0</v>
      </c>
      <c r="I139" s="291">
        <v>0</v>
      </c>
      <c r="J139" s="291">
        <v>0</v>
      </c>
      <c r="K139" s="291">
        <v>0</v>
      </c>
      <c r="L139" s="291">
        <v>0</v>
      </c>
      <c r="M139" s="291">
        <v>0</v>
      </c>
      <c r="N139" s="291">
        <v>0</v>
      </c>
      <c r="O139" s="291">
        <v>0</v>
      </c>
      <c r="P139" s="299">
        <f>+SUM(D139:O139)</f>
        <v>0</v>
      </c>
    </row>
    <row r="140" spans="2:16" s="1" customFormat="1" x14ac:dyDescent="0.25">
      <c r="B140" s="3" t="s">
        <v>246</v>
      </c>
      <c r="C140" s="94">
        <f t="shared" ref="C140" si="47">+C141</f>
        <v>395.84516200000002</v>
      </c>
      <c r="D140" s="291">
        <v>0</v>
      </c>
      <c r="E140" s="291">
        <v>0</v>
      </c>
      <c r="F140" s="291">
        <v>0</v>
      </c>
      <c r="G140" s="291">
        <v>0</v>
      </c>
      <c r="H140" s="291">
        <v>0</v>
      </c>
      <c r="I140" s="291">
        <v>0</v>
      </c>
      <c r="J140" s="291">
        <v>0</v>
      </c>
      <c r="K140" s="291">
        <v>0</v>
      </c>
      <c r="L140" s="291">
        <v>0</v>
      </c>
      <c r="M140" s="291">
        <v>0</v>
      </c>
      <c r="N140" s="291">
        <v>0</v>
      </c>
      <c r="O140" s="291">
        <v>0</v>
      </c>
      <c r="P140" s="303">
        <f>+P141</f>
        <v>0</v>
      </c>
    </row>
    <row r="141" spans="2:16" x14ac:dyDescent="0.25">
      <c r="B141" s="8" t="s">
        <v>247</v>
      </c>
      <c r="C141" s="93">
        <v>395.84516200000002</v>
      </c>
      <c r="D141" s="291">
        <v>0</v>
      </c>
      <c r="E141" s="291">
        <v>0</v>
      </c>
      <c r="F141" s="291">
        <v>0</v>
      </c>
      <c r="G141" s="291">
        <v>0</v>
      </c>
      <c r="H141" s="291">
        <v>0</v>
      </c>
      <c r="I141" s="291">
        <v>0</v>
      </c>
      <c r="J141" s="291">
        <v>0</v>
      </c>
      <c r="K141" s="291">
        <v>0</v>
      </c>
      <c r="L141" s="291">
        <v>0</v>
      </c>
      <c r="M141" s="291">
        <v>0</v>
      </c>
      <c r="N141" s="291">
        <v>0</v>
      </c>
      <c r="O141" s="291">
        <v>0</v>
      </c>
      <c r="P141" s="299">
        <f>+SUM(D141:O141)</f>
        <v>0</v>
      </c>
    </row>
    <row r="142" spans="2:16" ht="20.25" customHeight="1" x14ac:dyDescent="0.25">
      <c r="B142" s="32" t="s">
        <v>292</v>
      </c>
      <c r="C142" s="112">
        <f t="shared" ref="C142" si="48">+C125+C126</f>
        <v>602887.05998700007</v>
      </c>
      <c r="D142" s="304">
        <f t="shared" ref="D142:P142" si="49">+D125+D126</f>
        <v>61083695705.699997</v>
      </c>
      <c r="E142" s="304">
        <f t="shared" si="49"/>
        <v>42166675628.000008</v>
      </c>
      <c r="F142" s="304">
        <f t="shared" si="49"/>
        <v>45661625625.660004</v>
      </c>
      <c r="G142" s="304">
        <f t="shared" si="49"/>
        <v>54105456870.430031</v>
      </c>
      <c r="H142" s="304">
        <f t="shared" si="49"/>
        <v>52391951405.749992</v>
      </c>
      <c r="I142" s="304">
        <f t="shared" si="49"/>
        <v>47660943688.780006</v>
      </c>
      <c r="J142" s="304">
        <f t="shared" si="49"/>
        <v>51535339306.369987</v>
      </c>
      <c r="K142" s="304">
        <f t="shared" si="49"/>
        <v>49058751978.360008</v>
      </c>
      <c r="L142" s="304">
        <f t="shared" si="49"/>
        <v>45874787899.420013</v>
      </c>
      <c r="M142" s="304">
        <f t="shared" si="49"/>
        <v>50978851425.470009</v>
      </c>
      <c r="N142" s="304">
        <f t="shared" si="49"/>
        <v>50044748772.309982</v>
      </c>
      <c r="O142" s="304">
        <f t="shared" si="49"/>
        <v>53514658542.479996</v>
      </c>
      <c r="P142" s="304">
        <f t="shared" si="49"/>
        <v>604098838941.60986</v>
      </c>
    </row>
    <row r="143" spans="2:16" x14ac:dyDescent="0.25">
      <c r="B143" s="15"/>
      <c r="C143" s="91"/>
      <c r="D143" s="299"/>
      <c r="E143" s="299"/>
      <c r="F143" s="299"/>
      <c r="G143" s="299"/>
      <c r="H143" s="299"/>
      <c r="I143" s="299"/>
      <c r="J143" s="299"/>
      <c r="K143" s="299"/>
      <c r="L143" s="299"/>
      <c r="M143" s="299"/>
      <c r="N143" s="299"/>
      <c r="O143" s="299"/>
      <c r="P143" s="13"/>
    </row>
    <row r="144" spans="2:16" ht="17.25" customHeight="1" x14ac:dyDescent="0.25">
      <c r="B144" s="32" t="s">
        <v>293</v>
      </c>
      <c r="C144" s="112">
        <f>+C149</f>
        <v>213678.28043000001</v>
      </c>
      <c r="D144" s="304">
        <f t="shared" ref="D144:P144" si="50">+D149+D145</f>
        <v>7393401656.1999998</v>
      </c>
      <c r="E144" s="304">
        <f t="shared" si="50"/>
        <v>90834442263.75</v>
      </c>
      <c r="F144" s="304">
        <f t="shared" si="50"/>
        <v>230506278.88</v>
      </c>
      <c r="G144" s="304">
        <f t="shared" si="50"/>
        <v>172116694.50999999</v>
      </c>
      <c r="H144" s="304">
        <f t="shared" si="50"/>
        <v>712143188.13999999</v>
      </c>
      <c r="I144" s="304">
        <f t="shared" si="50"/>
        <v>223677992.79000002</v>
      </c>
      <c r="J144" s="304">
        <f t="shared" si="50"/>
        <v>65466890815</v>
      </c>
      <c r="K144" s="304">
        <f t="shared" si="50"/>
        <v>10062908285.1</v>
      </c>
      <c r="L144" s="304">
        <f t="shared" si="50"/>
        <v>350543791.93000001</v>
      </c>
      <c r="M144" s="304">
        <f t="shared" si="50"/>
        <v>5347276936.1499996</v>
      </c>
      <c r="N144" s="304">
        <f t="shared" si="50"/>
        <v>6543161533.9799995</v>
      </c>
      <c r="O144" s="304">
        <f t="shared" si="50"/>
        <v>30039833514.399998</v>
      </c>
      <c r="P144" s="304">
        <f t="shared" si="50"/>
        <v>217376902950.82999</v>
      </c>
    </row>
    <row r="145" spans="1:16" s="1" customFormat="1" x14ac:dyDescent="0.25">
      <c r="B145" s="10" t="s">
        <v>377</v>
      </c>
      <c r="C145" s="90">
        <f t="shared" ref="C145:E147" si="51">+C146</f>
        <v>0</v>
      </c>
      <c r="D145" s="307">
        <f t="shared" si="51"/>
        <v>0</v>
      </c>
      <c r="E145" s="307">
        <f t="shared" si="51"/>
        <v>0</v>
      </c>
      <c r="F145" s="307">
        <f t="shared" ref="D145:P147" si="52">+F146</f>
        <v>0</v>
      </c>
      <c r="G145" s="307">
        <f t="shared" si="52"/>
        <v>0</v>
      </c>
      <c r="H145" s="307">
        <f t="shared" si="52"/>
        <v>0</v>
      </c>
      <c r="I145" s="307">
        <f t="shared" si="52"/>
        <v>0</v>
      </c>
      <c r="J145" s="307">
        <f t="shared" si="52"/>
        <v>0</v>
      </c>
      <c r="K145" s="307">
        <f t="shared" si="52"/>
        <v>0</v>
      </c>
      <c r="L145" s="307">
        <f t="shared" si="52"/>
        <v>0</v>
      </c>
      <c r="M145" s="307">
        <f t="shared" si="52"/>
        <v>0</v>
      </c>
      <c r="N145" s="307">
        <f t="shared" si="52"/>
        <v>0</v>
      </c>
      <c r="O145" s="307">
        <f t="shared" si="52"/>
        <v>1281278954.9400001</v>
      </c>
      <c r="P145" s="307">
        <f t="shared" si="52"/>
        <v>1281278954.9400001</v>
      </c>
    </row>
    <row r="146" spans="1:16" s="1" customFormat="1" x14ac:dyDescent="0.25">
      <c r="B146" s="3" t="s">
        <v>378</v>
      </c>
      <c r="C146" s="88">
        <f t="shared" si="51"/>
        <v>0</v>
      </c>
      <c r="D146" s="300">
        <f t="shared" si="52"/>
        <v>0</v>
      </c>
      <c r="E146" s="300">
        <f t="shared" si="52"/>
        <v>0</v>
      </c>
      <c r="F146" s="300">
        <f t="shared" si="52"/>
        <v>0</v>
      </c>
      <c r="G146" s="300">
        <f t="shared" si="52"/>
        <v>0</v>
      </c>
      <c r="H146" s="300">
        <f t="shared" si="52"/>
        <v>0</v>
      </c>
      <c r="I146" s="300">
        <f t="shared" si="52"/>
        <v>0</v>
      </c>
      <c r="J146" s="300">
        <f t="shared" si="52"/>
        <v>0</v>
      </c>
      <c r="K146" s="300">
        <f t="shared" si="52"/>
        <v>0</v>
      </c>
      <c r="L146" s="300">
        <f t="shared" si="52"/>
        <v>0</v>
      </c>
      <c r="M146" s="300">
        <f t="shared" si="52"/>
        <v>0</v>
      </c>
      <c r="N146" s="300">
        <f t="shared" si="52"/>
        <v>0</v>
      </c>
      <c r="O146" s="300">
        <f t="shared" si="52"/>
        <v>1281278954.9400001</v>
      </c>
      <c r="P146" s="300">
        <f t="shared" si="52"/>
        <v>1281278954.9400001</v>
      </c>
    </row>
    <row r="147" spans="1:16" s="1" customFormat="1" x14ac:dyDescent="0.25">
      <c r="B147" s="24" t="s">
        <v>379</v>
      </c>
      <c r="C147" s="88">
        <f t="shared" si="51"/>
        <v>0</v>
      </c>
      <c r="D147" s="300">
        <f t="shared" si="52"/>
        <v>0</v>
      </c>
      <c r="E147" s="300">
        <f t="shared" si="52"/>
        <v>0</v>
      </c>
      <c r="F147" s="300">
        <f t="shared" si="52"/>
        <v>0</v>
      </c>
      <c r="G147" s="300">
        <f t="shared" si="52"/>
        <v>0</v>
      </c>
      <c r="H147" s="300">
        <f t="shared" si="52"/>
        <v>0</v>
      </c>
      <c r="I147" s="300">
        <f t="shared" si="52"/>
        <v>0</v>
      </c>
      <c r="J147" s="300">
        <f t="shared" si="52"/>
        <v>0</v>
      </c>
      <c r="K147" s="300">
        <f t="shared" si="52"/>
        <v>0</v>
      </c>
      <c r="L147" s="300">
        <f t="shared" si="52"/>
        <v>0</v>
      </c>
      <c r="M147" s="300">
        <f t="shared" si="52"/>
        <v>0</v>
      </c>
      <c r="N147" s="300">
        <f t="shared" si="52"/>
        <v>0</v>
      </c>
      <c r="O147" s="300">
        <f t="shared" si="52"/>
        <v>1281278954.9400001</v>
      </c>
      <c r="P147" s="300">
        <f t="shared" si="52"/>
        <v>1281278954.9400001</v>
      </c>
    </row>
    <row r="148" spans="1:16" s="1" customFormat="1" x14ac:dyDescent="0.25">
      <c r="A148"/>
      <c r="B148" s="27" t="s">
        <v>380</v>
      </c>
      <c r="C148" s="87">
        <v>0</v>
      </c>
      <c r="D148" s="291">
        <v>0</v>
      </c>
      <c r="E148" s="291">
        <v>0</v>
      </c>
      <c r="F148" s="291">
        <v>0</v>
      </c>
      <c r="G148" s="291">
        <v>0</v>
      </c>
      <c r="H148" s="291">
        <v>0</v>
      </c>
      <c r="I148" s="291">
        <v>0</v>
      </c>
      <c r="J148" s="291">
        <v>0</v>
      </c>
      <c r="K148" s="291">
        <v>0</v>
      </c>
      <c r="L148" s="291">
        <v>0</v>
      </c>
      <c r="M148" s="291">
        <v>0</v>
      </c>
      <c r="N148" s="291">
        <v>0</v>
      </c>
      <c r="O148" s="291">
        <v>1281278954.9400001</v>
      </c>
      <c r="P148" s="308">
        <f>SUM(D148:O148)</f>
        <v>1281278954.9400001</v>
      </c>
    </row>
    <row r="149" spans="1:16" s="1" customFormat="1" x14ac:dyDescent="0.25">
      <c r="B149" s="10" t="s">
        <v>294</v>
      </c>
      <c r="C149" s="90">
        <f t="shared" ref="C149" si="53">+C150+C155</f>
        <v>213678.28043000001</v>
      </c>
      <c r="D149" s="307">
        <f t="shared" ref="D149:P149" si="54">+D150+D155</f>
        <v>7393401656.1999998</v>
      </c>
      <c r="E149" s="307">
        <f t="shared" si="54"/>
        <v>90834442263.75</v>
      </c>
      <c r="F149" s="307">
        <f t="shared" si="54"/>
        <v>230506278.88</v>
      </c>
      <c r="G149" s="307">
        <f t="shared" si="54"/>
        <v>172116694.50999999</v>
      </c>
      <c r="H149" s="307">
        <f t="shared" si="54"/>
        <v>712143188.13999999</v>
      </c>
      <c r="I149" s="307">
        <f t="shared" si="54"/>
        <v>223677992.79000002</v>
      </c>
      <c r="J149" s="307">
        <f t="shared" si="54"/>
        <v>65466890815</v>
      </c>
      <c r="K149" s="307">
        <f t="shared" si="54"/>
        <v>10062908285.1</v>
      </c>
      <c r="L149" s="307">
        <f t="shared" si="54"/>
        <v>350543791.93000001</v>
      </c>
      <c r="M149" s="307">
        <f t="shared" si="54"/>
        <v>5347276936.1499996</v>
      </c>
      <c r="N149" s="307">
        <f t="shared" si="54"/>
        <v>6543161533.9799995</v>
      </c>
      <c r="O149" s="307">
        <f t="shared" si="54"/>
        <v>28758554559.459999</v>
      </c>
      <c r="P149" s="307">
        <f t="shared" si="54"/>
        <v>216095623995.88998</v>
      </c>
    </row>
    <row r="150" spans="1:16" s="1" customFormat="1" x14ac:dyDescent="0.25">
      <c r="B150" s="3" t="s">
        <v>255</v>
      </c>
      <c r="C150" s="88">
        <f t="shared" ref="C150" si="55">+C151+C153</f>
        <v>0</v>
      </c>
      <c r="D150" s="300">
        <f t="shared" ref="D150:P150" si="56">+D151+D153</f>
        <v>0</v>
      </c>
      <c r="E150" s="300">
        <f t="shared" si="56"/>
        <v>0</v>
      </c>
      <c r="F150" s="300">
        <f t="shared" si="56"/>
        <v>0</v>
      </c>
      <c r="G150" s="300">
        <f t="shared" si="56"/>
        <v>0</v>
      </c>
      <c r="H150" s="300">
        <f t="shared" si="56"/>
        <v>0</v>
      </c>
      <c r="I150" s="300">
        <f t="shared" si="56"/>
        <v>0</v>
      </c>
      <c r="J150" s="300">
        <f t="shared" si="56"/>
        <v>0</v>
      </c>
      <c r="K150" s="300">
        <f t="shared" si="56"/>
        <v>0</v>
      </c>
      <c r="L150" s="300">
        <f t="shared" si="56"/>
        <v>0</v>
      </c>
      <c r="M150" s="300">
        <f t="shared" si="56"/>
        <v>0</v>
      </c>
      <c r="N150" s="300">
        <f t="shared" si="56"/>
        <v>0</v>
      </c>
      <c r="O150" s="300">
        <f t="shared" si="56"/>
        <v>0</v>
      </c>
      <c r="P150" s="300">
        <f t="shared" si="56"/>
        <v>0</v>
      </c>
    </row>
    <row r="151" spans="1:16" s="1" customFormat="1" x14ac:dyDescent="0.25">
      <c r="B151" s="24" t="s">
        <v>256</v>
      </c>
      <c r="C151" s="88">
        <f t="shared" ref="C151:O151" si="57">+C152</f>
        <v>0</v>
      </c>
      <c r="D151" s="300">
        <f t="shared" si="57"/>
        <v>0</v>
      </c>
      <c r="E151" s="300">
        <f t="shared" si="57"/>
        <v>0</v>
      </c>
      <c r="F151" s="300">
        <f t="shared" si="57"/>
        <v>0</v>
      </c>
      <c r="G151" s="300">
        <f t="shared" si="57"/>
        <v>0</v>
      </c>
      <c r="H151" s="300">
        <f t="shared" si="57"/>
        <v>0</v>
      </c>
      <c r="I151" s="300">
        <f t="shared" si="57"/>
        <v>0</v>
      </c>
      <c r="J151" s="300">
        <f t="shared" si="57"/>
        <v>0</v>
      </c>
      <c r="K151" s="300">
        <f t="shared" si="57"/>
        <v>0</v>
      </c>
      <c r="L151" s="300">
        <f t="shared" si="57"/>
        <v>0</v>
      </c>
      <c r="M151" s="300">
        <f t="shared" si="57"/>
        <v>0</v>
      </c>
      <c r="N151" s="300">
        <f t="shared" si="57"/>
        <v>0</v>
      </c>
      <c r="O151" s="300">
        <f t="shared" si="57"/>
        <v>0</v>
      </c>
      <c r="P151" s="300">
        <f>+P152</f>
        <v>0</v>
      </c>
    </row>
    <row r="152" spans="1:16" s="1" customFormat="1" x14ac:dyDescent="0.25">
      <c r="A152"/>
      <c r="B152" s="27" t="s">
        <v>257</v>
      </c>
      <c r="C152" s="87">
        <v>0</v>
      </c>
      <c r="D152" s="291">
        <v>0</v>
      </c>
      <c r="E152" s="291">
        <v>0</v>
      </c>
      <c r="F152" s="291">
        <v>0</v>
      </c>
      <c r="G152" s="291">
        <v>0</v>
      </c>
      <c r="H152" s="291">
        <v>0</v>
      </c>
      <c r="I152" s="291">
        <v>0</v>
      </c>
      <c r="J152" s="291">
        <v>0</v>
      </c>
      <c r="K152" s="291">
        <v>0</v>
      </c>
      <c r="L152" s="291">
        <v>0</v>
      </c>
      <c r="M152" s="291">
        <v>0</v>
      </c>
      <c r="N152" s="291">
        <v>0</v>
      </c>
      <c r="O152" s="291">
        <v>0</v>
      </c>
      <c r="P152" s="308">
        <f>SUM(D152:O152)</f>
        <v>0</v>
      </c>
    </row>
    <row r="153" spans="1:16" s="1" customFormat="1" x14ac:dyDescent="0.25">
      <c r="B153" s="24" t="s">
        <v>303</v>
      </c>
      <c r="C153" s="88">
        <f t="shared" ref="C153:P153" si="58">+C154</f>
        <v>0</v>
      </c>
      <c r="D153" s="300">
        <f t="shared" si="58"/>
        <v>0</v>
      </c>
      <c r="E153" s="300">
        <f t="shared" si="58"/>
        <v>0</v>
      </c>
      <c r="F153" s="300">
        <f t="shared" si="58"/>
        <v>0</v>
      </c>
      <c r="G153" s="300">
        <f t="shared" si="58"/>
        <v>0</v>
      </c>
      <c r="H153" s="300">
        <f t="shared" si="58"/>
        <v>0</v>
      </c>
      <c r="I153" s="300">
        <f t="shared" si="58"/>
        <v>0</v>
      </c>
      <c r="J153" s="300">
        <f t="shared" si="58"/>
        <v>0</v>
      </c>
      <c r="K153" s="300">
        <f t="shared" si="58"/>
        <v>0</v>
      </c>
      <c r="L153" s="300">
        <f t="shared" si="58"/>
        <v>0</v>
      </c>
      <c r="M153" s="300">
        <f t="shared" si="58"/>
        <v>0</v>
      </c>
      <c r="N153" s="300">
        <f t="shared" si="58"/>
        <v>0</v>
      </c>
      <c r="O153" s="300">
        <f t="shared" si="58"/>
        <v>0</v>
      </c>
      <c r="P153" s="300">
        <f t="shared" si="58"/>
        <v>0</v>
      </c>
    </row>
    <row r="154" spans="1:16" s="1" customFormat="1" x14ac:dyDescent="0.25">
      <c r="A154"/>
      <c r="B154" s="27" t="s">
        <v>304</v>
      </c>
      <c r="C154" s="87">
        <v>0</v>
      </c>
      <c r="D154" s="291">
        <v>0</v>
      </c>
      <c r="E154" s="291">
        <v>0</v>
      </c>
      <c r="F154" s="291">
        <v>0</v>
      </c>
      <c r="G154" s="291">
        <v>0</v>
      </c>
      <c r="H154" s="291">
        <v>0</v>
      </c>
      <c r="I154" s="291">
        <v>0</v>
      </c>
      <c r="J154" s="291">
        <v>0</v>
      </c>
      <c r="K154" s="291">
        <v>0</v>
      </c>
      <c r="L154" s="291">
        <v>0</v>
      </c>
      <c r="M154" s="291">
        <v>0</v>
      </c>
      <c r="N154" s="291">
        <v>0</v>
      </c>
      <c r="O154" s="291">
        <v>0</v>
      </c>
      <c r="P154" s="308">
        <f>SUM(D154:O154)</f>
        <v>0</v>
      </c>
    </row>
    <row r="155" spans="1:16" s="1" customFormat="1" x14ac:dyDescent="0.25">
      <c r="B155" s="3" t="s">
        <v>258</v>
      </c>
      <c r="C155" s="88">
        <f t="shared" ref="C155" si="59">+C156+C159</f>
        <v>213678.28043000001</v>
      </c>
      <c r="D155" s="300">
        <f t="shared" ref="D155:P155" si="60">+D156+D159</f>
        <v>7393401656.1999998</v>
      </c>
      <c r="E155" s="300">
        <f t="shared" si="60"/>
        <v>90834442263.75</v>
      </c>
      <c r="F155" s="300">
        <f t="shared" si="60"/>
        <v>230506278.88</v>
      </c>
      <c r="G155" s="300">
        <f t="shared" si="60"/>
        <v>172116694.50999999</v>
      </c>
      <c r="H155" s="300">
        <f t="shared" si="60"/>
        <v>712143188.13999999</v>
      </c>
      <c r="I155" s="300">
        <f t="shared" si="60"/>
        <v>223677992.79000002</v>
      </c>
      <c r="J155" s="300">
        <f t="shared" si="60"/>
        <v>65466890815</v>
      </c>
      <c r="K155" s="300">
        <f t="shared" si="60"/>
        <v>10062908285.1</v>
      </c>
      <c r="L155" s="300">
        <f t="shared" si="60"/>
        <v>350543791.93000001</v>
      </c>
      <c r="M155" s="300">
        <f t="shared" si="60"/>
        <v>5347276936.1499996</v>
      </c>
      <c r="N155" s="300">
        <f t="shared" si="60"/>
        <v>6543161533.9799995</v>
      </c>
      <c r="O155" s="300">
        <f t="shared" si="60"/>
        <v>28758554559.459999</v>
      </c>
      <c r="P155" s="300">
        <f t="shared" si="60"/>
        <v>216095623995.88998</v>
      </c>
    </row>
    <row r="156" spans="1:16" s="1" customFormat="1" x14ac:dyDescent="0.25">
      <c r="B156" s="24" t="s">
        <v>259</v>
      </c>
      <c r="C156" s="86">
        <f t="shared" ref="C156" si="61">+C157+C158</f>
        <v>70000</v>
      </c>
      <c r="D156" s="300">
        <f t="shared" ref="D156:P156" si="62">+D157+D158</f>
        <v>7149700000</v>
      </c>
      <c r="E156" s="300">
        <f t="shared" si="62"/>
        <v>90774543331.259995</v>
      </c>
      <c r="F156" s="300">
        <f t="shared" si="62"/>
        <v>43891830</v>
      </c>
      <c r="G156" s="300">
        <f t="shared" si="62"/>
        <v>0</v>
      </c>
      <c r="H156" s="300">
        <f t="shared" si="62"/>
        <v>0</v>
      </c>
      <c r="I156" s="300">
        <f t="shared" si="62"/>
        <v>0</v>
      </c>
      <c r="J156" s="300">
        <f t="shared" si="62"/>
        <v>64366754213.050003</v>
      </c>
      <c r="K156" s="300">
        <f t="shared" si="62"/>
        <v>10000000000</v>
      </c>
      <c r="L156" s="300">
        <f t="shared" si="62"/>
        <v>45063018</v>
      </c>
      <c r="M156" s="300">
        <f t="shared" si="62"/>
        <v>4771300000</v>
      </c>
      <c r="N156" s="300">
        <f t="shared" si="62"/>
        <v>4600000000</v>
      </c>
      <c r="O156" s="300">
        <f t="shared" si="62"/>
        <v>0</v>
      </c>
      <c r="P156" s="300">
        <f t="shared" si="62"/>
        <v>181751252392.31</v>
      </c>
    </row>
    <row r="157" spans="1:16" x14ac:dyDescent="0.25">
      <c r="B157" s="25" t="s">
        <v>260</v>
      </c>
      <c r="C157" s="84">
        <v>70000</v>
      </c>
      <c r="D157" s="291">
        <v>7149700000</v>
      </c>
      <c r="E157" s="291">
        <v>2000000000</v>
      </c>
      <c r="F157" s="291">
        <v>0</v>
      </c>
      <c r="G157" s="291">
        <v>0</v>
      </c>
      <c r="H157" s="291">
        <v>0</v>
      </c>
      <c r="I157" s="291">
        <v>0</v>
      </c>
      <c r="J157" s="291">
        <v>0</v>
      </c>
      <c r="K157" s="291">
        <v>10000000000</v>
      </c>
      <c r="L157" s="291">
        <v>0</v>
      </c>
      <c r="M157" s="291">
        <v>4771300000</v>
      </c>
      <c r="N157" s="291">
        <v>4600000000</v>
      </c>
      <c r="O157" s="291">
        <v>0</v>
      </c>
      <c r="P157" s="308">
        <f>SUM(D157:O157)</f>
        <v>28521000000</v>
      </c>
    </row>
    <row r="158" spans="1:16" x14ac:dyDescent="0.25">
      <c r="B158" s="25" t="s">
        <v>261</v>
      </c>
      <c r="C158" s="87">
        <v>0</v>
      </c>
      <c r="D158" s="291">
        <v>0</v>
      </c>
      <c r="E158" s="291">
        <v>88774543331.259995</v>
      </c>
      <c r="F158" s="291">
        <v>43891830</v>
      </c>
      <c r="G158" s="291">
        <v>0</v>
      </c>
      <c r="H158" s="291">
        <v>0</v>
      </c>
      <c r="I158" s="291">
        <v>0</v>
      </c>
      <c r="J158" s="291">
        <v>64366754213.050003</v>
      </c>
      <c r="K158" s="291">
        <v>0</v>
      </c>
      <c r="L158" s="291">
        <v>45063018</v>
      </c>
      <c r="M158" s="291">
        <v>0</v>
      </c>
      <c r="N158" s="291">
        <v>0</v>
      </c>
      <c r="O158" s="291">
        <v>0</v>
      </c>
      <c r="P158" s="308">
        <f>SUM(D158:O158)</f>
        <v>153230252392.31</v>
      </c>
    </row>
    <row r="159" spans="1:16" s="1" customFormat="1" x14ac:dyDescent="0.25">
      <c r="B159" s="24" t="s">
        <v>263</v>
      </c>
      <c r="C159" s="86">
        <f>+C161</f>
        <v>143678.28043000001</v>
      </c>
      <c r="D159" s="300">
        <f t="shared" ref="D159:O159" si="63">+D161+D160</f>
        <v>243701656.19999999</v>
      </c>
      <c r="E159" s="300">
        <f t="shared" si="63"/>
        <v>59898932.490000002</v>
      </c>
      <c r="F159" s="300">
        <f t="shared" si="63"/>
        <v>186614448.88</v>
      </c>
      <c r="G159" s="300">
        <f t="shared" si="63"/>
        <v>172116694.50999999</v>
      </c>
      <c r="H159" s="300">
        <f t="shared" si="63"/>
        <v>712143188.13999999</v>
      </c>
      <c r="I159" s="300">
        <f t="shared" si="63"/>
        <v>223677992.79000002</v>
      </c>
      <c r="J159" s="300">
        <f t="shared" si="63"/>
        <v>1100136601.95</v>
      </c>
      <c r="K159" s="300">
        <f t="shared" si="63"/>
        <v>62908285.099999994</v>
      </c>
      <c r="L159" s="300">
        <f t="shared" si="63"/>
        <v>305480773.93000001</v>
      </c>
      <c r="M159" s="300">
        <f t="shared" si="63"/>
        <v>575976936.14999998</v>
      </c>
      <c r="N159" s="300">
        <f t="shared" si="63"/>
        <v>1943161533.98</v>
      </c>
      <c r="O159" s="300">
        <f t="shared" si="63"/>
        <v>28758554559.459999</v>
      </c>
      <c r="P159" s="300">
        <f t="shared" ref="P159" si="64">+P161+P160</f>
        <v>34344371603.579998</v>
      </c>
    </row>
    <row r="160" spans="1:16" s="1" customFormat="1" x14ac:dyDescent="0.25">
      <c r="B160" s="27" t="s">
        <v>381</v>
      </c>
      <c r="C160" s="86"/>
      <c r="D160" s="291">
        <v>0</v>
      </c>
      <c r="E160" s="291">
        <v>0</v>
      </c>
      <c r="F160" s="291">
        <v>0</v>
      </c>
      <c r="G160" s="291">
        <v>0</v>
      </c>
      <c r="H160" s="291">
        <v>0</v>
      </c>
      <c r="I160" s="291">
        <v>0</v>
      </c>
      <c r="J160" s="291">
        <v>0</v>
      </c>
      <c r="K160" s="291">
        <v>0</v>
      </c>
      <c r="L160" s="291">
        <v>0</v>
      </c>
      <c r="M160" s="291">
        <v>0</v>
      </c>
      <c r="N160" s="291">
        <v>0</v>
      </c>
      <c r="O160" s="291">
        <v>7613172503.8000002</v>
      </c>
      <c r="P160" s="308">
        <f>SUM(D160:O160)</f>
        <v>7613172503.8000002</v>
      </c>
    </row>
    <row r="161" spans="2:16" x14ac:dyDescent="0.25">
      <c r="B161" s="27" t="s">
        <v>265</v>
      </c>
      <c r="C161" s="84">
        <v>143678.28043000001</v>
      </c>
      <c r="D161" s="291">
        <v>243701656.19999999</v>
      </c>
      <c r="E161" s="291">
        <v>59898932.490000002</v>
      </c>
      <c r="F161" s="291">
        <v>186614448.88</v>
      </c>
      <c r="G161" s="291">
        <v>172116694.50999999</v>
      </c>
      <c r="H161" s="291">
        <v>712143188.13999999</v>
      </c>
      <c r="I161" s="291">
        <v>223677992.79000002</v>
      </c>
      <c r="J161" s="291">
        <v>1100136601.95</v>
      </c>
      <c r="K161" s="291">
        <v>62908285.099999994</v>
      </c>
      <c r="L161" s="291">
        <v>305480773.93000001</v>
      </c>
      <c r="M161" s="291">
        <v>575976936.14999998</v>
      </c>
      <c r="N161" s="291">
        <v>1943161533.98</v>
      </c>
      <c r="O161" s="291">
        <v>21145382055.66</v>
      </c>
      <c r="P161" s="308">
        <f>SUM(D161:O161)</f>
        <v>26731199099.779999</v>
      </c>
    </row>
    <row r="162" spans="2:16" ht="21" customHeight="1" x14ac:dyDescent="0.25">
      <c r="B162" s="32" t="s">
        <v>177</v>
      </c>
      <c r="C162" s="112">
        <f t="shared" ref="C162" si="65">+C144+C142</f>
        <v>816565.34041700012</v>
      </c>
      <c r="D162" s="304">
        <f t="shared" ref="D162:P162" si="66">+D144+D142</f>
        <v>68477097361.899994</v>
      </c>
      <c r="E162" s="304">
        <f t="shared" si="66"/>
        <v>133001117891.75</v>
      </c>
      <c r="F162" s="304">
        <f t="shared" si="66"/>
        <v>45892131904.540001</v>
      </c>
      <c r="G162" s="304">
        <f t="shared" si="66"/>
        <v>54277573564.940033</v>
      </c>
      <c r="H162" s="304">
        <f t="shared" si="66"/>
        <v>53104094593.889992</v>
      </c>
      <c r="I162" s="304">
        <f t="shared" si="66"/>
        <v>47884621681.570007</v>
      </c>
      <c r="J162" s="304">
        <f t="shared" si="66"/>
        <v>117002230121.37</v>
      </c>
      <c r="K162" s="304">
        <f t="shared" si="66"/>
        <v>59121660263.460007</v>
      </c>
      <c r="L162" s="304">
        <f t="shared" si="66"/>
        <v>46225331691.350014</v>
      </c>
      <c r="M162" s="304">
        <f t="shared" si="66"/>
        <v>56326128361.62001</v>
      </c>
      <c r="N162" s="304">
        <f t="shared" si="66"/>
        <v>56587910306.289978</v>
      </c>
      <c r="O162" s="304">
        <f t="shared" si="66"/>
        <v>83554492056.87999</v>
      </c>
      <c r="P162" s="304">
        <f t="shared" si="66"/>
        <v>821475741892.43982</v>
      </c>
    </row>
    <row r="163" spans="2:16" x14ac:dyDescent="0.25">
      <c r="B163" s="81" t="s">
        <v>269</v>
      </c>
      <c r="D163" s="22"/>
      <c r="E163" s="22"/>
      <c r="F163" s="22"/>
      <c r="G163" s="22"/>
      <c r="H163" s="22"/>
      <c r="I163" s="22"/>
      <c r="J163" s="22"/>
      <c r="K163" s="22"/>
      <c r="L163" s="22"/>
      <c r="M163" s="22"/>
      <c r="N163" s="22"/>
      <c r="O163" s="22"/>
      <c r="P163" s="29"/>
    </row>
    <row r="164" spans="2:16" x14ac:dyDescent="0.25">
      <c r="B164" s="81" t="s">
        <v>382</v>
      </c>
      <c r="D164" s="5"/>
      <c r="E164" s="5"/>
      <c r="F164" s="5"/>
      <c r="G164" s="5"/>
      <c r="H164" s="5"/>
      <c r="I164" s="5"/>
      <c r="J164" s="5"/>
      <c r="K164" s="5"/>
      <c r="L164" s="5"/>
      <c r="M164" s="5"/>
      <c r="N164" s="5"/>
      <c r="O164" s="5"/>
    </row>
    <row r="165" spans="2:16" x14ac:dyDescent="0.25">
      <c r="B165" s="19"/>
      <c r="C165" s="19"/>
      <c r="D165" s="35"/>
      <c r="E165" s="35"/>
      <c r="F165" s="35"/>
      <c r="G165" s="35"/>
      <c r="H165" s="35"/>
      <c r="I165" s="35"/>
      <c r="J165" s="35"/>
      <c r="K165" s="35"/>
      <c r="L165" s="35"/>
      <c r="M165" s="35"/>
      <c r="N165" s="35"/>
      <c r="O165" s="35"/>
      <c r="P165" s="35"/>
    </row>
    <row r="166" spans="2:16" x14ac:dyDescent="0.25">
      <c r="B166" s="19"/>
      <c r="C166" s="19"/>
      <c r="D166" s="19"/>
      <c r="E166" s="111"/>
      <c r="F166" s="111"/>
      <c r="G166" s="111"/>
      <c r="H166" s="111"/>
      <c r="I166" s="111"/>
      <c r="J166" s="111"/>
      <c r="K166" s="111"/>
      <c r="L166" s="111"/>
      <c r="M166" s="111"/>
      <c r="N166" s="111"/>
      <c r="O166" s="111"/>
    </row>
    <row r="167" spans="2:16" x14ac:dyDescent="0.25">
      <c r="B167" s="19"/>
      <c r="C167" s="19"/>
      <c r="D167" s="19"/>
      <c r="E167" s="111"/>
      <c r="F167" s="111"/>
      <c r="G167" s="111"/>
      <c r="H167" s="111"/>
      <c r="I167" s="111"/>
      <c r="J167" s="111"/>
      <c r="K167" s="111"/>
      <c r="L167" s="111"/>
      <c r="M167" s="111"/>
      <c r="N167" s="111"/>
      <c r="O167" s="111"/>
    </row>
    <row r="168" spans="2:16" x14ac:dyDescent="0.25">
      <c r="B168" s="19"/>
      <c r="C168" s="19"/>
      <c r="D168" s="19"/>
      <c r="E168" s="111"/>
      <c r="F168" s="111"/>
      <c r="G168" s="111"/>
      <c r="H168" s="111"/>
      <c r="I168" s="111"/>
      <c r="J168" s="111"/>
      <c r="K168" s="111"/>
      <c r="L168" s="111"/>
      <c r="M168" s="111"/>
      <c r="N168" s="111"/>
      <c r="O168" s="111"/>
    </row>
    <row r="169" spans="2:16" x14ac:dyDescent="0.25">
      <c r="B169" s="19"/>
      <c r="C169" s="19"/>
      <c r="D169" s="19"/>
      <c r="E169" s="111"/>
      <c r="F169" s="111"/>
      <c r="G169" s="111"/>
      <c r="H169" s="111"/>
      <c r="I169" s="111"/>
      <c r="J169" s="111"/>
      <c r="K169" s="111"/>
      <c r="L169" s="111"/>
      <c r="M169" s="111"/>
      <c r="N169" s="111"/>
      <c r="O169" s="111"/>
    </row>
    <row r="170" spans="2:16" x14ac:dyDescent="0.25">
      <c r="B170" s="19"/>
      <c r="C170" s="19"/>
      <c r="D170" s="19"/>
      <c r="E170" s="111"/>
      <c r="F170" s="111"/>
      <c r="G170" s="111"/>
      <c r="H170" s="111"/>
      <c r="I170" s="111"/>
      <c r="J170" s="111"/>
      <c r="K170" s="111"/>
      <c r="L170" s="111"/>
      <c r="M170" s="111"/>
      <c r="N170" s="111"/>
      <c r="O170" s="111"/>
    </row>
  </sheetData>
  <mergeCells count="6">
    <mergeCell ref="B3:P3"/>
    <mergeCell ref="B4:P4"/>
    <mergeCell ref="B5:P5"/>
    <mergeCell ref="B9:B10"/>
    <mergeCell ref="C9:C10"/>
    <mergeCell ref="D9:P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3:Z166"/>
  <sheetViews>
    <sheetView showGridLines="0" topLeftCell="B1" zoomScale="90" zoomScaleNormal="90" workbookViewId="0">
      <pane xSplit="1" ySplit="10" topLeftCell="E11" activePane="bottomRight" state="frozen"/>
      <selection pane="topRight" activeCell="C1" sqref="C1"/>
      <selection pane="bottomLeft" activeCell="B11" sqref="B11"/>
      <selection pane="bottomRight" activeCell="B9" sqref="B9:B10"/>
    </sheetView>
  </sheetViews>
  <sheetFormatPr defaultColWidth="11" defaultRowHeight="15" x14ac:dyDescent="0.25"/>
  <cols>
    <col min="1" max="1" width="5.140625" customWidth="1"/>
    <col min="2" max="2" width="103.5703125" customWidth="1"/>
    <col min="3" max="3" width="17.7109375" style="5" customWidth="1"/>
    <col min="4" max="4" width="18.28515625" style="5" customWidth="1"/>
    <col min="5" max="5" width="10" style="18" customWidth="1"/>
    <col min="6" max="6" width="10.28515625" style="18" customWidth="1"/>
    <col min="7" max="9" width="10" style="18" customWidth="1"/>
    <col min="10" max="10" width="11.140625" style="18" customWidth="1"/>
    <col min="11" max="12" width="10" style="18" customWidth="1"/>
    <col min="13" max="13" width="13.42578125" style="18" customWidth="1"/>
    <col min="14" max="14" width="10.7109375" customWidth="1"/>
    <col min="15" max="16" width="13.42578125" style="79" customWidth="1"/>
    <col min="17" max="17" width="15.5703125" bestFit="1" customWidth="1"/>
    <col min="18" max="19" width="18.85546875" bestFit="1" customWidth="1"/>
    <col min="20" max="20" width="20" bestFit="1" customWidth="1"/>
  </cols>
  <sheetData>
    <row r="3" spans="2:26" ht="28.5" x14ac:dyDescent="0.25">
      <c r="B3" s="411" t="s">
        <v>0</v>
      </c>
      <c r="C3" s="411"/>
      <c r="D3" s="411"/>
      <c r="E3" s="411"/>
      <c r="F3" s="411"/>
      <c r="G3" s="411"/>
      <c r="H3" s="411"/>
      <c r="I3" s="411"/>
      <c r="J3" s="411"/>
      <c r="K3" s="411"/>
      <c r="L3" s="411"/>
      <c r="M3" s="411"/>
      <c r="N3" s="411"/>
    </row>
    <row r="4" spans="2:26" ht="21" x14ac:dyDescent="0.25">
      <c r="B4" s="412" t="s">
        <v>132</v>
      </c>
      <c r="C4" s="412"/>
      <c r="D4" s="412"/>
      <c r="E4" s="412"/>
      <c r="F4" s="412"/>
      <c r="G4" s="412"/>
      <c r="H4" s="412"/>
      <c r="I4" s="412"/>
      <c r="J4" s="412"/>
      <c r="K4" s="412"/>
      <c r="L4" s="412"/>
      <c r="M4" s="412"/>
      <c r="N4" s="412"/>
    </row>
    <row r="5" spans="2:26" ht="15.75" x14ac:dyDescent="0.25">
      <c r="B5" s="413" t="s">
        <v>128</v>
      </c>
      <c r="C5" s="413"/>
      <c r="D5" s="413"/>
      <c r="E5" s="413"/>
      <c r="F5" s="413"/>
      <c r="G5" s="413"/>
      <c r="H5" s="413"/>
      <c r="I5" s="413"/>
      <c r="J5" s="413"/>
      <c r="K5" s="413"/>
      <c r="L5" s="413"/>
      <c r="M5" s="413"/>
      <c r="N5" s="413"/>
    </row>
    <row r="6" spans="2:26" x14ac:dyDescent="0.25">
      <c r="B6" s="14"/>
      <c r="C6" s="4"/>
      <c r="D6" s="4"/>
      <c r="E6" s="16"/>
      <c r="F6" s="16"/>
      <c r="G6" s="16"/>
      <c r="H6" s="16"/>
      <c r="I6" s="16"/>
      <c r="J6" s="16"/>
      <c r="K6" s="16"/>
      <c r="L6" s="16"/>
      <c r="M6" s="16"/>
    </row>
    <row r="7" spans="2:26" x14ac:dyDescent="0.25">
      <c r="B7" s="12" t="s">
        <v>383</v>
      </c>
      <c r="C7" s="6"/>
      <c r="D7" s="6"/>
      <c r="E7" s="17"/>
      <c r="F7" s="17"/>
      <c r="G7" s="17"/>
      <c r="H7" s="17"/>
      <c r="I7" s="17"/>
      <c r="J7" s="17"/>
      <c r="K7" s="17"/>
      <c r="L7" s="17"/>
      <c r="M7" s="17"/>
      <c r="Q7" s="13" t="s">
        <v>131</v>
      </c>
    </row>
    <row r="8" spans="2:26" ht="7.5" customHeight="1" x14ac:dyDescent="0.25">
      <c r="B8" s="110"/>
      <c r="C8" s="6"/>
      <c r="D8" s="6"/>
      <c r="E8" s="17"/>
      <c r="F8" s="17"/>
      <c r="G8" s="17"/>
      <c r="H8" s="17"/>
      <c r="I8" s="17"/>
      <c r="J8" s="17"/>
      <c r="K8" s="17"/>
      <c r="L8" s="17"/>
      <c r="M8" s="17"/>
      <c r="N8" s="109"/>
    </row>
    <row r="9" spans="2:26" ht="18" customHeight="1" x14ac:dyDescent="0.25">
      <c r="B9" s="458" t="s">
        <v>180</v>
      </c>
      <c r="C9" s="459" t="s">
        <v>273</v>
      </c>
      <c r="D9" s="459" t="s">
        <v>384</v>
      </c>
      <c r="E9" s="418" t="s">
        <v>308</v>
      </c>
      <c r="F9" s="419"/>
      <c r="G9" s="419"/>
      <c r="H9" s="419"/>
      <c r="I9" s="419"/>
      <c r="J9" s="419"/>
      <c r="K9" s="419"/>
      <c r="L9" s="419"/>
      <c r="M9" s="419"/>
      <c r="N9" s="419"/>
      <c r="O9" s="419"/>
      <c r="P9" s="419"/>
      <c r="Q9" s="419"/>
    </row>
    <row r="10" spans="2:26" ht="26.25" customHeight="1" x14ac:dyDescent="0.25">
      <c r="B10" s="415"/>
      <c r="C10" s="417"/>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c r="R10" s="79"/>
    </row>
    <row r="11" spans="2:26" s="1" customFormat="1" x14ac:dyDescent="0.25">
      <c r="B11" s="9" t="s">
        <v>181</v>
      </c>
      <c r="C11" s="108">
        <f t="shared" ref="C11:Q11" si="0">+C12+C103+C107+C110+C113+C116+C117</f>
        <v>687034.6344770001</v>
      </c>
      <c r="D11" s="77">
        <f t="shared" si="0"/>
        <v>677181363144.55005</v>
      </c>
      <c r="E11" s="51">
        <f t="shared" si="0"/>
        <v>58585322425.409981</v>
      </c>
      <c r="F11" s="51">
        <f t="shared" si="0"/>
        <v>46835126424.050011</v>
      </c>
      <c r="G11" s="51">
        <f t="shared" si="0"/>
        <v>51109627090.639999</v>
      </c>
      <c r="H11" s="51">
        <f t="shared" si="0"/>
        <v>66553367337.640007</v>
      </c>
      <c r="I11" s="51">
        <f t="shared" si="0"/>
        <v>55752005129.5</v>
      </c>
      <c r="J11" s="51">
        <f t="shared" si="0"/>
        <v>54089950487.189995</v>
      </c>
      <c r="K11" s="51">
        <f t="shared" si="0"/>
        <v>56628326561.720001</v>
      </c>
      <c r="L11" s="51">
        <f t="shared" si="0"/>
        <v>52313079060.51001</v>
      </c>
      <c r="M11" s="51">
        <f t="shared" si="0"/>
        <v>51325861120.300003</v>
      </c>
      <c r="N11" s="51">
        <f t="shared" si="0"/>
        <v>58587158363.500008</v>
      </c>
      <c r="O11" s="51">
        <f t="shared" si="0"/>
        <v>51175365322.290001</v>
      </c>
      <c r="P11" s="51">
        <f t="shared" si="0"/>
        <v>57325792834.539993</v>
      </c>
      <c r="Q11" s="51">
        <f t="shared" si="0"/>
        <v>660280982157.28992</v>
      </c>
      <c r="R11" s="89"/>
    </row>
    <row r="12" spans="2:26" s="1" customFormat="1" x14ac:dyDescent="0.25">
      <c r="B12" s="2" t="s">
        <v>182</v>
      </c>
      <c r="C12" s="20">
        <f t="shared" ref="C12:Q12" si="1">+C13+C27+C47+C91+C101+C102</f>
        <v>638617.53192799992</v>
      </c>
      <c r="D12" s="52">
        <f t="shared" si="1"/>
        <v>624269270807</v>
      </c>
      <c r="E12" s="52">
        <f t="shared" si="1"/>
        <v>54864435640.47998</v>
      </c>
      <c r="F12" s="52">
        <f t="shared" si="1"/>
        <v>43221692348.610008</v>
      </c>
      <c r="G12" s="52">
        <f t="shared" si="1"/>
        <v>47468766710.309998</v>
      </c>
      <c r="H12" s="52">
        <f t="shared" si="1"/>
        <v>62758566563.820007</v>
      </c>
      <c r="I12" s="52">
        <f t="shared" si="1"/>
        <v>51050266206.75</v>
      </c>
      <c r="J12" s="52">
        <f t="shared" si="1"/>
        <v>46886478935.830002</v>
      </c>
      <c r="K12" s="52">
        <f t="shared" si="1"/>
        <v>52882241023.720009</v>
      </c>
      <c r="L12" s="52">
        <f t="shared" si="1"/>
        <v>48669879289.450012</v>
      </c>
      <c r="M12" s="52">
        <f t="shared" si="1"/>
        <v>47226160077.310005</v>
      </c>
      <c r="N12" s="52">
        <f t="shared" si="1"/>
        <v>55125506616.650009</v>
      </c>
      <c r="O12" s="52">
        <f t="shared" si="1"/>
        <v>47395194059.710007</v>
      </c>
      <c r="P12" s="52">
        <f t="shared" si="1"/>
        <v>54197651015.399994</v>
      </c>
      <c r="Q12" s="52">
        <f t="shared" si="1"/>
        <v>611746838488.03992</v>
      </c>
      <c r="R12" s="89"/>
    </row>
    <row r="13" spans="2:26" s="1" customFormat="1" ht="13.5" customHeight="1" x14ac:dyDescent="0.25">
      <c r="B13" s="3" t="s">
        <v>183</v>
      </c>
      <c r="C13" s="20">
        <f t="shared" ref="C13:Q13" si="2">+C14+C25+C26</f>
        <v>201751.534228</v>
      </c>
      <c r="D13" s="52">
        <f t="shared" si="2"/>
        <v>202737451215</v>
      </c>
      <c r="E13" s="52">
        <f t="shared" si="2"/>
        <v>17271628309.119999</v>
      </c>
      <c r="F13" s="52">
        <f t="shared" si="2"/>
        <v>12598429708.080004</v>
      </c>
      <c r="G13" s="52">
        <f t="shared" si="2"/>
        <v>14311427439.809998</v>
      </c>
      <c r="H13" s="52">
        <f t="shared" si="2"/>
        <v>28385479866.560001</v>
      </c>
      <c r="I13" s="52">
        <f t="shared" si="2"/>
        <v>14774913815.48</v>
      </c>
      <c r="J13" s="52">
        <f t="shared" si="2"/>
        <v>15084976753.400002</v>
      </c>
      <c r="K13" s="52">
        <f t="shared" si="2"/>
        <v>18060469817.18</v>
      </c>
      <c r="L13" s="52">
        <f t="shared" si="2"/>
        <v>14105344677.41</v>
      </c>
      <c r="M13" s="52">
        <f t="shared" si="2"/>
        <v>13571166677.959999</v>
      </c>
      <c r="N13" s="52">
        <f t="shared" si="2"/>
        <v>16773510254.570004</v>
      </c>
      <c r="O13" s="52">
        <f t="shared" si="2"/>
        <v>13139827382.460001</v>
      </c>
      <c r="P13" s="52">
        <f t="shared" si="2"/>
        <v>16203694664.84</v>
      </c>
      <c r="Q13" s="52">
        <f t="shared" si="2"/>
        <v>194280869366.87006</v>
      </c>
      <c r="R13" s="411"/>
      <c r="S13" s="411"/>
      <c r="T13" s="411"/>
      <c r="U13" s="411"/>
      <c r="V13" s="411"/>
      <c r="W13" s="411"/>
      <c r="X13" s="411"/>
      <c r="Y13" s="411"/>
      <c r="Z13" s="411"/>
    </row>
    <row r="14" spans="2:26" x14ac:dyDescent="0.25">
      <c r="B14" s="8" t="s">
        <v>184</v>
      </c>
      <c r="C14" s="99">
        <f t="shared" ref="C14:P14" si="3">SUM(C15:C24)</f>
        <v>56920.416169999997</v>
      </c>
      <c r="D14" s="36">
        <f t="shared" si="3"/>
        <v>60549894756</v>
      </c>
      <c r="E14" s="36">
        <f t="shared" si="3"/>
        <v>5895348355.9099998</v>
      </c>
      <c r="F14" s="36">
        <f t="shared" si="3"/>
        <v>4890871571.2400017</v>
      </c>
      <c r="G14" s="36">
        <f t="shared" si="3"/>
        <v>5026220677.3899994</v>
      </c>
      <c r="H14" s="36">
        <f t="shared" si="3"/>
        <v>5274557500.8800001</v>
      </c>
      <c r="I14" s="36">
        <f t="shared" si="3"/>
        <v>5455993609.4399986</v>
      </c>
      <c r="J14" s="36">
        <f t="shared" si="3"/>
        <v>4590573398.7700005</v>
      </c>
      <c r="K14" s="36">
        <f t="shared" si="3"/>
        <v>4366435765.4199991</v>
      </c>
      <c r="L14" s="36">
        <f t="shared" si="3"/>
        <v>4886242113.8600006</v>
      </c>
      <c r="M14" s="36">
        <f t="shared" si="3"/>
        <v>4553861620.4399996</v>
      </c>
      <c r="N14" s="36">
        <f t="shared" si="3"/>
        <v>5122145220.0900011</v>
      </c>
      <c r="O14" s="36">
        <f t="shared" si="3"/>
        <v>4521269074.96</v>
      </c>
      <c r="P14" s="36">
        <f t="shared" si="3"/>
        <v>4864276964.0299997</v>
      </c>
      <c r="Q14" s="37">
        <f t="shared" ref="Q14:Q26" si="4">+SUM(E14:P14)</f>
        <v>59447795872.430008</v>
      </c>
      <c r="R14" s="79"/>
    </row>
    <row r="15" spans="2:26" x14ac:dyDescent="0.25">
      <c r="B15" s="107" t="s">
        <v>274</v>
      </c>
      <c r="C15" s="99">
        <v>2975.2588820000001</v>
      </c>
      <c r="D15" s="36">
        <v>6604737468</v>
      </c>
      <c r="E15" s="68">
        <v>101586572.02000003</v>
      </c>
      <c r="F15" s="68">
        <v>189758497.52999997</v>
      </c>
      <c r="G15" s="68">
        <v>657461755.54999995</v>
      </c>
      <c r="H15" s="68">
        <v>475246053.32999998</v>
      </c>
      <c r="I15" s="68">
        <v>203236042</v>
      </c>
      <c r="J15" s="68">
        <v>404254156.62</v>
      </c>
      <c r="K15" s="68">
        <v>373082115.62999988</v>
      </c>
      <c r="L15" s="68">
        <v>315983376.97999996</v>
      </c>
      <c r="M15" s="68">
        <v>435868887.29000008</v>
      </c>
      <c r="N15" s="68">
        <v>193092286.52999997</v>
      </c>
      <c r="O15" s="68">
        <v>220265411.16</v>
      </c>
      <c r="P15" s="68">
        <v>618994469.3499999</v>
      </c>
      <c r="Q15" s="37">
        <f t="shared" si="4"/>
        <v>4188829623.9899993</v>
      </c>
      <c r="R15" s="79"/>
      <c r="S15" s="29"/>
      <c r="T15" s="29"/>
      <c r="U15" s="29"/>
      <c r="V15" s="74"/>
    </row>
    <row r="16" spans="2:26" x14ac:dyDescent="0.25">
      <c r="B16" s="107" t="s">
        <v>275</v>
      </c>
      <c r="C16" s="99">
        <v>41606.042621000001</v>
      </c>
      <c r="D16" s="36">
        <v>41606042621</v>
      </c>
      <c r="E16" s="68">
        <v>4647119227.9300003</v>
      </c>
      <c r="F16" s="68">
        <v>3711095000.0200009</v>
      </c>
      <c r="G16" s="68">
        <v>3513054639.2200003</v>
      </c>
      <c r="H16" s="68">
        <v>3844415165.96</v>
      </c>
      <c r="I16" s="68">
        <v>4294125607.2199998</v>
      </c>
      <c r="J16" s="68">
        <v>3138160407.8800001</v>
      </c>
      <c r="K16" s="68">
        <v>3101637468.0099998</v>
      </c>
      <c r="L16" s="68">
        <v>3493770836.1000004</v>
      </c>
      <c r="M16" s="68">
        <v>3176093295.3800001</v>
      </c>
      <c r="N16" s="68">
        <v>3547975852.0600004</v>
      </c>
      <c r="O16" s="68">
        <v>3395542951.9700003</v>
      </c>
      <c r="P16" s="68">
        <v>3348237204.73</v>
      </c>
      <c r="Q16" s="37">
        <f t="shared" si="4"/>
        <v>43211227656.480011</v>
      </c>
      <c r="R16" s="79"/>
      <c r="S16" s="29"/>
      <c r="T16" s="29"/>
      <c r="U16" s="29"/>
      <c r="V16" s="29"/>
    </row>
    <row r="17" spans="2:22" x14ac:dyDescent="0.25">
      <c r="B17" s="105" t="s">
        <v>309</v>
      </c>
      <c r="C17" s="106">
        <v>4829.506719</v>
      </c>
      <c r="D17" s="38">
        <v>4829506719</v>
      </c>
      <c r="E17" s="68">
        <v>452715748.90999985</v>
      </c>
      <c r="F17" s="68">
        <v>334781197.70999992</v>
      </c>
      <c r="G17" s="68">
        <v>318742098.72000009</v>
      </c>
      <c r="H17" s="68">
        <v>388198504.21000004</v>
      </c>
      <c r="I17" s="68">
        <v>406021341.26000005</v>
      </c>
      <c r="J17" s="68">
        <v>400277529.14999998</v>
      </c>
      <c r="K17" s="68">
        <v>357703099.82000005</v>
      </c>
      <c r="L17" s="68">
        <v>400975230.97000009</v>
      </c>
      <c r="M17" s="68">
        <v>393925055.23999995</v>
      </c>
      <c r="N17" s="68">
        <v>401936984.91999996</v>
      </c>
      <c r="O17" s="68">
        <v>410426182.69999999</v>
      </c>
      <c r="P17" s="68">
        <v>411424060.60999995</v>
      </c>
      <c r="Q17" s="37">
        <f t="shared" si="4"/>
        <v>4677127034.2200003</v>
      </c>
      <c r="R17" s="79"/>
      <c r="S17" s="29"/>
      <c r="T17" s="29"/>
      <c r="U17" s="29"/>
      <c r="V17" s="29"/>
    </row>
    <row r="18" spans="2:22" x14ac:dyDescent="0.25">
      <c r="B18" s="105" t="s">
        <v>310</v>
      </c>
      <c r="C18" s="106">
        <v>666.95082300000001</v>
      </c>
      <c r="D18" s="38">
        <v>666950823</v>
      </c>
      <c r="E18" s="68">
        <v>69628756.330000013</v>
      </c>
      <c r="F18" s="68">
        <v>36508347.849999994</v>
      </c>
      <c r="G18" s="68">
        <v>27950757.009999998</v>
      </c>
      <c r="H18" s="68">
        <v>51796544.569999993</v>
      </c>
      <c r="I18" s="68">
        <v>97456514.250000015</v>
      </c>
      <c r="J18" s="68">
        <v>72449949.099999994</v>
      </c>
      <c r="K18" s="68">
        <v>37515861.270000003</v>
      </c>
      <c r="L18" s="68">
        <v>68068243.459999993</v>
      </c>
      <c r="M18" s="68">
        <v>23285398.259999994</v>
      </c>
      <c r="N18" s="68">
        <v>24588967.030000005</v>
      </c>
      <c r="O18" s="68">
        <v>36637228.949999996</v>
      </c>
      <c r="P18" s="68">
        <v>44371084.670000002</v>
      </c>
      <c r="Q18" s="37">
        <f t="shared" si="4"/>
        <v>590257652.75</v>
      </c>
      <c r="R18" s="79"/>
      <c r="S18" s="29"/>
      <c r="T18" s="29"/>
      <c r="U18" s="29"/>
      <c r="V18" s="29"/>
    </row>
    <row r="19" spans="2:22" x14ac:dyDescent="0.25">
      <c r="B19" s="105" t="s">
        <v>311</v>
      </c>
      <c r="C19" s="106">
        <v>15.792771999999999</v>
      </c>
      <c r="D19" s="38">
        <v>15792772</v>
      </c>
      <c r="E19" s="68">
        <v>1164943.2</v>
      </c>
      <c r="F19" s="68">
        <v>1362548.3800000001</v>
      </c>
      <c r="G19" s="68">
        <v>1289182.99</v>
      </c>
      <c r="H19" s="68">
        <v>1075215.3</v>
      </c>
      <c r="I19" s="68">
        <v>1018839.69</v>
      </c>
      <c r="J19" s="68">
        <v>1814995.3</v>
      </c>
      <c r="K19" s="68">
        <v>1054154.7</v>
      </c>
      <c r="L19" s="68">
        <v>1109019.31</v>
      </c>
      <c r="M19" s="68">
        <v>1727332.2</v>
      </c>
      <c r="N19" s="68">
        <v>1679826.1</v>
      </c>
      <c r="O19" s="68">
        <v>921266.8</v>
      </c>
      <c r="P19" s="68">
        <v>1073351.8</v>
      </c>
      <c r="Q19" s="37">
        <f t="shared" si="4"/>
        <v>15290675.770000001</v>
      </c>
      <c r="R19" s="79"/>
      <c r="S19" s="29"/>
      <c r="T19" s="29"/>
      <c r="U19" s="29"/>
      <c r="V19" s="29"/>
    </row>
    <row r="20" spans="2:22" x14ac:dyDescent="0.25">
      <c r="B20" s="105" t="s">
        <v>312</v>
      </c>
      <c r="C20" s="106">
        <v>1052.441705</v>
      </c>
      <c r="D20" s="38">
        <v>1052441705</v>
      </c>
      <c r="E20" s="68">
        <v>114050302.90000001</v>
      </c>
      <c r="F20" s="68">
        <v>105376735.47999999</v>
      </c>
      <c r="G20" s="68">
        <v>60258734.95000001</v>
      </c>
      <c r="H20" s="68">
        <v>126048045.63999996</v>
      </c>
      <c r="I20" s="68">
        <v>66941655.780000001</v>
      </c>
      <c r="J20" s="68">
        <v>177463571.68000001</v>
      </c>
      <c r="K20" s="68">
        <v>64086828.620000005</v>
      </c>
      <c r="L20" s="68">
        <v>66346401.200000003</v>
      </c>
      <c r="M20" s="68">
        <v>76429657.549999997</v>
      </c>
      <c r="N20" s="68">
        <v>66230662.109999992</v>
      </c>
      <c r="O20" s="68">
        <v>64269696.379999995</v>
      </c>
      <c r="P20" s="68">
        <v>68138087.120000005</v>
      </c>
      <c r="Q20" s="37">
        <f t="shared" si="4"/>
        <v>1055640379.4099998</v>
      </c>
      <c r="R20" s="79"/>
      <c r="S20" s="29"/>
      <c r="T20" s="29"/>
      <c r="U20" s="29"/>
      <c r="V20" s="29"/>
    </row>
    <row r="21" spans="2:22" x14ac:dyDescent="0.25">
      <c r="B21" s="105" t="s">
        <v>313</v>
      </c>
      <c r="C21" s="106">
        <v>1924.6473120000001</v>
      </c>
      <c r="D21" s="38">
        <v>1924647312</v>
      </c>
      <c r="E21" s="68">
        <v>202974085.77999994</v>
      </c>
      <c r="F21" s="68">
        <v>134009069.10000001</v>
      </c>
      <c r="G21" s="68">
        <v>117104968.19000003</v>
      </c>
      <c r="H21" s="68">
        <v>112767140.96999998</v>
      </c>
      <c r="I21" s="68">
        <v>109827816.89</v>
      </c>
      <c r="J21" s="68">
        <v>119756487.69999999</v>
      </c>
      <c r="K21" s="68">
        <v>135580568.49000001</v>
      </c>
      <c r="L21" s="68">
        <v>125240940.41000003</v>
      </c>
      <c r="M21" s="68">
        <v>103343605.86999999</v>
      </c>
      <c r="N21" s="68">
        <v>582345234.96000004</v>
      </c>
      <c r="O21" s="68">
        <v>113337674.66000001</v>
      </c>
      <c r="P21" s="68">
        <v>109958123.64000002</v>
      </c>
      <c r="Q21" s="37">
        <f t="shared" si="4"/>
        <v>1966245716.6600001</v>
      </c>
      <c r="R21" s="79"/>
      <c r="S21" s="29"/>
      <c r="T21" s="29"/>
      <c r="U21" s="29"/>
      <c r="V21" s="29"/>
    </row>
    <row r="22" spans="2:22" x14ac:dyDescent="0.25">
      <c r="B22" s="105" t="s">
        <v>314</v>
      </c>
      <c r="C22" s="106">
        <v>3650.8276900000001</v>
      </c>
      <c r="D22" s="38">
        <v>3650827690</v>
      </c>
      <c r="E22" s="68">
        <v>300339910.71000004</v>
      </c>
      <c r="F22" s="68">
        <v>373787682.11000001</v>
      </c>
      <c r="G22" s="68">
        <v>326285114.40000004</v>
      </c>
      <c r="H22" s="68">
        <v>269667322.95999998</v>
      </c>
      <c r="I22" s="68">
        <v>274484086.12</v>
      </c>
      <c r="J22" s="68">
        <v>273511409.15999997</v>
      </c>
      <c r="K22" s="68">
        <v>292278308.80000001</v>
      </c>
      <c r="L22" s="68">
        <v>411702096.19000012</v>
      </c>
      <c r="M22" s="68">
        <v>340260465.89999998</v>
      </c>
      <c r="N22" s="68">
        <v>301305172.17000008</v>
      </c>
      <c r="O22" s="68">
        <v>272602040.38999999</v>
      </c>
      <c r="P22" s="68">
        <v>256561168.53</v>
      </c>
      <c r="Q22" s="37">
        <f t="shared" si="4"/>
        <v>3692784777.4400005</v>
      </c>
      <c r="R22" s="79"/>
      <c r="S22" s="29"/>
      <c r="T22" s="29"/>
      <c r="U22" s="29"/>
      <c r="V22" s="29"/>
    </row>
    <row r="23" spans="2:22" x14ac:dyDescent="0.25">
      <c r="B23" s="105" t="s">
        <v>315</v>
      </c>
      <c r="C23" s="106">
        <v>198.94358600000001</v>
      </c>
      <c r="D23" s="38">
        <v>198943586</v>
      </c>
      <c r="E23" s="68">
        <v>5768808.1299999999</v>
      </c>
      <c r="F23" s="68">
        <v>4192493.0599999996</v>
      </c>
      <c r="G23" s="68">
        <v>4073426.36</v>
      </c>
      <c r="H23" s="68">
        <v>5343507.9399999995</v>
      </c>
      <c r="I23" s="68">
        <v>2881706.2299999995</v>
      </c>
      <c r="J23" s="68">
        <v>2884892.1799999997</v>
      </c>
      <c r="K23" s="68">
        <v>3497360.08</v>
      </c>
      <c r="L23" s="68">
        <v>3045434.9500000007</v>
      </c>
      <c r="M23" s="68">
        <v>2927922.75</v>
      </c>
      <c r="N23" s="68">
        <v>2990234.21</v>
      </c>
      <c r="O23" s="68">
        <v>7266621.9500000011</v>
      </c>
      <c r="P23" s="68">
        <v>5519413.5800000001</v>
      </c>
      <c r="Q23" s="37">
        <f t="shared" si="4"/>
        <v>50391821.419999994</v>
      </c>
      <c r="R23" s="79"/>
      <c r="S23" s="29"/>
      <c r="T23" s="29"/>
      <c r="U23" s="29"/>
      <c r="V23" s="29"/>
    </row>
    <row r="24" spans="2:22" x14ac:dyDescent="0.25">
      <c r="B24" s="105" t="s">
        <v>316</v>
      </c>
      <c r="C24" s="104">
        <v>4.0600000000000002E-3</v>
      </c>
      <c r="D24" s="39">
        <v>4060</v>
      </c>
      <c r="E24" s="39">
        <v>0</v>
      </c>
      <c r="F24" s="39"/>
      <c r="G24" s="39"/>
      <c r="H24" s="39"/>
      <c r="I24" s="39"/>
      <c r="J24" s="39"/>
      <c r="K24" s="39"/>
      <c r="L24" s="39">
        <v>534.29</v>
      </c>
      <c r="M24" s="39"/>
      <c r="N24" s="39"/>
      <c r="O24" s="39"/>
      <c r="P24" s="39"/>
      <c r="Q24" s="37">
        <f t="shared" si="4"/>
        <v>534.29</v>
      </c>
      <c r="R24" s="79"/>
      <c r="S24" s="29"/>
      <c r="T24" s="29"/>
      <c r="U24" s="29"/>
      <c r="V24" s="29"/>
    </row>
    <row r="25" spans="2:22" x14ac:dyDescent="0.25">
      <c r="B25" s="8" t="s">
        <v>185</v>
      </c>
      <c r="C25" s="99">
        <v>111528.701353</v>
      </c>
      <c r="D25" s="36">
        <v>104587479964</v>
      </c>
      <c r="E25" s="39">
        <v>7340687094.1299992</v>
      </c>
      <c r="F25" s="39">
        <v>5270090676.7400017</v>
      </c>
      <c r="G25" s="39">
        <v>6066438173.7899981</v>
      </c>
      <c r="H25" s="39">
        <v>20127288520.23</v>
      </c>
      <c r="I25" s="39">
        <v>5871922020.0000019</v>
      </c>
      <c r="J25" s="39">
        <v>6382800907.9400005</v>
      </c>
      <c r="K25" s="39">
        <v>10784118367.76</v>
      </c>
      <c r="L25" s="39">
        <v>6682141208.5299997</v>
      </c>
      <c r="M25" s="39">
        <v>6314941911.1999989</v>
      </c>
      <c r="N25" s="39">
        <v>8682496062.9100018</v>
      </c>
      <c r="O25" s="39">
        <v>6372001559.7400007</v>
      </c>
      <c r="P25" s="39">
        <v>8471644623.96</v>
      </c>
      <c r="Q25" s="37">
        <f t="shared" si="4"/>
        <v>98366571126.930023</v>
      </c>
      <c r="R25" s="79"/>
      <c r="S25" s="29"/>
      <c r="T25" s="29"/>
      <c r="U25" s="29"/>
      <c r="V25" s="29"/>
    </row>
    <row r="26" spans="2:22" x14ac:dyDescent="0.25">
      <c r="B26" s="8" t="s">
        <v>186</v>
      </c>
      <c r="C26" s="99">
        <v>33302.416705000003</v>
      </c>
      <c r="D26" s="36">
        <v>37600076495</v>
      </c>
      <c r="E26" s="39">
        <v>4035592859.0799999</v>
      </c>
      <c r="F26" s="39">
        <v>2437467460.1000004</v>
      </c>
      <c r="G26" s="39">
        <v>3218768588.6300001</v>
      </c>
      <c r="H26" s="39">
        <v>2983633845.4499998</v>
      </c>
      <c r="I26" s="39">
        <v>3446998186.04</v>
      </c>
      <c r="J26" s="39">
        <v>4111602446.6900005</v>
      </c>
      <c r="K26" s="39">
        <v>2909915684</v>
      </c>
      <c r="L26" s="39">
        <v>2536961355.02</v>
      </c>
      <c r="M26" s="39">
        <v>2702363146.3199997</v>
      </c>
      <c r="N26" s="39">
        <v>2968868971.5700002</v>
      </c>
      <c r="O26" s="39">
        <v>2246556747.7600002</v>
      </c>
      <c r="P26" s="39">
        <v>2867773076.8500004</v>
      </c>
      <c r="Q26" s="37">
        <f t="shared" si="4"/>
        <v>36466502367.510002</v>
      </c>
      <c r="R26" s="79"/>
      <c r="S26" s="29"/>
      <c r="T26" s="29"/>
      <c r="U26" s="29"/>
      <c r="V26" s="29"/>
    </row>
    <row r="27" spans="2:22" s="1" customFormat="1" x14ac:dyDescent="0.25">
      <c r="B27" s="3" t="s">
        <v>187</v>
      </c>
      <c r="C27" s="88">
        <f t="shared" ref="C27:Q27" si="5">SUM(C28:C46)</f>
        <v>28981.768111000001</v>
      </c>
      <c r="D27" s="44">
        <f t="shared" si="5"/>
        <v>29063016933</v>
      </c>
      <c r="E27" s="44">
        <f t="shared" si="5"/>
        <v>1777369222.1599998</v>
      </c>
      <c r="F27" s="44">
        <f t="shared" si="5"/>
        <v>1970952730.7600002</v>
      </c>
      <c r="G27" s="44">
        <f t="shared" si="5"/>
        <v>3117206092.7600002</v>
      </c>
      <c r="H27" s="44">
        <f t="shared" si="5"/>
        <v>3666616470.3600011</v>
      </c>
      <c r="I27" s="44">
        <f t="shared" si="5"/>
        <v>2325374691.73</v>
      </c>
      <c r="J27" s="44">
        <f t="shared" si="5"/>
        <v>1920071733.5700002</v>
      </c>
      <c r="K27" s="44">
        <f t="shared" si="5"/>
        <v>2198252782.6500001</v>
      </c>
      <c r="L27" s="44">
        <f t="shared" si="5"/>
        <v>2163925561.6700001</v>
      </c>
      <c r="M27" s="44">
        <f t="shared" si="5"/>
        <v>2609367980.3699999</v>
      </c>
      <c r="N27" s="44">
        <f t="shared" si="5"/>
        <v>3636222958.1199985</v>
      </c>
      <c r="O27" s="44">
        <f t="shared" si="5"/>
        <v>2107783083.8499999</v>
      </c>
      <c r="P27" s="44">
        <f t="shared" si="5"/>
        <v>2071182213.6499996</v>
      </c>
      <c r="Q27" s="44">
        <f t="shared" si="5"/>
        <v>29564325521.649994</v>
      </c>
      <c r="R27" s="85"/>
    </row>
    <row r="28" spans="2:22" x14ac:dyDescent="0.25">
      <c r="B28" s="26" t="s">
        <v>188</v>
      </c>
      <c r="C28" s="87">
        <v>3114.7933819999998</v>
      </c>
      <c r="D28" s="40">
        <v>3114793382</v>
      </c>
      <c r="E28" s="41">
        <v>83789697.060000017</v>
      </c>
      <c r="F28" s="41">
        <v>201523078.76000002</v>
      </c>
      <c r="G28" s="41">
        <v>950960994.73000002</v>
      </c>
      <c r="H28" s="41">
        <v>134514033.40000001</v>
      </c>
      <c r="I28" s="41">
        <v>109901453.41999999</v>
      </c>
      <c r="J28" s="41">
        <v>92801120.75</v>
      </c>
      <c r="K28" s="41">
        <v>88679187.25999999</v>
      </c>
      <c r="L28" s="41">
        <v>184957152.32000002</v>
      </c>
      <c r="M28" s="41">
        <v>829083258.6099999</v>
      </c>
      <c r="N28" s="41">
        <v>109331879.47000001</v>
      </c>
      <c r="O28" s="41">
        <v>64545187.569999993</v>
      </c>
      <c r="P28" s="41">
        <v>54092406.709999993</v>
      </c>
      <c r="Q28" s="37">
        <f t="shared" ref="Q28:Q46" si="6">+SUM(E28:P28)</f>
        <v>2904179450.0600004</v>
      </c>
      <c r="R28" s="83"/>
      <c r="S28" s="74"/>
      <c r="T28" s="74"/>
      <c r="U28" s="74"/>
      <c r="V28" s="74"/>
    </row>
    <row r="29" spans="2:22" x14ac:dyDescent="0.25">
      <c r="B29" s="26" t="s">
        <v>189</v>
      </c>
      <c r="C29" s="87">
        <v>5125.7561859999996</v>
      </c>
      <c r="D29" s="40">
        <v>5125756186</v>
      </c>
      <c r="E29" s="41">
        <v>209008060.89000002</v>
      </c>
      <c r="F29" s="41">
        <v>107075645.16</v>
      </c>
      <c r="G29" s="41">
        <v>147026057.72000003</v>
      </c>
      <c r="H29" s="41">
        <v>1812455191.9700005</v>
      </c>
      <c r="I29" s="41">
        <v>266475199.35999995</v>
      </c>
      <c r="J29" s="41">
        <v>145869471.90000004</v>
      </c>
      <c r="K29" s="41">
        <v>244976670.80000001</v>
      </c>
      <c r="L29" s="41">
        <v>105727939.92999999</v>
      </c>
      <c r="M29" s="41">
        <v>141669228.35999998</v>
      </c>
      <c r="N29" s="41">
        <v>1685039163.2999995</v>
      </c>
      <c r="O29" s="41">
        <v>160656476.25999993</v>
      </c>
      <c r="P29" s="41">
        <v>128896324.57000005</v>
      </c>
      <c r="Q29" s="37">
        <f t="shared" si="6"/>
        <v>5154875430.2200003</v>
      </c>
      <c r="R29" s="83"/>
    </row>
    <row r="30" spans="2:22" x14ac:dyDescent="0.25">
      <c r="B30" s="26" t="s">
        <v>190</v>
      </c>
      <c r="C30" s="87">
        <v>8310.5766089999997</v>
      </c>
      <c r="D30" s="40">
        <v>8310576609</v>
      </c>
      <c r="E30" s="41">
        <v>469162471.88</v>
      </c>
      <c r="F30" s="41">
        <v>510832807.16000009</v>
      </c>
      <c r="G30" s="41">
        <v>739013712.78999996</v>
      </c>
      <c r="H30" s="41">
        <v>537016019.44000006</v>
      </c>
      <c r="I30" s="41">
        <v>605680932.20000005</v>
      </c>
      <c r="J30" s="41">
        <v>680728642.7299999</v>
      </c>
      <c r="K30" s="41">
        <v>728492202.97000015</v>
      </c>
      <c r="L30" s="41">
        <v>669238984.8900001</v>
      </c>
      <c r="M30" s="41">
        <v>608826809.7700001</v>
      </c>
      <c r="N30" s="41">
        <v>724836675</v>
      </c>
      <c r="O30" s="41">
        <v>620517619.52999997</v>
      </c>
      <c r="P30" s="41">
        <v>631678899.37999988</v>
      </c>
      <c r="Q30" s="37">
        <f t="shared" si="6"/>
        <v>7526025777.7400007</v>
      </c>
      <c r="R30" s="83"/>
    </row>
    <row r="31" spans="2:22" x14ac:dyDescent="0.25">
      <c r="B31" s="26" t="s">
        <v>317</v>
      </c>
      <c r="C31" s="87">
        <v>504.81624900000003</v>
      </c>
      <c r="D31" s="40">
        <v>504816249</v>
      </c>
      <c r="E31" s="41">
        <v>51009494.669999994</v>
      </c>
      <c r="F31" s="41">
        <v>45525671.610000007</v>
      </c>
      <c r="G31" s="41">
        <v>56292267.079999998</v>
      </c>
      <c r="H31" s="41">
        <v>42443118.419999987</v>
      </c>
      <c r="I31" s="41">
        <v>52391772.410000004</v>
      </c>
      <c r="J31" s="41">
        <v>78509363.789999992</v>
      </c>
      <c r="K31" s="41">
        <v>52144609.259999998</v>
      </c>
      <c r="L31" s="41">
        <v>49475174.960000001</v>
      </c>
      <c r="M31" s="41">
        <v>66091240.549999997</v>
      </c>
      <c r="N31" s="41">
        <v>50739792.960000008</v>
      </c>
      <c r="O31" s="41">
        <v>97605133.040000007</v>
      </c>
      <c r="P31" s="41">
        <v>72461969.219999999</v>
      </c>
      <c r="Q31" s="37">
        <f t="shared" si="6"/>
        <v>714689607.97000003</v>
      </c>
      <c r="R31" s="83"/>
    </row>
    <row r="32" spans="2:22" x14ac:dyDescent="0.25">
      <c r="B32" s="26" t="s">
        <v>191</v>
      </c>
      <c r="C32" s="87">
        <v>1312.50441</v>
      </c>
      <c r="D32" s="40">
        <v>1312504410</v>
      </c>
      <c r="E32" s="42">
        <v>130369101.15999998</v>
      </c>
      <c r="F32" s="42">
        <v>111167795.42999998</v>
      </c>
      <c r="G32" s="42">
        <v>122180239.63</v>
      </c>
      <c r="H32" s="42">
        <v>112215262.14999998</v>
      </c>
      <c r="I32" s="42">
        <v>132022990.13000001</v>
      </c>
      <c r="J32" s="42">
        <v>108431391.33999999</v>
      </c>
      <c r="K32" s="42">
        <v>126179763.50999999</v>
      </c>
      <c r="L32" s="42">
        <v>115887641.09</v>
      </c>
      <c r="M32" s="42">
        <v>100754129.51999998</v>
      </c>
      <c r="N32" s="42">
        <v>131980331.7</v>
      </c>
      <c r="O32" s="42">
        <v>107123374.3</v>
      </c>
      <c r="P32" s="42">
        <v>123686262.59999999</v>
      </c>
      <c r="Q32" s="37">
        <f t="shared" si="6"/>
        <v>1421998282.5599999</v>
      </c>
      <c r="R32" s="83"/>
      <c r="S32" s="74"/>
      <c r="T32" s="74"/>
      <c r="U32" s="74"/>
      <c r="V32" s="74"/>
    </row>
    <row r="33" spans="2:22" x14ac:dyDescent="0.25">
      <c r="B33" s="26" t="s">
        <v>318</v>
      </c>
      <c r="C33" s="87">
        <v>0</v>
      </c>
      <c r="D33" s="40">
        <v>0</v>
      </c>
      <c r="E33" s="42">
        <v>282466.7</v>
      </c>
      <c r="F33" s="42">
        <v>294622.59000000003</v>
      </c>
      <c r="G33" s="42">
        <v>299975.41000000003</v>
      </c>
      <c r="H33" s="42">
        <v>317665.46000000002</v>
      </c>
      <c r="I33" s="42">
        <v>331436.82</v>
      </c>
      <c r="J33" s="42">
        <v>337855.91</v>
      </c>
      <c r="K33" s="42">
        <v>389800.98</v>
      </c>
      <c r="L33" s="42">
        <v>418090.38999999996</v>
      </c>
      <c r="M33" s="42">
        <v>446001.33999999997</v>
      </c>
      <c r="N33" s="42">
        <v>445741.58</v>
      </c>
      <c r="O33" s="42">
        <v>459394.54000000004</v>
      </c>
      <c r="P33" s="42">
        <v>531758.92999999993</v>
      </c>
      <c r="Q33" s="37">
        <f t="shared" si="6"/>
        <v>4554810.6500000004</v>
      </c>
      <c r="R33" s="83"/>
      <c r="S33" s="74"/>
      <c r="T33" s="74"/>
      <c r="U33" s="74"/>
      <c r="V33" s="74"/>
    </row>
    <row r="34" spans="2:22" x14ac:dyDescent="0.25">
      <c r="B34" s="26" t="s">
        <v>319</v>
      </c>
      <c r="C34" s="87">
        <v>508.07914699999998</v>
      </c>
      <c r="D34" s="40">
        <v>508079147</v>
      </c>
      <c r="E34" s="42">
        <v>27647051.859999999</v>
      </c>
      <c r="F34" s="42">
        <v>184670502.05000001</v>
      </c>
      <c r="G34" s="42">
        <v>32225460.219999999</v>
      </c>
      <c r="H34" s="42">
        <v>282012841.75999999</v>
      </c>
      <c r="I34" s="42">
        <v>111611096.69</v>
      </c>
      <c r="J34" s="42">
        <v>16680055.32</v>
      </c>
      <c r="K34" s="42">
        <v>101437816.16</v>
      </c>
      <c r="L34" s="42">
        <v>24430173.27</v>
      </c>
      <c r="M34" s="42">
        <v>28235772.899999999</v>
      </c>
      <c r="N34" s="42">
        <v>51872233.290000007</v>
      </c>
      <c r="O34" s="42">
        <v>37747927.890000001</v>
      </c>
      <c r="P34" s="42">
        <v>31909775.859999999</v>
      </c>
      <c r="Q34" s="37">
        <f t="shared" si="6"/>
        <v>930480707.26999986</v>
      </c>
      <c r="R34" s="83"/>
      <c r="S34" s="74"/>
      <c r="T34" s="74"/>
      <c r="U34" s="74"/>
      <c r="V34" s="74"/>
    </row>
    <row r="35" spans="2:22" x14ac:dyDescent="0.25">
      <c r="B35" s="26" t="s">
        <v>320</v>
      </c>
      <c r="C35" s="87">
        <v>75.911732999999998</v>
      </c>
      <c r="D35" s="40">
        <v>75911733</v>
      </c>
      <c r="E35" s="42">
        <v>7117256</v>
      </c>
      <c r="F35" s="42">
        <v>5423628</v>
      </c>
      <c r="G35" s="42">
        <v>5884958</v>
      </c>
      <c r="H35" s="42">
        <v>5013886</v>
      </c>
      <c r="I35" s="42">
        <v>5886932</v>
      </c>
      <c r="J35" s="42">
        <v>5157804</v>
      </c>
      <c r="K35" s="42">
        <v>5742306</v>
      </c>
      <c r="L35" s="42">
        <v>5520326</v>
      </c>
      <c r="M35" s="42">
        <v>5316202</v>
      </c>
      <c r="N35" s="42">
        <v>6670208</v>
      </c>
      <c r="O35" s="42">
        <v>5509378</v>
      </c>
      <c r="P35" s="42">
        <v>7486530</v>
      </c>
      <c r="Q35" s="37">
        <f t="shared" si="6"/>
        <v>70729414</v>
      </c>
      <c r="R35" s="83"/>
      <c r="S35" s="74"/>
      <c r="T35" s="74"/>
      <c r="U35" s="74"/>
      <c r="V35" s="74"/>
    </row>
    <row r="36" spans="2:22" x14ac:dyDescent="0.25">
      <c r="B36" s="26" t="s">
        <v>192</v>
      </c>
      <c r="C36" s="87">
        <v>8567.6817800000008</v>
      </c>
      <c r="D36" s="40">
        <v>8567681780</v>
      </c>
      <c r="E36" s="42">
        <v>616859295.02999997</v>
      </c>
      <c r="F36" s="42">
        <v>612790326.63000011</v>
      </c>
      <c r="G36" s="42">
        <v>828696711.47000003</v>
      </c>
      <c r="H36" s="42">
        <v>617584988.27999997</v>
      </c>
      <c r="I36" s="42">
        <v>830747653.0200001</v>
      </c>
      <c r="J36" s="42">
        <v>631526612.56000006</v>
      </c>
      <c r="K36" s="42">
        <v>667965229.49000001</v>
      </c>
      <c r="L36" s="42">
        <v>851249694.08999991</v>
      </c>
      <c r="M36" s="42">
        <v>638610203.53999996</v>
      </c>
      <c r="N36" s="42">
        <v>672653730.10000002</v>
      </c>
      <c r="O36" s="42">
        <v>851918011.74000013</v>
      </c>
      <c r="P36" s="42">
        <v>825795330.99999988</v>
      </c>
      <c r="Q36" s="37">
        <f t="shared" si="6"/>
        <v>8646397786.9499989</v>
      </c>
      <c r="R36" s="83"/>
      <c r="S36" s="74"/>
      <c r="T36" s="74"/>
      <c r="U36" s="74"/>
      <c r="V36" s="74"/>
    </row>
    <row r="37" spans="2:22" x14ac:dyDescent="0.25">
      <c r="B37" s="26" t="s">
        <v>321</v>
      </c>
      <c r="C37" s="87">
        <v>214.24163200000001</v>
      </c>
      <c r="D37" s="40">
        <v>295490454</v>
      </c>
      <c r="E37" s="42">
        <v>18643521.230000004</v>
      </c>
      <c r="F37" s="42">
        <v>20191204.290000003</v>
      </c>
      <c r="G37" s="42">
        <v>23470784.120000001</v>
      </c>
      <c r="H37" s="42">
        <v>16814073.260000002</v>
      </c>
      <c r="I37" s="42">
        <v>24100085.620000001</v>
      </c>
      <c r="J37" s="42">
        <v>23984956.890000004</v>
      </c>
      <c r="K37" s="42">
        <v>26341177.030000001</v>
      </c>
      <c r="L37" s="42">
        <v>21173024.93</v>
      </c>
      <c r="M37" s="42">
        <v>28014035.960000008</v>
      </c>
      <c r="N37" s="42">
        <v>29946336.77</v>
      </c>
      <c r="O37" s="42">
        <v>20182847.219999995</v>
      </c>
      <c r="P37" s="42">
        <v>22722577.109999996</v>
      </c>
      <c r="Q37" s="37">
        <f t="shared" si="6"/>
        <v>275584624.43000007</v>
      </c>
      <c r="R37" s="83"/>
      <c r="S37" s="74"/>
      <c r="T37" s="74"/>
      <c r="U37" s="74"/>
      <c r="V37" s="74"/>
    </row>
    <row r="38" spans="2:22" x14ac:dyDescent="0.25">
      <c r="B38" s="23" t="s">
        <v>385</v>
      </c>
      <c r="C38" s="87">
        <v>0</v>
      </c>
      <c r="D38" s="40">
        <v>0</v>
      </c>
      <c r="E38" s="42">
        <v>0</v>
      </c>
      <c r="F38" s="42">
        <v>3189.66</v>
      </c>
      <c r="G38" s="42">
        <v>0</v>
      </c>
      <c r="H38" s="42">
        <v>0</v>
      </c>
      <c r="I38" s="42">
        <v>0</v>
      </c>
      <c r="J38" s="42">
        <v>933.21</v>
      </c>
      <c r="K38" s="42">
        <v>0</v>
      </c>
      <c r="L38" s="42">
        <v>0</v>
      </c>
      <c r="M38" s="42">
        <v>0</v>
      </c>
      <c r="N38" s="42">
        <v>0</v>
      </c>
      <c r="O38" s="42">
        <v>0</v>
      </c>
      <c r="P38" s="42">
        <v>0</v>
      </c>
      <c r="Q38" s="37">
        <f t="shared" si="6"/>
        <v>4122.87</v>
      </c>
      <c r="R38" s="83"/>
      <c r="S38" s="74"/>
      <c r="T38" s="74"/>
      <c r="U38" s="74"/>
      <c r="V38" s="74"/>
    </row>
    <row r="39" spans="2:22" x14ac:dyDescent="0.25">
      <c r="B39" s="26" t="s">
        <v>323</v>
      </c>
      <c r="C39" s="87">
        <v>139.94753800000001</v>
      </c>
      <c r="D39" s="40">
        <v>139947538</v>
      </c>
      <c r="E39" s="42">
        <v>33593067.670000002</v>
      </c>
      <c r="F39" s="42">
        <v>31119238.460000001</v>
      </c>
      <c r="G39" s="42">
        <v>30897326.770000003</v>
      </c>
      <c r="H39" s="42">
        <v>9226550.0599999987</v>
      </c>
      <c r="I39" s="42">
        <v>37359104.859999999</v>
      </c>
      <c r="J39" s="42">
        <v>36533839.380000003</v>
      </c>
      <c r="K39" s="42">
        <v>34804092.899999991</v>
      </c>
      <c r="L39" s="42">
        <v>32292238.199999999</v>
      </c>
      <c r="M39" s="42">
        <v>29395583.799999997</v>
      </c>
      <c r="N39" s="42">
        <v>31061962.29000001</v>
      </c>
      <c r="O39" s="42">
        <v>28808576.530000005</v>
      </c>
      <c r="P39" s="42">
        <v>39077470.490000002</v>
      </c>
      <c r="Q39" s="37">
        <f t="shared" si="6"/>
        <v>374169051.41000003</v>
      </c>
      <c r="R39" s="83"/>
      <c r="S39" s="74"/>
      <c r="T39" s="74"/>
      <c r="U39" s="74"/>
      <c r="V39" s="74"/>
    </row>
    <row r="40" spans="2:22" x14ac:dyDescent="0.25">
      <c r="B40" s="26" t="s">
        <v>324</v>
      </c>
      <c r="C40" s="87">
        <v>295.22306800000001</v>
      </c>
      <c r="D40" s="40">
        <v>295223068</v>
      </c>
      <c r="E40" s="42">
        <v>46163802.859999999</v>
      </c>
      <c r="F40" s="42">
        <v>48176343.339999996</v>
      </c>
      <c r="G40" s="42">
        <v>47877358.789999999</v>
      </c>
      <c r="H40" s="42">
        <v>28138862.510000005</v>
      </c>
      <c r="I40" s="42">
        <v>35823480.590000004</v>
      </c>
      <c r="J40" s="42">
        <v>23117601.150000002</v>
      </c>
      <c r="K40" s="42">
        <v>28279990.040000003</v>
      </c>
      <c r="L40" s="42">
        <v>24145751.479999997</v>
      </c>
      <c r="M40" s="42">
        <v>28075126.18</v>
      </c>
      <c r="N40" s="42">
        <v>31634563.259999998</v>
      </c>
      <c r="O40" s="42">
        <v>26274256.710000001</v>
      </c>
      <c r="P40" s="42">
        <v>24456030.739999998</v>
      </c>
      <c r="Q40" s="37">
        <f t="shared" si="6"/>
        <v>392163167.64999998</v>
      </c>
      <c r="R40" s="83"/>
      <c r="S40" s="74"/>
      <c r="T40" s="74"/>
      <c r="U40" s="74"/>
      <c r="V40" s="74"/>
    </row>
    <row r="41" spans="2:22" x14ac:dyDescent="0.25">
      <c r="B41" s="26" t="s">
        <v>325</v>
      </c>
      <c r="C41" s="87">
        <v>6.6745270000000003</v>
      </c>
      <c r="D41" s="40">
        <v>6674527</v>
      </c>
      <c r="E41" s="42">
        <v>1156226.8499999999</v>
      </c>
      <c r="F41" s="42">
        <v>1438573.36</v>
      </c>
      <c r="G41" s="42">
        <v>1279491.8399999999</v>
      </c>
      <c r="H41" s="42">
        <v>800132.64999999991</v>
      </c>
      <c r="I41" s="42">
        <v>2369199.4099999997</v>
      </c>
      <c r="J41" s="42">
        <v>954310.2</v>
      </c>
      <c r="K41" s="42">
        <v>986621.58999999985</v>
      </c>
      <c r="L41" s="42">
        <v>632046.20000000007</v>
      </c>
      <c r="M41" s="42">
        <v>394085.04000000004</v>
      </c>
      <c r="N41" s="42">
        <v>1826046.0199999998</v>
      </c>
      <c r="O41" s="42">
        <v>1039930.1700000002</v>
      </c>
      <c r="P41" s="42">
        <v>1050968.68</v>
      </c>
      <c r="Q41" s="37">
        <f t="shared" si="6"/>
        <v>13927632.009999996</v>
      </c>
      <c r="R41" s="83"/>
      <c r="S41" s="74"/>
      <c r="T41" s="74"/>
      <c r="U41" s="74"/>
      <c r="V41" s="74"/>
    </row>
    <row r="42" spans="2:22" x14ac:dyDescent="0.25">
      <c r="B42" s="26" t="s">
        <v>326</v>
      </c>
      <c r="C42" s="87">
        <v>102.06328600000001</v>
      </c>
      <c r="D42" s="40">
        <v>102063286</v>
      </c>
      <c r="E42" s="42">
        <v>12637474.25</v>
      </c>
      <c r="F42" s="42">
        <v>10708558.93</v>
      </c>
      <c r="G42" s="42">
        <v>12832690.24</v>
      </c>
      <c r="H42" s="42">
        <v>8866671.0800000019</v>
      </c>
      <c r="I42" s="42">
        <v>10762464.320000002</v>
      </c>
      <c r="J42" s="42">
        <v>10337996.700000001</v>
      </c>
      <c r="K42" s="42">
        <v>10862976.660000004</v>
      </c>
      <c r="L42" s="42">
        <v>10902614.059999999</v>
      </c>
      <c r="M42" s="42">
        <v>17037147.789999999</v>
      </c>
      <c r="N42" s="42">
        <v>11709336.119999999</v>
      </c>
      <c r="O42" s="42">
        <v>10973187.82</v>
      </c>
      <c r="P42" s="42">
        <v>17935668.310000002</v>
      </c>
      <c r="Q42" s="37">
        <f t="shared" si="6"/>
        <v>145566786.28</v>
      </c>
      <c r="R42" s="83"/>
      <c r="S42" s="74"/>
      <c r="T42" s="74"/>
      <c r="U42" s="74"/>
      <c r="V42" s="74"/>
    </row>
    <row r="43" spans="2:22" x14ac:dyDescent="0.25">
      <c r="B43" s="26" t="s">
        <v>327</v>
      </c>
      <c r="C43" s="87">
        <v>0.11788800000000001</v>
      </c>
      <c r="D43" s="40">
        <v>117888</v>
      </c>
      <c r="E43" s="42">
        <v>0</v>
      </c>
      <c r="F43" s="42">
        <v>0</v>
      </c>
      <c r="G43" s="42">
        <v>0</v>
      </c>
      <c r="H43" s="42">
        <v>3348.75</v>
      </c>
      <c r="I43" s="42">
        <v>7314.95</v>
      </c>
      <c r="J43" s="42">
        <v>39168.06</v>
      </c>
      <c r="K43" s="42">
        <v>32643.35</v>
      </c>
      <c r="L43" s="42">
        <v>0</v>
      </c>
      <c r="M43" s="42">
        <v>0</v>
      </c>
      <c r="N43" s="42">
        <v>33878.699999999997</v>
      </c>
      <c r="O43" s="42">
        <v>0</v>
      </c>
      <c r="P43" s="42">
        <v>0</v>
      </c>
      <c r="Q43" s="37">
        <f t="shared" si="6"/>
        <v>116353.80999999998</v>
      </c>
      <c r="R43" s="83"/>
      <c r="S43" s="74"/>
      <c r="T43" s="74"/>
      <c r="U43" s="74"/>
      <c r="V43" s="74"/>
    </row>
    <row r="44" spans="2:22" x14ac:dyDescent="0.25">
      <c r="B44" s="26" t="s">
        <v>328</v>
      </c>
      <c r="C44" s="87">
        <v>1.6407999999999999E-2</v>
      </c>
      <c r="D44" s="40">
        <v>16408</v>
      </c>
      <c r="E44" s="42">
        <v>0</v>
      </c>
      <c r="F44" s="42">
        <v>0</v>
      </c>
      <c r="G44" s="42">
        <v>0</v>
      </c>
      <c r="H44" s="42">
        <v>368.36</v>
      </c>
      <c r="I44" s="42">
        <v>804.64</v>
      </c>
      <c r="J44" s="42">
        <v>4308.49</v>
      </c>
      <c r="K44" s="42">
        <v>3590.77</v>
      </c>
      <c r="L44" s="42">
        <v>0</v>
      </c>
      <c r="M44" s="42">
        <v>0</v>
      </c>
      <c r="N44" s="42">
        <v>6775.74</v>
      </c>
      <c r="O44" s="42">
        <v>0</v>
      </c>
      <c r="P44" s="42">
        <v>0</v>
      </c>
      <c r="Q44" s="37">
        <f t="shared" si="6"/>
        <v>15848</v>
      </c>
      <c r="R44" s="83"/>
      <c r="S44" s="74"/>
      <c r="T44" s="74"/>
      <c r="U44" s="74"/>
      <c r="V44" s="74"/>
    </row>
    <row r="45" spans="2:22" x14ac:dyDescent="0.25">
      <c r="B45" s="26" t="s">
        <v>329</v>
      </c>
      <c r="C45" s="87">
        <v>19.438580000000002</v>
      </c>
      <c r="D45" s="40">
        <v>19438580</v>
      </c>
      <c r="E45" s="42">
        <v>3841774.83</v>
      </c>
      <c r="F45" s="42">
        <v>1749872.7000000002</v>
      </c>
      <c r="G45" s="42">
        <v>1708420.11</v>
      </c>
      <c r="H45" s="42">
        <v>1270197.2599999998</v>
      </c>
      <c r="I45" s="42">
        <v>1321653.49</v>
      </c>
      <c r="J45" s="42">
        <v>1040888.44</v>
      </c>
      <c r="K45" s="42">
        <v>1265067.0199999998</v>
      </c>
      <c r="L45" s="42">
        <v>1128373.21</v>
      </c>
      <c r="M45" s="42">
        <v>1328159.43</v>
      </c>
      <c r="N45" s="42">
        <v>2281557.1599999997</v>
      </c>
      <c r="O45" s="42">
        <v>1759711.3100000003</v>
      </c>
      <c r="P45" s="42">
        <v>4145259.2100000004</v>
      </c>
      <c r="Q45" s="37">
        <f t="shared" si="6"/>
        <v>22840934.169999998</v>
      </c>
      <c r="R45" s="83"/>
      <c r="S45" s="74"/>
      <c r="T45" s="74"/>
      <c r="U45" s="74"/>
      <c r="V45" s="74"/>
    </row>
    <row r="46" spans="2:22" x14ac:dyDescent="0.25">
      <c r="B46" s="23" t="s">
        <v>330</v>
      </c>
      <c r="C46" s="87">
        <v>683.92568800000004</v>
      </c>
      <c r="D46" s="40">
        <v>683925688</v>
      </c>
      <c r="E46" s="43">
        <v>66088459.220000014</v>
      </c>
      <c r="F46" s="43">
        <v>78261672.629999995</v>
      </c>
      <c r="G46" s="43">
        <v>116559643.84000002</v>
      </c>
      <c r="H46" s="43">
        <v>57923259.549999997</v>
      </c>
      <c r="I46" s="43">
        <v>98581117.799999997</v>
      </c>
      <c r="J46" s="43">
        <v>64015412.75</v>
      </c>
      <c r="K46" s="43">
        <v>79669036.860000014</v>
      </c>
      <c r="L46" s="43">
        <v>66746336.650000006</v>
      </c>
      <c r="M46" s="43">
        <v>86090995.579999998</v>
      </c>
      <c r="N46" s="43">
        <v>94152746.659999982</v>
      </c>
      <c r="O46" s="43">
        <v>72662071.219999999</v>
      </c>
      <c r="P46" s="43">
        <v>85254980.840000004</v>
      </c>
      <c r="Q46" s="37">
        <f t="shared" si="6"/>
        <v>966005733.60000014</v>
      </c>
      <c r="R46" s="85"/>
      <c r="S46" s="75"/>
      <c r="T46" s="75"/>
      <c r="U46" s="75"/>
      <c r="V46" s="75"/>
    </row>
    <row r="47" spans="2:22" s="1" customFormat="1" x14ac:dyDescent="0.25">
      <c r="B47" s="3" t="s">
        <v>194</v>
      </c>
      <c r="C47" s="88">
        <f t="shared" ref="C47:Q47" si="7">+SUM(C48:C90)</f>
        <v>361600.61532199988</v>
      </c>
      <c r="D47" s="44">
        <f t="shared" si="7"/>
        <v>349770074716</v>
      </c>
      <c r="E47" s="45">
        <f t="shared" si="7"/>
        <v>32450552457.689991</v>
      </c>
      <c r="F47" s="45">
        <f t="shared" si="7"/>
        <v>25564767506.730003</v>
      </c>
      <c r="G47" s="45">
        <f t="shared" si="7"/>
        <v>26707927084.040005</v>
      </c>
      <c r="H47" s="45">
        <f t="shared" si="7"/>
        <v>27542228441.460003</v>
      </c>
      <c r="I47" s="45">
        <f t="shared" si="7"/>
        <v>30325059592.09</v>
      </c>
      <c r="J47" s="45">
        <f t="shared" si="7"/>
        <v>26782976532.720001</v>
      </c>
      <c r="K47" s="45">
        <f t="shared" si="7"/>
        <v>29045855698.790005</v>
      </c>
      <c r="L47" s="45">
        <f t="shared" si="7"/>
        <v>28960723528.080013</v>
      </c>
      <c r="M47" s="45">
        <f t="shared" si="7"/>
        <v>27725742921.060009</v>
      </c>
      <c r="N47" s="45">
        <f t="shared" si="7"/>
        <v>30845390113.140007</v>
      </c>
      <c r="O47" s="45">
        <f t="shared" si="7"/>
        <v>28427216335.920002</v>
      </c>
      <c r="P47" s="45">
        <f t="shared" si="7"/>
        <v>32518125059.220001</v>
      </c>
      <c r="Q47" s="44">
        <f t="shared" si="7"/>
        <v>346896565270.93982</v>
      </c>
      <c r="R47" s="85"/>
    </row>
    <row r="48" spans="2:22" s="1" customFormat="1" x14ac:dyDescent="0.25">
      <c r="B48" s="23" t="s">
        <v>195</v>
      </c>
      <c r="C48" s="87">
        <v>226268.94059000001</v>
      </c>
      <c r="D48" s="40">
        <v>216786429845</v>
      </c>
      <c r="E48" s="68">
        <v>19553899429.459995</v>
      </c>
      <c r="F48" s="68">
        <v>15600734760.170004</v>
      </c>
      <c r="G48" s="68">
        <v>16851159956.66</v>
      </c>
      <c r="H48" s="68">
        <v>17600542454.310005</v>
      </c>
      <c r="I48" s="68">
        <v>18640312135.82</v>
      </c>
      <c r="J48" s="68">
        <v>17090986020.409996</v>
      </c>
      <c r="K48" s="68">
        <v>18533015281.82</v>
      </c>
      <c r="L48" s="68">
        <v>17991429170.790005</v>
      </c>
      <c r="M48" s="68">
        <v>17451787072.369999</v>
      </c>
      <c r="N48" s="68">
        <v>18513449745.740002</v>
      </c>
      <c r="O48" s="68">
        <v>17791027991.139996</v>
      </c>
      <c r="P48" s="68">
        <v>18705686463.090004</v>
      </c>
      <c r="Q48" s="37">
        <f t="shared" ref="Q48:Q90" si="8">+SUM(E48:P48)</f>
        <v>214324030481.78</v>
      </c>
      <c r="R48" s="85"/>
    </row>
    <row r="49" spans="2:18" s="1" customFormat="1" x14ac:dyDescent="0.25">
      <c r="B49" s="23" t="s">
        <v>196</v>
      </c>
      <c r="C49" s="87">
        <v>39533.212100999997</v>
      </c>
      <c r="D49" s="40">
        <v>38340684190</v>
      </c>
      <c r="E49" s="68">
        <v>3757794813.9499998</v>
      </c>
      <c r="F49" s="68">
        <v>3085911374.4800005</v>
      </c>
      <c r="G49" s="68">
        <v>2978889751.9799995</v>
      </c>
      <c r="H49" s="68">
        <v>2939960207.9699998</v>
      </c>
      <c r="I49" s="68">
        <v>3666384935.2300005</v>
      </c>
      <c r="J49" s="68">
        <v>2898876005.8899999</v>
      </c>
      <c r="K49" s="68">
        <v>3304198660.9200001</v>
      </c>
      <c r="L49" s="68">
        <v>3639269522.3100004</v>
      </c>
      <c r="M49" s="68">
        <v>3281064856.9700003</v>
      </c>
      <c r="N49" s="68">
        <v>3780698158.0500002</v>
      </c>
      <c r="O49" s="68">
        <v>3053253485.9900002</v>
      </c>
      <c r="P49" s="68">
        <v>4204402448.8499999</v>
      </c>
      <c r="Q49" s="37">
        <f t="shared" si="8"/>
        <v>40590704222.589996</v>
      </c>
      <c r="R49" s="85"/>
    </row>
    <row r="50" spans="2:18" s="1" customFormat="1" x14ac:dyDescent="0.25">
      <c r="B50" s="23" t="s">
        <v>197</v>
      </c>
      <c r="C50" s="87">
        <v>22822.775122999999</v>
      </c>
      <c r="D50" s="40">
        <v>20742906052</v>
      </c>
      <c r="E50" s="68">
        <v>1725229827.7599998</v>
      </c>
      <c r="F50" s="68">
        <v>1545384745.77</v>
      </c>
      <c r="G50" s="68">
        <v>1502518497.96</v>
      </c>
      <c r="H50" s="68">
        <v>1595881582.7899997</v>
      </c>
      <c r="I50" s="68">
        <v>2033734123.4000001</v>
      </c>
      <c r="J50" s="68">
        <v>1452868587.76</v>
      </c>
      <c r="K50" s="68">
        <v>1576911232.6299999</v>
      </c>
      <c r="L50" s="68">
        <v>1819780193.9700003</v>
      </c>
      <c r="M50" s="68">
        <v>1518123662.0100002</v>
      </c>
      <c r="N50" s="68">
        <v>1884834131.01</v>
      </c>
      <c r="O50" s="68">
        <v>1560994873.8899999</v>
      </c>
      <c r="P50" s="68">
        <v>2021391374.3399999</v>
      </c>
      <c r="Q50" s="37">
        <f t="shared" si="8"/>
        <v>20237652833.290001</v>
      </c>
      <c r="R50" s="85"/>
    </row>
    <row r="51" spans="2:18" s="1" customFormat="1" x14ac:dyDescent="0.25">
      <c r="B51" s="23" t="s">
        <v>279</v>
      </c>
      <c r="C51" s="87">
        <v>2052.7724250000001</v>
      </c>
      <c r="D51" s="40">
        <v>4201025458</v>
      </c>
      <c r="E51" s="68">
        <v>172708990.14000002</v>
      </c>
      <c r="F51" s="68">
        <v>126168279.72</v>
      </c>
      <c r="G51" s="68">
        <v>198940832.75999999</v>
      </c>
      <c r="H51" s="68">
        <v>137901956.09999999</v>
      </c>
      <c r="I51" s="68">
        <v>136340779.96000001</v>
      </c>
      <c r="J51" s="68">
        <v>152695925.47999999</v>
      </c>
      <c r="K51" s="68">
        <v>120614110.44</v>
      </c>
      <c r="L51" s="68">
        <v>164965759.28</v>
      </c>
      <c r="M51" s="68">
        <v>124289506.89999999</v>
      </c>
      <c r="N51" s="68">
        <v>122964948.52</v>
      </c>
      <c r="O51" s="68">
        <v>134355885.52000001</v>
      </c>
      <c r="P51" s="68">
        <v>150516800.03999999</v>
      </c>
      <c r="Q51" s="37">
        <f t="shared" si="8"/>
        <v>1742463774.8600001</v>
      </c>
      <c r="R51" s="85"/>
    </row>
    <row r="52" spans="2:18" s="1" customFormat="1" x14ac:dyDescent="0.25">
      <c r="B52" s="23" t="s">
        <v>331</v>
      </c>
      <c r="C52" s="87">
        <v>750.38822900000002</v>
      </c>
      <c r="D52" s="40">
        <v>123388229</v>
      </c>
      <c r="E52" s="68">
        <v>13929274.85</v>
      </c>
      <c r="F52" s="68">
        <v>0</v>
      </c>
      <c r="G52" s="68">
        <v>3358085.45</v>
      </c>
      <c r="H52" s="68">
        <v>3782004.1</v>
      </c>
      <c r="I52" s="68">
        <v>13958088.199999999</v>
      </c>
      <c r="J52" s="68">
        <v>0</v>
      </c>
      <c r="K52" s="68">
        <v>0</v>
      </c>
      <c r="L52" s="68">
        <v>14028158.029999999</v>
      </c>
      <c r="M52" s="68">
        <v>0</v>
      </c>
      <c r="N52" s="68">
        <v>0</v>
      </c>
      <c r="O52" s="68">
        <v>30919863.879999999</v>
      </c>
      <c r="P52" s="68">
        <v>15684293.529999999</v>
      </c>
      <c r="Q52" s="37">
        <f t="shared" si="8"/>
        <v>95659768.040000007</v>
      </c>
      <c r="R52" s="85"/>
    </row>
    <row r="53" spans="2:18" s="1" customFormat="1" x14ac:dyDescent="0.25">
      <c r="B53" s="23" t="s">
        <v>332</v>
      </c>
      <c r="C53" s="87">
        <v>42.771768999999999</v>
      </c>
      <c r="D53" s="40">
        <v>42771769</v>
      </c>
      <c r="E53" s="68">
        <v>0</v>
      </c>
      <c r="F53" s="68">
        <v>0</v>
      </c>
      <c r="G53" s="68">
        <v>0</v>
      </c>
      <c r="H53" s="68">
        <v>0</v>
      </c>
      <c r="I53" s="68">
        <v>0</v>
      </c>
      <c r="J53" s="68">
        <v>0</v>
      </c>
      <c r="K53" s="68">
        <v>0</v>
      </c>
      <c r="L53" s="68">
        <v>0</v>
      </c>
      <c r="M53" s="68">
        <v>0</v>
      </c>
      <c r="N53" s="68">
        <v>11500000</v>
      </c>
      <c r="O53" s="68">
        <v>820251.1</v>
      </c>
      <c r="P53" s="68">
        <v>0</v>
      </c>
      <c r="Q53" s="37">
        <f t="shared" si="8"/>
        <v>12320251.1</v>
      </c>
      <c r="R53" s="85"/>
    </row>
    <row r="54" spans="2:18" s="1" customFormat="1" x14ac:dyDescent="0.25">
      <c r="B54" s="23" t="s">
        <v>333</v>
      </c>
      <c r="C54" s="87">
        <v>5936.408668</v>
      </c>
      <c r="D54" s="40">
        <v>5792408668</v>
      </c>
      <c r="E54" s="68">
        <v>785517649.99000001</v>
      </c>
      <c r="F54" s="68">
        <v>311708453.67000002</v>
      </c>
      <c r="G54" s="68">
        <v>381842584.75</v>
      </c>
      <c r="H54" s="68">
        <v>378495850.19999999</v>
      </c>
      <c r="I54" s="68">
        <v>572241216.43999994</v>
      </c>
      <c r="J54" s="68">
        <v>343021901.99999994</v>
      </c>
      <c r="K54" s="68">
        <v>393266343.96999997</v>
      </c>
      <c r="L54" s="68">
        <v>433926589.38</v>
      </c>
      <c r="M54" s="68">
        <v>470225116.84000003</v>
      </c>
      <c r="N54" s="68">
        <v>398989876.59999996</v>
      </c>
      <c r="O54" s="68">
        <v>458067387.83999997</v>
      </c>
      <c r="P54" s="68">
        <v>627450599.02999997</v>
      </c>
      <c r="Q54" s="37">
        <f t="shared" si="8"/>
        <v>5554753570.71</v>
      </c>
      <c r="R54" s="85"/>
    </row>
    <row r="55" spans="2:18" s="1" customFormat="1" x14ac:dyDescent="0.25">
      <c r="B55" s="23" t="s">
        <v>334</v>
      </c>
      <c r="C55" s="87">
        <v>25.598246</v>
      </c>
      <c r="D55" s="40">
        <v>814918</v>
      </c>
      <c r="E55" s="68">
        <v>2849185.56</v>
      </c>
      <c r="F55" s="68">
        <v>555116.9</v>
      </c>
      <c r="G55" s="68">
        <v>206310.49</v>
      </c>
      <c r="H55" s="68">
        <v>817950</v>
      </c>
      <c r="I55" s="68">
        <v>2245051.17</v>
      </c>
      <c r="J55" s="68">
        <v>1584161.7</v>
      </c>
      <c r="K55" s="68">
        <v>594219.02</v>
      </c>
      <c r="L55" s="68">
        <v>819853.56</v>
      </c>
      <c r="M55" s="68">
        <v>230743.43</v>
      </c>
      <c r="N55" s="68">
        <v>1206790.1499999999</v>
      </c>
      <c r="O55" s="68">
        <v>789391.96</v>
      </c>
      <c r="P55" s="68">
        <v>3975135.31</v>
      </c>
      <c r="Q55" s="37">
        <f t="shared" si="8"/>
        <v>15873909.250000002</v>
      </c>
      <c r="R55" s="85"/>
    </row>
    <row r="56" spans="2:18" s="1" customFormat="1" x14ac:dyDescent="0.25">
      <c r="B56" s="23" t="s">
        <v>335</v>
      </c>
      <c r="C56" s="87">
        <v>36.593215999999998</v>
      </c>
      <c r="D56" s="40">
        <v>6593216</v>
      </c>
      <c r="E56" s="68">
        <v>323701.88</v>
      </c>
      <c r="F56" s="68">
        <v>1207005.1599999999</v>
      </c>
      <c r="G56" s="68">
        <v>302726.5</v>
      </c>
      <c r="H56" s="68">
        <v>654845.61</v>
      </c>
      <c r="I56" s="68">
        <v>370766.8</v>
      </c>
      <c r="J56" s="68">
        <v>304718.70999999996</v>
      </c>
      <c r="K56" s="68">
        <v>88837.43</v>
      </c>
      <c r="L56" s="68">
        <v>104282.22</v>
      </c>
      <c r="M56" s="68">
        <v>27883</v>
      </c>
      <c r="N56" s="68">
        <v>106730.73</v>
      </c>
      <c r="O56" s="68">
        <v>152666.70000000001</v>
      </c>
      <c r="P56" s="68">
        <v>793226.31</v>
      </c>
      <c r="Q56" s="37">
        <f t="shared" si="8"/>
        <v>4437391.0500000007</v>
      </c>
      <c r="R56" s="85"/>
    </row>
    <row r="57" spans="2:18" s="1" customFormat="1" x14ac:dyDescent="0.25">
      <c r="B57" s="23" t="s">
        <v>336</v>
      </c>
      <c r="C57" s="87">
        <v>44.098483000000002</v>
      </c>
      <c r="D57" s="40">
        <v>20098483</v>
      </c>
      <c r="E57" s="68">
        <v>900662.78</v>
      </c>
      <c r="F57" s="68">
        <v>4046582</v>
      </c>
      <c r="G57" s="68">
        <v>1064586.3999999999</v>
      </c>
      <c r="H57" s="68">
        <v>3398441.1199999996</v>
      </c>
      <c r="I57" s="68">
        <v>1478109.15</v>
      </c>
      <c r="J57" s="68">
        <v>1091668.31</v>
      </c>
      <c r="K57" s="68">
        <v>304512.31</v>
      </c>
      <c r="L57" s="68">
        <v>506380.7</v>
      </c>
      <c r="M57" s="68">
        <v>333925.64</v>
      </c>
      <c r="N57" s="68">
        <v>1039670.7600000001</v>
      </c>
      <c r="O57" s="68">
        <v>723716.06</v>
      </c>
      <c r="P57" s="68">
        <v>3488731.42</v>
      </c>
      <c r="Q57" s="37">
        <f t="shared" si="8"/>
        <v>18376986.649999999</v>
      </c>
      <c r="R57" s="85"/>
    </row>
    <row r="58" spans="2:18" s="1" customFormat="1" x14ac:dyDescent="0.25">
      <c r="B58" s="23" t="s">
        <v>337</v>
      </c>
      <c r="C58" s="87">
        <v>218.78833399999999</v>
      </c>
      <c r="D58" s="40">
        <v>218788334</v>
      </c>
      <c r="E58" s="68">
        <v>13927920.880000001</v>
      </c>
      <c r="F58" s="68">
        <v>49340446.100000001</v>
      </c>
      <c r="G58" s="68">
        <v>10038675.23</v>
      </c>
      <c r="H58" s="68">
        <v>41632801.210000001</v>
      </c>
      <c r="I58" s="68">
        <v>23968380.399999999</v>
      </c>
      <c r="J58" s="68">
        <v>16342363.08</v>
      </c>
      <c r="K58" s="68">
        <v>6505612.8600000003</v>
      </c>
      <c r="L58" s="68">
        <v>9346691.3699999992</v>
      </c>
      <c r="M58" s="68">
        <v>6331254.79</v>
      </c>
      <c r="N58" s="68">
        <v>31001122.16</v>
      </c>
      <c r="O58" s="68">
        <v>11903965.73</v>
      </c>
      <c r="P58" s="68">
        <v>101597840.3</v>
      </c>
      <c r="Q58" s="37">
        <f t="shared" si="8"/>
        <v>321937074.11000001</v>
      </c>
      <c r="R58" s="85"/>
    </row>
    <row r="59" spans="2:18" s="1" customFormat="1" x14ac:dyDescent="0.25">
      <c r="B59" s="23" t="s">
        <v>338</v>
      </c>
      <c r="C59" s="87">
        <v>114.437864</v>
      </c>
      <c r="D59" s="40">
        <v>114437864</v>
      </c>
      <c r="E59" s="68">
        <v>68796193.620000005</v>
      </c>
      <c r="F59" s="68">
        <v>7392535.71</v>
      </c>
      <c r="G59" s="68">
        <v>2222539.88</v>
      </c>
      <c r="H59" s="68">
        <v>6621704.3799999999</v>
      </c>
      <c r="I59" s="68">
        <v>2918146.67</v>
      </c>
      <c r="J59" s="68">
        <v>1988307.45</v>
      </c>
      <c r="K59" s="68">
        <v>696087.01</v>
      </c>
      <c r="L59" s="68">
        <v>1221796.6500000001</v>
      </c>
      <c r="M59" s="68">
        <v>478982.62</v>
      </c>
      <c r="N59" s="68">
        <v>3257264.47</v>
      </c>
      <c r="O59" s="68">
        <v>1498124.5300000003</v>
      </c>
      <c r="P59" s="68">
        <v>8775143.8499999996</v>
      </c>
      <c r="Q59" s="37">
        <f t="shared" si="8"/>
        <v>105866826.84</v>
      </c>
      <c r="R59" s="85"/>
    </row>
    <row r="60" spans="2:18" s="1" customFormat="1" x14ac:dyDescent="0.25">
      <c r="B60" s="23" t="s">
        <v>339</v>
      </c>
      <c r="C60" s="87">
        <v>50.382328000000001</v>
      </c>
      <c r="D60" s="40">
        <v>50382328</v>
      </c>
      <c r="E60" s="68">
        <v>3800226.6799999997</v>
      </c>
      <c r="F60" s="68">
        <v>10168088.84</v>
      </c>
      <c r="G60" s="68">
        <v>2303064.15</v>
      </c>
      <c r="H60" s="68">
        <v>9382684.3900000006</v>
      </c>
      <c r="I60" s="68">
        <v>4171347.18</v>
      </c>
      <c r="J60" s="68">
        <v>2967549.6500000004</v>
      </c>
      <c r="K60" s="68">
        <v>1228718.5900000001</v>
      </c>
      <c r="L60" s="68">
        <v>1537614.37</v>
      </c>
      <c r="M60" s="68">
        <v>519237.72</v>
      </c>
      <c r="N60" s="68">
        <v>1649593.49</v>
      </c>
      <c r="O60" s="68">
        <v>1292659.08</v>
      </c>
      <c r="P60" s="68">
        <v>6344321.8200000003</v>
      </c>
      <c r="Q60" s="37">
        <f t="shared" si="8"/>
        <v>45365105.960000001</v>
      </c>
      <c r="R60" s="85"/>
    </row>
    <row r="61" spans="2:18" s="1" customFormat="1" x14ac:dyDescent="0.25">
      <c r="B61" s="23" t="s">
        <v>340</v>
      </c>
      <c r="C61" s="87">
        <v>224.48620299999999</v>
      </c>
      <c r="D61" s="40">
        <v>224486203</v>
      </c>
      <c r="E61" s="68">
        <v>43129848.720000006</v>
      </c>
      <c r="F61" s="68">
        <v>33619385.210000001</v>
      </c>
      <c r="G61" s="68">
        <v>10734999</v>
      </c>
      <c r="H61" s="68">
        <v>33191449.43</v>
      </c>
      <c r="I61" s="68">
        <v>15150340.42</v>
      </c>
      <c r="J61" s="68">
        <v>13475325.550000001</v>
      </c>
      <c r="K61" s="68">
        <v>11681972.08</v>
      </c>
      <c r="L61" s="68">
        <v>11495700.51</v>
      </c>
      <c r="M61" s="68">
        <v>3582284.3400000003</v>
      </c>
      <c r="N61" s="68">
        <v>24014534.219999999</v>
      </c>
      <c r="O61" s="68">
        <v>10824247.040000001</v>
      </c>
      <c r="P61" s="68">
        <v>70969446.350000009</v>
      </c>
      <c r="Q61" s="37">
        <f t="shared" si="8"/>
        <v>281869532.87</v>
      </c>
      <c r="R61" s="85"/>
    </row>
    <row r="62" spans="2:18" s="1" customFormat="1" x14ac:dyDescent="0.25">
      <c r="B62" s="23" t="s">
        <v>341</v>
      </c>
      <c r="C62" s="87">
        <v>53.104989000000003</v>
      </c>
      <c r="D62" s="40">
        <v>53104989</v>
      </c>
      <c r="E62" s="68">
        <v>69183.899999999994</v>
      </c>
      <c r="F62" s="68">
        <v>375592.39</v>
      </c>
      <c r="G62" s="68">
        <v>92995.25</v>
      </c>
      <c r="H62" s="68">
        <v>307446.63</v>
      </c>
      <c r="I62" s="68">
        <v>88294.13</v>
      </c>
      <c r="J62" s="68">
        <v>37642.559999999998</v>
      </c>
      <c r="K62" s="68">
        <v>21149.54</v>
      </c>
      <c r="L62" s="68">
        <v>40595.120000000003</v>
      </c>
      <c r="M62" s="68">
        <v>16596.830000000002</v>
      </c>
      <c r="N62" s="68">
        <v>57298.080000000002</v>
      </c>
      <c r="O62" s="68">
        <v>49432.88</v>
      </c>
      <c r="P62" s="68">
        <v>252479.77</v>
      </c>
      <c r="Q62" s="37">
        <f t="shared" si="8"/>
        <v>1408707.08</v>
      </c>
      <c r="R62" s="85"/>
    </row>
    <row r="63" spans="2:18" s="1" customFormat="1" x14ac:dyDescent="0.25">
      <c r="B63" s="23" t="s">
        <v>342</v>
      </c>
      <c r="C63" s="87">
        <v>17264.786110000001</v>
      </c>
      <c r="D63" s="40">
        <v>17264786110</v>
      </c>
      <c r="E63" s="68">
        <v>1860259458.4199998</v>
      </c>
      <c r="F63" s="68">
        <v>1138854169.22</v>
      </c>
      <c r="G63" s="68">
        <v>1175282637.6399999</v>
      </c>
      <c r="H63" s="68">
        <v>1369496286.28</v>
      </c>
      <c r="I63" s="68">
        <v>1353965578.3699999</v>
      </c>
      <c r="J63" s="68">
        <v>1255574861.8100002</v>
      </c>
      <c r="K63" s="68">
        <v>1479322715.3700001</v>
      </c>
      <c r="L63" s="68">
        <v>1156071496.8100002</v>
      </c>
      <c r="M63" s="68">
        <v>1361088957.7700002</v>
      </c>
      <c r="N63" s="68">
        <v>1453427664.8099999</v>
      </c>
      <c r="O63" s="68">
        <v>1024175426.5100001</v>
      </c>
      <c r="P63" s="68">
        <v>1347317377.1499999</v>
      </c>
      <c r="Q63" s="37">
        <f t="shared" si="8"/>
        <v>15974836630.16</v>
      </c>
      <c r="R63" s="85"/>
    </row>
    <row r="64" spans="2:18" s="1" customFormat="1" x14ac:dyDescent="0.25">
      <c r="B64" s="23" t="s">
        <v>343</v>
      </c>
      <c r="C64" s="87">
        <v>44.728788999999999</v>
      </c>
      <c r="D64" s="40">
        <v>44728789</v>
      </c>
      <c r="E64" s="68">
        <v>253803.27</v>
      </c>
      <c r="F64" s="68">
        <v>776917.98</v>
      </c>
      <c r="G64" s="68">
        <v>129304.18</v>
      </c>
      <c r="H64" s="68">
        <v>521280.52</v>
      </c>
      <c r="I64" s="68">
        <v>502279.27</v>
      </c>
      <c r="J64" s="68">
        <v>369106.37</v>
      </c>
      <c r="K64" s="68">
        <v>134642.98000000001</v>
      </c>
      <c r="L64" s="68">
        <v>258597.47</v>
      </c>
      <c r="M64" s="68">
        <v>100770.45999999999</v>
      </c>
      <c r="N64" s="68">
        <v>1601022.7200000002</v>
      </c>
      <c r="O64" s="68">
        <v>846985.84</v>
      </c>
      <c r="P64" s="68">
        <v>4426115.5</v>
      </c>
      <c r="Q64" s="37">
        <f t="shared" si="8"/>
        <v>9920826.5600000005</v>
      </c>
      <c r="R64" s="85"/>
    </row>
    <row r="65" spans="2:18" s="1" customFormat="1" x14ac:dyDescent="0.25">
      <c r="B65" s="23" t="s">
        <v>344</v>
      </c>
      <c r="C65" s="87">
        <v>7367.4451140000001</v>
      </c>
      <c r="D65" s="40">
        <v>7656843476</v>
      </c>
      <c r="E65" s="68">
        <v>514541421.91999996</v>
      </c>
      <c r="F65" s="68">
        <v>572398610.72000003</v>
      </c>
      <c r="G65" s="68">
        <v>714264320.1099999</v>
      </c>
      <c r="H65" s="68">
        <v>680073053.87</v>
      </c>
      <c r="I65" s="68">
        <v>590809298.15999985</v>
      </c>
      <c r="J65" s="68">
        <v>510061715.11000001</v>
      </c>
      <c r="K65" s="68">
        <v>645630439.77999997</v>
      </c>
      <c r="L65" s="68">
        <v>686899156.39999998</v>
      </c>
      <c r="M65" s="68">
        <v>635977137.31000006</v>
      </c>
      <c r="N65" s="68">
        <v>1059927565.5700001</v>
      </c>
      <c r="O65" s="68">
        <v>867987258.11000001</v>
      </c>
      <c r="P65" s="68">
        <v>689155627.97000003</v>
      </c>
      <c r="Q65" s="37">
        <f t="shared" si="8"/>
        <v>8167725605.0299997</v>
      </c>
      <c r="R65" s="85"/>
    </row>
    <row r="66" spans="2:18" s="1" customFormat="1" x14ac:dyDescent="0.25">
      <c r="B66" s="23" t="s">
        <v>345</v>
      </c>
      <c r="C66" s="87">
        <v>19.076013</v>
      </c>
      <c r="D66" s="40">
        <v>19076013</v>
      </c>
      <c r="E66" s="68">
        <v>1440000</v>
      </c>
      <c r="F66" s="68">
        <v>0</v>
      </c>
      <c r="G66" s="68">
        <v>720000</v>
      </c>
      <c r="H66" s="68"/>
      <c r="I66" s="68">
        <v>720000</v>
      </c>
      <c r="J66" s="68">
        <v>720000</v>
      </c>
      <c r="K66" s="68">
        <v>720000</v>
      </c>
      <c r="L66" s="68">
        <v>720000</v>
      </c>
      <c r="M66" s="68">
        <v>720000</v>
      </c>
      <c r="N66" s="68">
        <v>720000</v>
      </c>
      <c r="O66" s="68">
        <v>0</v>
      </c>
      <c r="P66" s="68">
        <v>720000</v>
      </c>
      <c r="Q66" s="37">
        <f t="shared" si="8"/>
        <v>7200000</v>
      </c>
      <c r="R66" s="85"/>
    </row>
    <row r="67" spans="2:18" s="1" customFormat="1" x14ac:dyDescent="0.25">
      <c r="B67" s="23" t="s">
        <v>346</v>
      </c>
      <c r="C67" s="87">
        <v>401.18460099999999</v>
      </c>
      <c r="D67" s="40">
        <v>338107355</v>
      </c>
      <c r="E67" s="68">
        <v>45452698.670000002</v>
      </c>
      <c r="F67" s="68">
        <v>22685514.59</v>
      </c>
      <c r="G67" s="68">
        <v>20995883.649999999</v>
      </c>
      <c r="H67" s="68">
        <v>26207584.140000001</v>
      </c>
      <c r="I67" s="68">
        <v>28191153.760000002</v>
      </c>
      <c r="J67" s="68">
        <v>30409886.789999999</v>
      </c>
      <c r="K67" s="68">
        <v>22876668.079999998</v>
      </c>
      <c r="L67" s="68">
        <v>27614673.09</v>
      </c>
      <c r="M67" s="68">
        <v>24915179.129999999</v>
      </c>
      <c r="N67" s="68">
        <v>23473793.27</v>
      </c>
      <c r="O67" s="68">
        <v>24718585.899999999</v>
      </c>
      <c r="P67" s="68">
        <v>47302333.57</v>
      </c>
      <c r="Q67" s="37">
        <f t="shared" si="8"/>
        <v>344843954.63999999</v>
      </c>
      <c r="R67" s="85"/>
    </row>
    <row r="68" spans="2:18" s="1" customFormat="1" x14ac:dyDescent="0.25">
      <c r="B68" s="23" t="s">
        <v>347</v>
      </c>
      <c r="C68" s="87">
        <v>2.4905080000000002</v>
      </c>
      <c r="D68" s="40">
        <v>2490508</v>
      </c>
      <c r="E68" s="68">
        <v>0</v>
      </c>
      <c r="F68" s="68">
        <v>0</v>
      </c>
      <c r="G68" s="68">
        <v>0</v>
      </c>
      <c r="H68" s="68">
        <v>0</v>
      </c>
      <c r="I68" s="68">
        <v>0</v>
      </c>
      <c r="J68" s="68">
        <v>0</v>
      </c>
      <c r="K68" s="68">
        <v>0</v>
      </c>
      <c r="L68" s="68">
        <v>0</v>
      </c>
      <c r="M68" s="68">
        <v>0</v>
      </c>
      <c r="N68" s="68">
        <v>0</v>
      </c>
      <c r="O68" s="68">
        <v>0</v>
      </c>
      <c r="P68" s="68">
        <v>1351882.95</v>
      </c>
      <c r="Q68" s="37">
        <f t="shared" si="8"/>
        <v>1351882.95</v>
      </c>
      <c r="R68" s="85"/>
    </row>
    <row r="69" spans="2:18" s="1" customFormat="1" x14ac:dyDescent="0.25">
      <c r="B69" s="23" t="s">
        <v>348</v>
      </c>
      <c r="C69" s="87">
        <v>4194.9116130000002</v>
      </c>
      <c r="D69" s="40">
        <v>3794487913</v>
      </c>
      <c r="E69" s="68">
        <v>322117695.13999999</v>
      </c>
      <c r="F69" s="68">
        <v>239387932.19</v>
      </c>
      <c r="G69" s="68">
        <v>222028946.94000003</v>
      </c>
      <c r="H69" s="68">
        <v>239686375.12</v>
      </c>
      <c r="I69" s="68">
        <v>334970199.19999999</v>
      </c>
      <c r="J69" s="68">
        <v>285316350.38</v>
      </c>
      <c r="K69" s="68">
        <v>256400182.44999999</v>
      </c>
      <c r="L69" s="68">
        <v>258760882.58000001</v>
      </c>
      <c r="M69" s="68">
        <v>297827699.68000001</v>
      </c>
      <c r="N69" s="68">
        <v>267265925.55000001</v>
      </c>
      <c r="O69" s="68">
        <v>413896191.29000002</v>
      </c>
      <c r="P69" s="68">
        <v>439088298.76999998</v>
      </c>
      <c r="Q69" s="37">
        <f t="shared" si="8"/>
        <v>3576746679.29</v>
      </c>
      <c r="R69" s="85"/>
    </row>
    <row r="70" spans="2:18" s="1" customFormat="1" x14ac:dyDescent="0.25">
      <c r="B70" s="23" t="s">
        <v>349</v>
      </c>
      <c r="C70" s="87">
        <v>1908.9767979999999</v>
      </c>
      <c r="D70" s="40">
        <v>1908976798</v>
      </c>
      <c r="E70" s="68">
        <v>103206028.16</v>
      </c>
      <c r="F70" s="68">
        <v>132526846.73</v>
      </c>
      <c r="G70" s="68">
        <v>114241710.61000001</v>
      </c>
      <c r="H70" s="68">
        <v>142039826.93000004</v>
      </c>
      <c r="I70" s="68">
        <v>207319599.22000003</v>
      </c>
      <c r="J70" s="68">
        <v>134475172.72999996</v>
      </c>
      <c r="K70" s="68">
        <v>197998149.27000001</v>
      </c>
      <c r="L70" s="68">
        <v>165352581.57000002</v>
      </c>
      <c r="M70" s="68">
        <v>174658659.41000003</v>
      </c>
      <c r="N70" s="68">
        <v>207947534.68000001</v>
      </c>
      <c r="O70" s="68">
        <v>212302479.31999999</v>
      </c>
      <c r="P70" s="68">
        <v>145391220.75999999</v>
      </c>
      <c r="Q70" s="37">
        <f t="shared" si="8"/>
        <v>1937459809.3900001</v>
      </c>
      <c r="R70" s="85"/>
    </row>
    <row r="71" spans="2:18" s="1" customFormat="1" x14ac:dyDescent="0.25">
      <c r="B71" s="23" t="s">
        <v>350</v>
      </c>
      <c r="C71" s="87">
        <v>6529.9998800000003</v>
      </c>
      <c r="D71" s="40">
        <v>6529999880</v>
      </c>
      <c r="E71" s="68">
        <v>565011812.37</v>
      </c>
      <c r="F71" s="68">
        <v>584157302.01999998</v>
      </c>
      <c r="G71" s="68">
        <v>473298878.14999992</v>
      </c>
      <c r="H71" s="68">
        <v>593166552.30999994</v>
      </c>
      <c r="I71" s="68">
        <v>573554542.46000004</v>
      </c>
      <c r="J71" s="68">
        <v>642080877.61000001</v>
      </c>
      <c r="K71" s="68">
        <v>555184393.61000001</v>
      </c>
      <c r="L71" s="68">
        <v>616480012.74000001</v>
      </c>
      <c r="M71" s="68">
        <v>590057601.58000004</v>
      </c>
      <c r="N71" s="68">
        <v>567067437.82999992</v>
      </c>
      <c r="O71" s="68">
        <v>529400968.99000001</v>
      </c>
      <c r="P71" s="68">
        <v>492818314.24000001</v>
      </c>
      <c r="Q71" s="37">
        <f t="shared" si="8"/>
        <v>6782278693.9099989</v>
      </c>
      <c r="R71" s="85"/>
    </row>
    <row r="72" spans="2:18" s="1" customFormat="1" x14ac:dyDescent="0.25">
      <c r="B72" s="23" t="s">
        <v>351</v>
      </c>
      <c r="C72" s="87">
        <v>7587.2100010000004</v>
      </c>
      <c r="D72" s="40">
        <v>7587210001</v>
      </c>
      <c r="E72" s="68">
        <v>620824706.88</v>
      </c>
      <c r="F72" s="68">
        <v>595558944.91000009</v>
      </c>
      <c r="G72" s="68">
        <v>595564313.4000001</v>
      </c>
      <c r="H72" s="68">
        <v>615993087.93000019</v>
      </c>
      <c r="I72" s="68">
        <v>595696275.94000006</v>
      </c>
      <c r="J72" s="68">
        <v>619121846.11999989</v>
      </c>
      <c r="K72" s="68">
        <v>610062256.82000029</v>
      </c>
      <c r="L72" s="68">
        <v>605866738.71000004</v>
      </c>
      <c r="M72" s="68">
        <v>620966149.08000004</v>
      </c>
      <c r="N72" s="68">
        <v>617574674.07000005</v>
      </c>
      <c r="O72" s="68">
        <v>610549843.01999998</v>
      </c>
      <c r="P72" s="68">
        <v>605082181.77999997</v>
      </c>
      <c r="Q72" s="37">
        <f t="shared" si="8"/>
        <v>7312861018.6600008</v>
      </c>
      <c r="R72" s="85"/>
    </row>
    <row r="73" spans="2:18" s="1" customFormat="1" x14ac:dyDescent="0.25">
      <c r="B73" s="23" t="s">
        <v>352</v>
      </c>
      <c r="C73" s="87">
        <v>572.11704299999997</v>
      </c>
      <c r="D73" s="40">
        <v>572117043</v>
      </c>
      <c r="E73" s="68">
        <v>0</v>
      </c>
      <c r="F73" s="68">
        <v>60142682.229999997</v>
      </c>
      <c r="G73" s="68">
        <v>0</v>
      </c>
      <c r="H73" s="68">
        <v>0</v>
      </c>
      <c r="I73" s="68">
        <v>61461566.630000003</v>
      </c>
      <c r="J73" s="68">
        <v>0</v>
      </c>
      <c r="K73" s="68">
        <v>0</v>
      </c>
      <c r="L73" s="68">
        <v>0</v>
      </c>
      <c r="M73" s="68">
        <v>0</v>
      </c>
      <c r="N73" s="68">
        <v>0</v>
      </c>
      <c r="O73" s="68">
        <v>0</v>
      </c>
      <c r="P73" s="68">
        <v>0</v>
      </c>
      <c r="Q73" s="37">
        <f t="shared" si="8"/>
        <v>121604248.86</v>
      </c>
      <c r="R73" s="85"/>
    </row>
    <row r="74" spans="2:18" s="1" customFormat="1" x14ac:dyDescent="0.25">
      <c r="B74" s="23" t="s">
        <v>353</v>
      </c>
      <c r="C74" s="87">
        <v>1511.5304349999999</v>
      </c>
      <c r="D74" s="40">
        <v>1511530435</v>
      </c>
      <c r="E74" s="68">
        <v>0</v>
      </c>
      <c r="F74" s="68">
        <v>117325936.34999999</v>
      </c>
      <c r="G74" s="68">
        <v>113052962.48999999</v>
      </c>
      <c r="H74" s="68">
        <v>0</v>
      </c>
      <c r="I74" s="68">
        <v>108381833.98</v>
      </c>
      <c r="J74" s="68">
        <v>225573844.50999999</v>
      </c>
      <c r="K74" s="68">
        <v>109521168.23</v>
      </c>
      <c r="L74" s="68">
        <v>89459933.260000005</v>
      </c>
      <c r="M74" s="68">
        <v>0</v>
      </c>
      <c r="N74" s="68">
        <v>103413474.95999999</v>
      </c>
      <c r="O74" s="68">
        <v>83534149.280000001</v>
      </c>
      <c r="P74" s="68">
        <v>275662383.15999997</v>
      </c>
      <c r="Q74" s="37">
        <f t="shared" si="8"/>
        <v>1225925686.2199998</v>
      </c>
      <c r="R74" s="85"/>
    </row>
    <row r="75" spans="2:18" s="1" customFormat="1" x14ac:dyDescent="0.25">
      <c r="B75" s="23" t="s">
        <v>354</v>
      </c>
      <c r="C75" s="87">
        <v>9936.7651210000004</v>
      </c>
      <c r="D75" s="40">
        <v>9936765121</v>
      </c>
      <c r="E75" s="68">
        <v>994110544.47000003</v>
      </c>
      <c r="F75" s="68">
        <v>1039665185.37</v>
      </c>
      <c r="G75" s="68">
        <v>1023572486.1</v>
      </c>
      <c r="H75" s="68">
        <v>834822989.36999989</v>
      </c>
      <c r="I75" s="68">
        <v>1013064559.9199998</v>
      </c>
      <c r="J75" s="68">
        <v>817537895.91999984</v>
      </c>
      <c r="K75" s="68">
        <v>911936776.43999994</v>
      </c>
      <c r="L75" s="68">
        <v>947071004.77999997</v>
      </c>
      <c r="M75" s="68">
        <v>792661169.58999991</v>
      </c>
      <c r="N75" s="68">
        <v>1084498728.4300001</v>
      </c>
      <c r="O75" s="68">
        <v>935600443.32000005</v>
      </c>
      <c r="P75" s="68">
        <v>1047435032.28</v>
      </c>
      <c r="Q75" s="37">
        <f t="shared" si="8"/>
        <v>11441976815.99</v>
      </c>
      <c r="R75" s="85"/>
    </row>
    <row r="76" spans="2:18" s="1" customFormat="1" x14ac:dyDescent="0.25">
      <c r="B76" s="23" t="s">
        <v>355</v>
      </c>
      <c r="C76" s="87">
        <v>2905.547149</v>
      </c>
      <c r="D76" s="40">
        <v>2905547149</v>
      </c>
      <c r="E76" s="68">
        <v>1019193200</v>
      </c>
      <c r="F76" s="68">
        <v>59647369.640000001</v>
      </c>
      <c r="G76" s="68">
        <v>48922230.359999999</v>
      </c>
      <c r="H76" s="68">
        <v>41082275</v>
      </c>
      <c r="I76" s="68">
        <v>45685525.380000003</v>
      </c>
      <c r="J76" s="68">
        <v>34221200</v>
      </c>
      <c r="K76" s="68">
        <v>39200150</v>
      </c>
      <c r="L76" s="68">
        <v>38620550.200000003</v>
      </c>
      <c r="M76" s="68">
        <v>106061885</v>
      </c>
      <c r="N76" s="68">
        <v>414016350</v>
      </c>
      <c r="O76" s="68">
        <v>381841970</v>
      </c>
      <c r="P76" s="68">
        <v>1178304975</v>
      </c>
      <c r="Q76" s="37">
        <f t="shared" si="8"/>
        <v>3406797680.5799999</v>
      </c>
      <c r="R76" s="85"/>
    </row>
    <row r="77" spans="2:18" s="1" customFormat="1" x14ac:dyDescent="0.25">
      <c r="B77" s="23" t="s">
        <v>356</v>
      </c>
      <c r="C77" s="87">
        <v>1048.8309119999999</v>
      </c>
      <c r="D77" s="40">
        <v>1048830912</v>
      </c>
      <c r="E77" s="68">
        <v>88282364.040000007</v>
      </c>
      <c r="F77" s="68">
        <v>86175534.579999998</v>
      </c>
      <c r="G77" s="68">
        <v>83959846.530000001</v>
      </c>
      <c r="H77" s="68">
        <v>77682208.49000001</v>
      </c>
      <c r="I77" s="68">
        <v>83929245.399999991</v>
      </c>
      <c r="J77" s="68">
        <v>83354860</v>
      </c>
      <c r="K77" s="68">
        <v>79979063.409999996</v>
      </c>
      <c r="L77" s="68">
        <v>83632805.609999999</v>
      </c>
      <c r="M77" s="68">
        <v>80665501.999999985</v>
      </c>
      <c r="N77" s="68">
        <v>79701336.640000001</v>
      </c>
      <c r="O77" s="68">
        <v>79408202.009999976</v>
      </c>
      <c r="P77" s="68">
        <v>79007170.230000019</v>
      </c>
      <c r="Q77" s="37">
        <f t="shared" si="8"/>
        <v>985778138.93999994</v>
      </c>
      <c r="R77" s="85"/>
    </row>
    <row r="78" spans="2:18" s="1" customFormat="1" x14ac:dyDescent="0.25">
      <c r="B78" s="23" t="s">
        <v>357</v>
      </c>
      <c r="C78" s="87">
        <v>290.2158</v>
      </c>
      <c r="D78" s="40">
        <v>90215800</v>
      </c>
      <c r="E78" s="68">
        <v>23399224.070000004</v>
      </c>
      <c r="F78" s="68">
        <v>23201378.25</v>
      </c>
      <c r="G78" s="68">
        <v>23973958.91</v>
      </c>
      <c r="H78" s="68">
        <v>24973727.630000006</v>
      </c>
      <c r="I78" s="68">
        <v>23373680.77</v>
      </c>
      <c r="J78" s="68">
        <v>23962238.390000001</v>
      </c>
      <c r="K78" s="68">
        <v>23924200.440000001</v>
      </c>
      <c r="L78" s="68">
        <v>23255886.150000002</v>
      </c>
      <c r="M78" s="68">
        <v>23178498.91</v>
      </c>
      <c r="N78" s="68">
        <v>23343015.279999997</v>
      </c>
      <c r="O78" s="68">
        <v>23058629.120000001</v>
      </c>
      <c r="P78" s="68">
        <v>22917492.210000001</v>
      </c>
      <c r="Q78" s="37">
        <f t="shared" si="8"/>
        <v>282561930.13</v>
      </c>
      <c r="R78" s="85"/>
    </row>
    <row r="79" spans="2:18" s="1" customFormat="1" x14ac:dyDescent="0.25">
      <c r="B79" s="23" t="s">
        <v>358</v>
      </c>
      <c r="C79" s="87">
        <v>171.70219700000001</v>
      </c>
      <c r="D79" s="40">
        <v>171702197</v>
      </c>
      <c r="E79" s="68">
        <v>18851331.16</v>
      </c>
      <c r="F79" s="68">
        <v>9926545.6400000006</v>
      </c>
      <c r="G79" s="68">
        <v>13094741.780000001</v>
      </c>
      <c r="H79" s="68">
        <v>9902831.4199999999</v>
      </c>
      <c r="I79" s="68">
        <v>11960146.6</v>
      </c>
      <c r="J79" s="68">
        <v>7826516.7199999997</v>
      </c>
      <c r="K79" s="68">
        <v>15336345.98</v>
      </c>
      <c r="L79" s="68">
        <v>11669051.699999997</v>
      </c>
      <c r="M79" s="68">
        <v>11152526.939999999</v>
      </c>
      <c r="N79" s="68">
        <v>13060990.189999999</v>
      </c>
      <c r="O79" s="68">
        <v>32963058.299999997</v>
      </c>
      <c r="P79" s="68">
        <v>26132897.830000002</v>
      </c>
      <c r="Q79" s="37">
        <f t="shared" si="8"/>
        <v>181876984.26000002</v>
      </c>
      <c r="R79" s="85"/>
    </row>
    <row r="80" spans="2:18" s="1" customFormat="1" x14ac:dyDescent="0.25">
      <c r="B80" s="23" t="s">
        <v>359</v>
      </c>
      <c r="C80" s="87">
        <v>366.376352</v>
      </c>
      <c r="D80" s="40">
        <v>366376352</v>
      </c>
      <c r="E80" s="68">
        <v>27799795.670000002</v>
      </c>
      <c r="F80" s="68">
        <v>25481139.719999999</v>
      </c>
      <c r="G80" s="68">
        <v>31851552.370000001</v>
      </c>
      <c r="H80" s="68">
        <v>30148626.850000001</v>
      </c>
      <c r="I80" s="68">
        <v>33646763.509999998</v>
      </c>
      <c r="J80" s="68">
        <v>31253248.919999994</v>
      </c>
      <c r="K80" s="68">
        <v>36205321.590000004</v>
      </c>
      <c r="L80" s="68">
        <v>37306585.18</v>
      </c>
      <c r="M80" s="68">
        <v>43985416.649999999</v>
      </c>
      <c r="N80" s="68">
        <v>35891321.720000006</v>
      </c>
      <c r="O80" s="68">
        <v>32106120.129999999</v>
      </c>
      <c r="P80" s="68">
        <v>32335071.509999998</v>
      </c>
      <c r="Q80" s="37">
        <f t="shared" si="8"/>
        <v>398010963.81999999</v>
      </c>
      <c r="R80" s="85"/>
    </row>
    <row r="81" spans="2:23" s="1" customFormat="1" x14ac:dyDescent="0.25">
      <c r="B81" s="23" t="s">
        <v>360</v>
      </c>
      <c r="C81" s="87">
        <v>680.404315</v>
      </c>
      <c r="D81" s="40">
        <v>680404315</v>
      </c>
      <c r="E81" s="68">
        <v>54088421.279999994</v>
      </c>
      <c r="F81" s="68">
        <v>48132109.809999987</v>
      </c>
      <c r="G81" s="68">
        <v>71331582.879999995</v>
      </c>
      <c r="H81" s="68">
        <v>62026726.699999996</v>
      </c>
      <c r="I81" s="68">
        <v>95434876.739999995</v>
      </c>
      <c r="J81" s="68">
        <v>67830718.020000011</v>
      </c>
      <c r="K81" s="68">
        <v>68207271.770000011</v>
      </c>
      <c r="L81" s="68">
        <v>79828008.890000001</v>
      </c>
      <c r="M81" s="68">
        <v>63520501.68</v>
      </c>
      <c r="N81" s="68">
        <v>74278697.430000007</v>
      </c>
      <c r="O81" s="68">
        <v>77616186.569999993</v>
      </c>
      <c r="P81" s="68">
        <v>111948344.65000001</v>
      </c>
      <c r="Q81" s="37">
        <f t="shared" si="8"/>
        <v>874243446.41999972</v>
      </c>
      <c r="R81" s="85"/>
    </row>
    <row r="82" spans="2:23" s="1" customFormat="1" x14ac:dyDescent="0.25">
      <c r="B82" s="23" t="s">
        <v>361</v>
      </c>
      <c r="C82" s="87">
        <v>2.9380009999999999</v>
      </c>
      <c r="D82" s="40">
        <v>2938001</v>
      </c>
      <c r="E82" s="68">
        <v>8973.61</v>
      </c>
      <c r="F82" s="68">
        <v>6489.73</v>
      </c>
      <c r="G82" s="68">
        <v>27842.32</v>
      </c>
      <c r="H82" s="68">
        <v>1755362.86</v>
      </c>
      <c r="I82" s="68">
        <v>452106.45</v>
      </c>
      <c r="J82" s="68">
        <v>381626.04000000004</v>
      </c>
      <c r="K82" s="68">
        <v>537687.88</v>
      </c>
      <c r="L82" s="68">
        <v>7135946.3600000003</v>
      </c>
      <c r="M82" s="68">
        <v>5495039.5099999998</v>
      </c>
      <c r="N82" s="68">
        <v>5490652.540000001</v>
      </c>
      <c r="O82" s="68">
        <v>254.31</v>
      </c>
      <c r="P82" s="68">
        <v>5783339.5</v>
      </c>
      <c r="Q82" s="37">
        <f t="shared" si="8"/>
        <v>27075321.109999999</v>
      </c>
      <c r="R82" s="85"/>
    </row>
    <row r="83" spans="2:23" s="1" customFormat="1" x14ac:dyDescent="0.25">
      <c r="B83" s="23" t="s">
        <v>362</v>
      </c>
      <c r="C83" s="87">
        <v>535.85172699999998</v>
      </c>
      <c r="D83" s="40">
        <v>535851727</v>
      </c>
      <c r="E83" s="68">
        <v>37751123.430000007</v>
      </c>
      <c r="F83" s="68">
        <v>24442005.029999997</v>
      </c>
      <c r="G83" s="68">
        <v>30634970.539999999</v>
      </c>
      <c r="H83" s="68">
        <v>29371384.229999993</v>
      </c>
      <c r="I83" s="68">
        <v>41760328.080000006</v>
      </c>
      <c r="J83" s="68">
        <v>31346203.510000005</v>
      </c>
      <c r="K83" s="68">
        <v>37956990.099999994</v>
      </c>
      <c r="L83" s="68">
        <v>33241524.270000003</v>
      </c>
      <c r="M83" s="68">
        <v>31694689.27</v>
      </c>
      <c r="N83" s="68">
        <v>31907361.079999994</v>
      </c>
      <c r="O83" s="68">
        <v>37274376.589999996</v>
      </c>
      <c r="P83" s="68">
        <v>23720893.089999996</v>
      </c>
      <c r="Q83" s="37">
        <f t="shared" si="8"/>
        <v>391101849.21999991</v>
      </c>
      <c r="R83" s="85"/>
    </row>
    <row r="84" spans="2:23" s="1" customFormat="1" x14ac:dyDescent="0.25">
      <c r="B84" s="23" t="s">
        <v>363</v>
      </c>
      <c r="C84" s="87">
        <v>1.6815640000000001</v>
      </c>
      <c r="D84" s="40">
        <v>1681564</v>
      </c>
      <c r="E84" s="68">
        <v>2037.05</v>
      </c>
      <c r="F84" s="68">
        <v>87590.73</v>
      </c>
      <c r="G84" s="68">
        <v>57626.25</v>
      </c>
      <c r="H84" s="68">
        <v>443061.69</v>
      </c>
      <c r="I84" s="68">
        <v>138838.79999999999</v>
      </c>
      <c r="J84" s="68">
        <v>2507.8000000000002</v>
      </c>
      <c r="K84" s="68">
        <v>0</v>
      </c>
      <c r="L84" s="68">
        <v>13636.24</v>
      </c>
      <c r="M84" s="68">
        <v>4755.37</v>
      </c>
      <c r="N84" s="68">
        <v>70832.13</v>
      </c>
      <c r="O84" s="68">
        <v>0</v>
      </c>
      <c r="P84" s="68">
        <v>433398.21</v>
      </c>
      <c r="Q84" s="37">
        <f t="shared" si="8"/>
        <v>1254284.27</v>
      </c>
      <c r="R84" s="85"/>
    </row>
    <row r="85" spans="2:23" x14ac:dyDescent="0.25">
      <c r="B85" s="23" t="s">
        <v>364</v>
      </c>
      <c r="C85" s="87">
        <v>7.6729060000000002</v>
      </c>
      <c r="D85" s="40">
        <v>7672906</v>
      </c>
      <c r="E85" s="68">
        <v>18518.68</v>
      </c>
      <c r="F85" s="68">
        <v>729140.45</v>
      </c>
      <c r="G85" s="68">
        <v>433242.88</v>
      </c>
      <c r="H85" s="68">
        <v>4027833.52</v>
      </c>
      <c r="I85" s="68">
        <v>760285.53999999992</v>
      </c>
      <c r="J85" s="68">
        <v>22798.22</v>
      </c>
      <c r="K85" s="68">
        <v>0</v>
      </c>
      <c r="L85" s="68">
        <v>123965.89000000001</v>
      </c>
      <c r="M85" s="68">
        <v>43230.61</v>
      </c>
      <c r="N85" s="68">
        <v>643928.42999999993</v>
      </c>
      <c r="O85" s="68">
        <v>0</v>
      </c>
      <c r="P85" s="68">
        <v>3939983.77</v>
      </c>
      <c r="Q85" s="37">
        <f t="shared" si="8"/>
        <v>10742927.99</v>
      </c>
      <c r="R85" s="83"/>
      <c r="S85" s="73"/>
      <c r="T85" s="73"/>
      <c r="U85" s="73"/>
      <c r="V85" s="73"/>
    </row>
    <row r="86" spans="2:23" x14ac:dyDescent="0.25">
      <c r="B86" s="23" t="s">
        <v>365</v>
      </c>
      <c r="C86" s="87">
        <v>6.4661200000000001</v>
      </c>
      <c r="D86" s="40">
        <v>6466120</v>
      </c>
      <c r="E86" s="68">
        <v>4712.72</v>
      </c>
      <c r="F86" s="68">
        <v>0</v>
      </c>
      <c r="G86" s="68">
        <v>2.5</v>
      </c>
      <c r="H86" s="68">
        <v>0</v>
      </c>
      <c r="I86" s="68">
        <v>0</v>
      </c>
      <c r="J86" s="68">
        <v>40236.199999999997</v>
      </c>
      <c r="K86" s="68">
        <v>0</v>
      </c>
      <c r="L86" s="68">
        <v>0</v>
      </c>
      <c r="M86" s="68">
        <v>1969.64</v>
      </c>
      <c r="N86" s="68">
        <v>722.66</v>
      </c>
      <c r="O86" s="68">
        <v>0</v>
      </c>
      <c r="P86" s="68">
        <v>4329097.57</v>
      </c>
      <c r="Q86" s="37">
        <f t="shared" si="8"/>
        <v>4376741.29</v>
      </c>
      <c r="R86" s="83"/>
      <c r="S86" s="74"/>
      <c r="T86" s="74"/>
      <c r="U86" s="74"/>
      <c r="V86" s="74"/>
    </row>
    <row r="87" spans="2:23" x14ac:dyDescent="0.25">
      <c r="B87" s="23" t="s">
        <v>366</v>
      </c>
      <c r="C87" s="87">
        <v>14.309473000000001</v>
      </c>
      <c r="D87" s="40">
        <v>14309473</v>
      </c>
      <c r="E87" s="68">
        <v>2264838.6399999997</v>
      </c>
      <c r="F87" s="68">
        <v>2629701.9900000002</v>
      </c>
      <c r="G87" s="68">
        <v>2629724.7600000002</v>
      </c>
      <c r="H87" s="68">
        <v>2629701.9900000002</v>
      </c>
      <c r="I87" s="68">
        <v>2629701.9900000002</v>
      </c>
      <c r="J87" s="68">
        <v>2995485.5900000003</v>
      </c>
      <c r="K87" s="68">
        <v>2629701.9900000002</v>
      </c>
      <c r="L87" s="68">
        <v>0</v>
      </c>
      <c r="M87" s="68">
        <v>17905.810000000001</v>
      </c>
      <c r="N87" s="68">
        <v>6569.63</v>
      </c>
      <c r="O87" s="68">
        <v>0</v>
      </c>
      <c r="P87" s="68">
        <v>3000660.27</v>
      </c>
      <c r="Q87" s="37">
        <f t="shared" si="8"/>
        <v>21433992.66</v>
      </c>
      <c r="R87" s="83"/>
      <c r="S87" s="73"/>
      <c r="T87" s="73"/>
      <c r="U87" s="73"/>
      <c r="V87" s="73"/>
      <c r="W87" s="73"/>
    </row>
    <row r="88" spans="2:23" x14ac:dyDescent="0.25">
      <c r="B88" s="23" t="s">
        <v>367</v>
      </c>
      <c r="C88" s="87">
        <v>2.0992600000000001</v>
      </c>
      <c r="D88" s="40">
        <v>2099260</v>
      </c>
      <c r="E88" s="68">
        <v>6100.87</v>
      </c>
      <c r="F88" s="68">
        <v>8118.09</v>
      </c>
      <c r="G88" s="68">
        <v>10982.51</v>
      </c>
      <c r="H88" s="68">
        <v>51364.35</v>
      </c>
      <c r="I88" s="68">
        <v>59796.95</v>
      </c>
      <c r="J88" s="68">
        <v>10515.58</v>
      </c>
      <c r="K88" s="68">
        <v>21021.61</v>
      </c>
      <c r="L88" s="68">
        <v>32908.53</v>
      </c>
      <c r="M88" s="68">
        <v>123570.41</v>
      </c>
      <c r="N88" s="68">
        <v>97305.77</v>
      </c>
      <c r="O88" s="68">
        <v>30052.530000000002</v>
      </c>
      <c r="P88" s="68">
        <v>135824.81</v>
      </c>
      <c r="Q88" s="37">
        <f t="shared" si="8"/>
        <v>587562.01</v>
      </c>
      <c r="R88" s="83"/>
    </row>
    <row r="89" spans="2:23" x14ac:dyDescent="0.25">
      <c r="B89" s="23" t="s">
        <v>368</v>
      </c>
      <c r="C89" s="87">
        <v>8.5665130000000005</v>
      </c>
      <c r="D89" s="40">
        <v>8566513</v>
      </c>
      <c r="E89" s="68">
        <v>14665.030000000002</v>
      </c>
      <c r="F89" s="68">
        <v>28121.45</v>
      </c>
      <c r="G89" s="68">
        <v>33896.680000000008</v>
      </c>
      <c r="H89" s="68">
        <v>424993.8</v>
      </c>
      <c r="I89" s="68">
        <v>385309.96</v>
      </c>
      <c r="J89" s="68">
        <v>40492.019999999997</v>
      </c>
      <c r="K89" s="68">
        <v>87260.04</v>
      </c>
      <c r="L89" s="68">
        <v>148151.70000000001</v>
      </c>
      <c r="M89" s="68">
        <v>1081443.99</v>
      </c>
      <c r="N89" s="68">
        <v>702939.82000000007</v>
      </c>
      <c r="O89" s="68">
        <v>110055.57999999999</v>
      </c>
      <c r="P89" s="68">
        <v>1173308.47</v>
      </c>
      <c r="Q89" s="37">
        <f t="shared" si="8"/>
        <v>4230638.54</v>
      </c>
      <c r="R89" s="83"/>
      <c r="S89" s="73"/>
      <c r="T89" s="73"/>
      <c r="U89" s="73"/>
      <c r="V89" s="73"/>
    </row>
    <row r="90" spans="2:23" x14ac:dyDescent="0.25">
      <c r="B90" s="23" t="s">
        <v>369</v>
      </c>
      <c r="C90" s="87">
        <v>41.972439000000001</v>
      </c>
      <c r="D90" s="40">
        <v>41972439</v>
      </c>
      <c r="E90" s="68">
        <v>8772071.9700000007</v>
      </c>
      <c r="F90" s="68">
        <v>4179853.1900000009</v>
      </c>
      <c r="G90" s="68">
        <v>4137833.04</v>
      </c>
      <c r="H90" s="68">
        <v>3129928.2200000007</v>
      </c>
      <c r="I90" s="68">
        <v>2844384.0399999996</v>
      </c>
      <c r="J90" s="68">
        <v>2206149.81</v>
      </c>
      <c r="K90" s="68">
        <v>2856552.3300000005</v>
      </c>
      <c r="L90" s="68">
        <v>2687121.69</v>
      </c>
      <c r="M90" s="68">
        <v>2731537.8000000003</v>
      </c>
      <c r="N90" s="68">
        <v>4490403.95</v>
      </c>
      <c r="O90" s="68">
        <v>3121155.86</v>
      </c>
      <c r="P90" s="68">
        <v>7883529.9600000009</v>
      </c>
      <c r="Q90" s="37">
        <f t="shared" si="8"/>
        <v>49040521.860000007</v>
      </c>
      <c r="R90" s="83"/>
      <c r="S90" s="73"/>
      <c r="T90" s="73"/>
      <c r="U90" s="73"/>
      <c r="V90" s="73"/>
    </row>
    <row r="91" spans="2:23" s="1" customFormat="1" ht="16.5" customHeight="1" x14ac:dyDescent="0.25">
      <c r="B91" s="3" t="s">
        <v>199</v>
      </c>
      <c r="C91" s="88">
        <f t="shared" ref="C91:P91" si="9">SUM(C92:C100)</f>
        <v>45490.765899999991</v>
      </c>
      <c r="D91" s="44">
        <f t="shared" si="9"/>
        <v>41905879576</v>
      </c>
      <c r="E91" s="45">
        <f t="shared" si="9"/>
        <v>3294543919.3199992</v>
      </c>
      <c r="F91" s="45">
        <f t="shared" si="9"/>
        <v>3014822118.6199994</v>
      </c>
      <c r="G91" s="45">
        <f t="shared" si="9"/>
        <v>3257271549.0199995</v>
      </c>
      <c r="H91" s="45">
        <f t="shared" si="9"/>
        <v>3104437179.0100002</v>
      </c>
      <c r="I91" s="45">
        <f t="shared" si="9"/>
        <v>3550292058.6300006</v>
      </c>
      <c r="J91" s="45">
        <f t="shared" si="9"/>
        <v>3039874865.6700001</v>
      </c>
      <c r="K91" s="45">
        <f t="shared" si="9"/>
        <v>3507947041.0999999</v>
      </c>
      <c r="L91" s="45">
        <f t="shared" si="9"/>
        <v>3366093230.2999997</v>
      </c>
      <c r="M91" s="45">
        <f t="shared" si="9"/>
        <v>3263317383.4800005</v>
      </c>
      <c r="N91" s="45">
        <f t="shared" si="9"/>
        <v>3791733529.1599998</v>
      </c>
      <c r="O91" s="45">
        <f t="shared" si="9"/>
        <v>3651104417.3300004</v>
      </c>
      <c r="P91" s="45">
        <f t="shared" si="9"/>
        <v>3327536787.79</v>
      </c>
      <c r="Q91" s="44">
        <f>+SUM(Q92:Q100)</f>
        <v>40168974079.43</v>
      </c>
      <c r="R91" s="85"/>
      <c r="S91" s="75"/>
      <c r="T91" s="75"/>
      <c r="U91" s="75"/>
      <c r="V91" s="75"/>
    </row>
    <row r="92" spans="2:23" x14ac:dyDescent="0.25">
      <c r="B92" s="26" t="s">
        <v>200</v>
      </c>
      <c r="C92" s="87">
        <v>36126.969771999997</v>
      </c>
      <c r="D92" s="40">
        <v>32542083448</v>
      </c>
      <c r="E92" s="68">
        <v>2539692431.1499991</v>
      </c>
      <c r="F92" s="68">
        <v>2312221543.2899995</v>
      </c>
      <c r="G92" s="68">
        <v>2538277690.1399994</v>
      </c>
      <c r="H92" s="68">
        <v>2353517913.4300003</v>
      </c>
      <c r="I92" s="68">
        <v>2882700459.9900002</v>
      </c>
      <c r="J92" s="68">
        <v>2435208821.2799997</v>
      </c>
      <c r="K92" s="68">
        <v>2820854040.7999997</v>
      </c>
      <c r="L92" s="68">
        <v>2686095688.7199998</v>
      </c>
      <c r="M92" s="68">
        <v>2656670390.3200002</v>
      </c>
      <c r="N92" s="68">
        <v>3328322735.6399999</v>
      </c>
      <c r="O92" s="68">
        <v>3141976176.5800004</v>
      </c>
      <c r="P92" s="68">
        <v>2782865122.7799997</v>
      </c>
      <c r="Q92" s="37">
        <f t="shared" ref="Q92:Q102" si="10">+SUM(E92:P92)</f>
        <v>32478403014.119999</v>
      </c>
      <c r="R92" s="83"/>
      <c r="S92" s="73"/>
      <c r="T92" s="73"/>
      <c r="U92" s="73"/>
      <c r="V92" s="73"/>
    </row>
    <row r="93" spans="2:23" x14ac:dyDescent="0.25">
      <c r="B93" s="26" t="s">
        <v>370</v>
      </c>
      <c r="C93" s="87">
        <v>1055.8862360000001</v>
      </c>
      <c r="D93" s="40">
        <v>1055886236</v>
      </c>
      <c r="E93" s="68">
        <v>0</v>
      </c>
      <c r="F93" s="68">
        <v>0</v>
      </c>
      <c r="G93" s="68">
        <v>0</v>
      </c>
      <c r="H93" s="68">
        <v>0</v>
      </c>
      <c r="I93" s="68">
        <v>0</v>
      </c>
      <c r="J93" s="68">
        <v>0</v>
      </c>
      <c r="K93" s="68">
        <v>0</v>
      </c>
      <c r="L93" s="68">
        <v>0</v>
      </c>
      <c r="M93" s="68">
        <v>0</v>
      </c>
      <c r="N93" s="68">
        <v>0</v>
      </c>
      <c r="O93" s="68">
        <v>0</v>
      </c>
      <c r="P93" s="68">
        <v>0</v>
      </c>
      <c r="Q93" s="37">
        <f t="shared" si="10"/>
        <v>0</v>
      </c>
      <c r="R93" s="83"/>
      <c r="S93" s="73"/>
      <c r="T93" s="73"/>
      <c r="U93" s="73"/>
      <c r="V93" s="73"/>
    </row>
    <row r="94" spans="2:23" x14ac:dyDescent="0.25">
      <c r="B94" s="26" t="s">
        <v>371</v>
      </c>
      <c r="C94" s="87">
        <v>0</v>
      </c>
      <c r="D94" s="40">
        <v>0</v>
      </c>
      <c r="E94" s="68">
        <v>0</v>
      </c>
      <c r="F94" s="68">
        <v>0</v>
      </c>
      <c r="G94" s="68">
        <v>0</v>
      </c>
      <c r="H94" s="68">
        <v>0</v>
      </c>
      <c r="I94" s="68">
        <v>0</v>
      </c>
      <c r="J94" s="68">
        <v>0</v>
      </c>
      <c r="K94" s="68">
        <v>0</v>
      </c>
      <c r="L94" s="68">
        <v>0</v>
      </c>
      <c r="M94" s="68">
        <v>0</v>
      </c>
      <c r="N94" s="68">
        <v>0</v>
      </c>
      <c r="O94" s="68">
        <v>0</v>
      </c>
      <c r="P94" s="68">
        <v>0</v>
      </c>
      <c r="Q94" s="37">
        <f t="shared" si="10"/>
        <v>0</v>
      </c>
      <c r="R94" s="83"/>
      <c r="S94" s="73"/>
      <c r="T94" s="73"/>
      <c r="U94" s="73"/>
      <c r="V94" s="73"/>
    </row>
    <row r="95" spans="2:23" x14ac:dyDescent="0.25">
      <c r="B95" s="26" t="s">
        <v>372</v>
      </c>
      <c r="C95" s="87">
        <v>7837.8651110000001</v>
      </c>
      <c r="D95" s="40">
        <v>7837865111</v>
      </c>
      <c r="E95" s="68">
        <v>692794364.07000005</v>
      </c>
      <c r="F95" s="68">
        <v>669547085.32999992</v>
      </c>
      <c r="G95" s="68">
        <v>676559723.55999994</v>
      </c>
      <c r="H95" s="68">
        <v>703753845.82000005</v>
      </c>
      <c r="I95" s="68">
        <v>620699541.27999997</v>
      </c>
      <c r="J95" s="68">
        <v>570280097.80999994</v>
      </c>
      <c r="K95" s="68">
        <v>639327064.36000001</v>
      </c>
      <c r="L95" s="68">
        <v>637909294.43000007</v>
      </c>
      <c r="M95" s="68">
        <v>571041254.55999994</v>
      </c>
      <c r="N95" s="68">
        <v>427462442.39999998</v>
      </c>
      <c r="O95" s="68">
        <v>473508749.52000004</v>
      </c>
      <c r="P95" s="68">
        <v>497141686.01999998</v>
      </c>
      <c r="Q95" s="37">
        <f t="shared" si="10"/>
        <v>7180025149.1600018</v>
      </c>
      <c r="R95" s="83"/>
      <c r="S95" s="73"/>
      <c r="T95" s="73"/>
      <c r="U95" s="73"/>
      <c r="V95" s="73"/>
    </row>
    <row r="96" spans="2:23" x14ac:dyDescent="0.25">
      <c r="B96" s="26" t="s">
        <v>373</v>
      </c>
      <c r="C96" s="87">
        <v>218.10889599999999</v>
      </c>
      <c r="D96" s="40">
        <v>218108896</v>
      </c>
      <c r="E96" s="68">
        <v>44222160.730000004</v>
      </c>
      <c r="F96" s="68">
        <v>19003167.309999999</v>
      </c>
      <c r="G96" s="68">
        <v>25872215.269999996</v>
      </c>
      <c r="H96" s="68">
        <v>31856617.909999996</v>
      </c>
      <c r="I96" s="68">
        <v>28942666.610000003</v>
      </c>
      <c r="J96" s="68">
        <v>18858314.689999998</v>
      </c>
      <c r="K96" s="68">
        <v>29806660.84</v>
      </c>
      <c r="L96" s="68">
        <v>25965563.219999999</v>
      </c>
      <c r="M96" s="68">
        <v>20515738.940000005</v>
      </c>
      <c r="N96" s="68">
        <v>17011567.550000004</v>
      </c>
      <c r="O96" s="68">
        <v>18544359.75</v>
      </c>
      <c r="P96" s="68">
        <v>33415664.07</v>
      </c>
      <c r="Q96" s="37">
        <f t="shared" si="10"/>
        <v>314014696.89000005</v>
      </c>
      <c r="R96" s="83"/>
      <c r="S96" s="73"/>
      <c r="T96" s="73"/>
      <c r="U96" s="73"/>
      <c r="V96" s="73"/>
    </row>
    <row r="97" spans="2:24" x14ac:dyDescent="0.25">
      <c r="B97" s="26" t="s">
        <v>201</v>
      </c>
      <c r="C97" s="87">
        <v>181.62980999999999</v>
      </c>
      <c r="D97" s="40">
        <v>181629810</v>
      </c>
      <c r="E97" s="68">
        <v>14200329.249999998</v>
      </c>
      <c r="F97" s="68">
        <v>12053787.4</v>
      </c>
      <c r="G97" s="68">
        <v>13327948.499999998</v>
      </c>
      <c r="H97" s="68">
        <v>11567852.1</v>
      </c>
      <c r="I97" s="68">
        <v>14189843.65</v>
      </c>
      <c r="J97" s="68">
        <v>12651534.800000001</v>
      </c>
      <c r="K97" s="68">
        <v>15416037.249999998</v>
      </c>
      <c r="L97" s="68">
        <v>13803283.9</v>
      </c>
      <c r="M97" s="68">
        <v>12648525.65</v>
      </c>
      <c r="N97" s="68">
        <v>13743612.949999996</v>
      </c>
      <c r="O97" s="68">
        <v>11426927.15</v>
      </c>
      <c r="P97" s="68">
        <v>10480647.050000003</v>
      </c>
      <c r="Q97" s="37">
        <f t="shared" si="10"/>
        <v>155510329.65000004</v>
      </c>
      <c r="R97" s="83"/>
      <c r="S97" s="73"/>
      <c r="T97" s="73"/>
      <c r="U97" s="73"/>
      <c r="V97" s="73"/>
    </row>
    <row r="98" spans="2:24" x14ac:dyDescent="0.25">
      <c r="B98" s="26" t="s">
        <v>376</v>
      </c>
      <c r="C98" s="87">
        <v>6.7793999999999993E-2</v>
      </c>
      <c r="D98" s="40">
        <v>67794</v>
      </c>
      <c r="E98" s="68">
        <v>0</v>
      </c>
      <c r="F98" s="68"/>
      <c r="G98" s="68"/>
      <c r="H98" s="68"/>
      <c r="I98" s="68"/>
      <c r="J98" s="68"/>
      <c r="K98" s="68"/>
      <c r="L98" s="68"/>
      <c r="M98" s="68"/>
      <c r="N98" s="68"/>
      <c r="O98" s="68"/>
      <c r="P98" s="68"/>
      <c r="Q98" s="37">
        <f t="shared" si="10"/>
        <v>0</v>
      </c>
      <c r="R98" s="83"/>
      <c r="S98" s="73"/>
      <c r="T98" s="73"/>
      <c r="U98" s="73"/>
      <c r="V98" s="73"/>
    </row>
    <row r="99" spans="2:24" x14ac:dyDescent="0.25">
      <c r="B99" s="26" t="s">
        <v>374</v>
      </c>
      <c r="C99" s="87">
        <v>2.2332999999999998</v>
      </c>
      <c r="D99" s="40">
        <v>2233300</v>
      </c>
      <c r="E99" s="68">
        <v>199128</v>
      </c>
      <c r="F99" s="68">
        <v>292140</v>
      </c>
      <c r="G99" s="68">
        <v>10880</v>
      </c>
      <c r="H99" s="68">
        <v>397500</v>
      </c>
      <c r="I99" s="68">
        <v>235686</v>
      </c>
      <c r="J99" s="68">
        <v>283818.8</v>
      </c>
      <c r="K99" s="68">
        <v>76740</v>
      </c>
      <c r="L99" s="68">
        <v>148148</v>
      </c>
      <c r="M99" s="68">
        <v>315485</v>
      </c>
      <c r="N99" s="68">
        <v>26334</v>
      </c>
      <c r="O99" s="68">
        <v>618571</v>
      </c>
      <c r="P99" s="68">
        <v>118576</v>
      </c>
      <c r="Q99" s="37">
        <f t="shared" si="10"/>
        <v>2723006.8</v>
      </c>
      <c r="R99" s="83"/>
      <c r="S99" s="73"/>
      <c r="T99" s="73"/>
      <c r="U99" s="73"/>
      <c r="V99" s="73"/>
    </row>
    <row r="100" spans="2:24" x14ac:dyDescent="0.25">
      <c r="B100" s="26" t="s">
        <v>375</v>
      </c>
      <c r="C100" s="87">
        <v>68.004981000000001</v>
      </c>
      <c r="D100" s="40">
        <v>68004981</v>
      </c>
      <c r="E100" s="68">
        <v>3435506.12</v>
      </c>
      <c r="F100" s="68">
        <v>1704395.29</v>
      </c>
      <c r="G100" s="68">
        <v>3223091.5500000007</v>
      </c>
      <c r="H100" s="68">
        <v>3343449.7500000005</v>
      </c>
      <c r="I100" s="68">
        <v>3523861.1000000006</v>
      </c>
      <c r="J100" s="68">
        <v>2592278.29</v>
      </c>
      <c r="K100" s="68">
        <v>2466497.8499999996</v>
      </c>
      <c r="L100" s="68">
        <v>2171252.0300000003</v>
      </c>
      <c r="M100" s="68">
        <v>2125989.0100000002</v>
      </c>
      <c r="N100" s="68">
        <v>5166836.6199999992</v>
      </c>
      <c r="O100" s="68">
        <v>5029633.33</v>
      </c>
      <c r="P100" s="68">
        <v>3515091.87</v>
      </c>
      <c r="Q100" s="37">
        <f t="shared" si="10"/>
        <v>38297882.810000002</v>
      </c>
      <c r="R100" s="83"/>
      <c r="S100" s="74"/>
      <c r="T100" s="74"/>
      <c r="U100" s="74"/>
      <c r="V100" s="74"/>
    </row>
    <row r="101" spans="2:24" s="1" customFormat="1" x14ac:dyDescent="0.25">
      <c r="B101" s="3" t="s">
        <v>203</v>
      </c>
      <c r="C101" s="88">
        <v>792.21461299999999</v>
      </c>
      <c r="D101" s="44">
        <v>792214613</v>
      </c>
      <c r="E101" s="46">
        <v>70046950.420000002</v>
      </c>
      <c r="F101" s="46">
        <v>72675200.919999987</v>
      </c>
      <c r="G101" s="46">
        <v>74867158.210000008</v>
      </c>
      <c r="H101" s="46">
        <v>59748971.479999997</v>
      </c>
      <c r="I101" s="46">
        <v>74205656.87999998</v>
      </c>
      <c r="J101" s="46">
        <v>58411525.119999997</v>
      </c>
      <c r="K101" s="46">
        <v>69678477.659999996</v>
      </c>
      <c r="L101" s="46">
        <v>73721722.470000014</v>
      </c>
      <c r="M101" s="46">
        <v>56451235.769999996</v>
      </c>
      <c r="N101" s="46">
        <v>78576587.300000012</v>
      </c>
      <c r="O101" s="46">
        <v>69104317.249999985</v>
      </c>
      <c r="P101" s="46">
        <v>77041499.810000002</v>
      </c>
      <c r="Q101" s="37">
        <f t="shared" si="10"/>
        <v>834529303.28999996</v>
      </c>
      <c r="R101" s="85"/>
      <c r="S101" s="28"/>
      <c r="T101" s="28"/>
      <c r="U101" s="28"/>
      <c r="V101" s="28"/>
    </row>
    <row r="102" spans="2:24" s="1" customFormat="1" x14ac:dyDescent="0.25">
      <c r="B102" s="3" t="s">
        <v>204</v>
      </c>
      <c r="C102" s="88">
        <v>0.63375400000000004</v>
      </c>
      <c r="D102" s="44">
        <v>633754</v>
      </c>
      <c r="E102" s="46">
        <v>294781.77</v>
      </c>
      <c r="F102" s="46">
        <v>45083.5</v>
      </c>
      <c r="G102" s="46">
        <v>67386.47</v>
      </c>
      <c r="H102" s="46">
        <v>55634.950000000004</v>
      </c>
      <c r="I102" s="46">
        <v>420391.93999999994</v>
      </c>
      <c r="J102" s="46">
        <v>167525.35</v>
      </c>
      <c r="K102" s="46">
        <v>37206.340000000004</v>
      </c>
      <c r="L102" s="46">
        <v>70569.52</v>
      </c>
      <c r="M102" s="46">
        <v>113878.67000000003</v>
      </c>
      <c r="N102" s="46">
        <v>73174.359999999986</v>
      </c>
      <c r="O102" s="46">
        <v>158522.9</v>
      </c>
      <c r="P102" s="46">
        <v>70790.09</v>
      </c>
      <c r="Q102" s="37">
        <f t="shared" si="10"/>
        <v>1574945.86</v>
      </c>
      <c r="R102" s="85"/>
      <c r="S102" s="28"/>
      <c r="T102" s="28"/>
      <c r="U102" s="28"/>
      <c r="V102" s="28"/>
    </row>
    <row r="103" spans="2:24" s="1" customFormat="1" x14ac:dyDescent="0.25">
      <c r="B103" s="2" t="s">
        <v>205</v>
      </c>
      <c r="C103" s="88">
        <f t="shared" ref="C103:Q103" si="11">SUM(C104:C106)</f>
        <v>2859.0108419999997</v>
      </c>
      <c r="D103" s="44">
        <f t="shared" si="11"/>
        <v>2471169640</v>
      </c>
      <c r="E103" s="44">
        <f t="shared" si="11"/>
        <v>192840883.64999998</v>
      </c>
      <c r="F103" s="44">
        <f t="shared" si="11"/>
        <v>176183734.34</v>
      </c>
      <c r="G103" s="44">
        <f t="shared" si="11"/>
        <v>215868890.79000002</v>
      </c>
      <c r="H103" s="44">
        <f t="shared" si="11"/>
        <v>190377131.38999999</v>
      </c>
      <c r="I103" s="44">
        <f t="shared" si="11"/>
        <v>183780767.70000005</v>
      </c>
      <c r="J103" s="44">
        <f t="shared" si="11"/>
        <v>351309401.25</v>
      </c>
      <c r="K103" s="44">
        <f t="shared" si="11"/>
        <v>254041036.38999999</v>
      </c>
      <c r="L103" s="44">
        <f t="shared" si="11"/>
        <v>190749230.22000003</v>
      </c>
      <c r="M103" s="44">
        <f t="shared" si="11"/>
        <v>201228098.45999998</v>
      </c>
      <c r="N103" s="44">
        <f t="shared" si="11"/>
        <v>185863014.75999999</v>
      </c>
      <c r="O103" s="44">
        <f t="shared" si="11"/>
        <v>216988688.77000001</v>
      </c>
      <c r="P103" s="44">
        <f t="shared" si="11"/>
        <v>193978957.62</v>
      </c>
      <c r="Q103" s="44">
        <f t="shared" si="11"/>
        <v>2553209835.3400002</v>
      </c>
      <c r="R103" s="85"/>
      <c r="S103" s="28"/>
      <c r="T103" s="28"/>
      <c r="U103" s="28"/>
      <c r="V103" s="28"/>
      <c r="W103" s="28"/>
      <c r="X103" s="28"/>
    </row>
    <row r="104" spans="2:24" x14ac:dyDescent="0.25">
      <c r="B104" s="7" t="s">
        <v>206</v>
      </c>
      <c r="C104" s="99">
        <v>1133.0500139999999</v>
      </c>
      <c r="D104" s="36">
        <v>1133050014</v>
      </c>
      <c r="E104" s="39">
        <v>70936742.439999998</v>
      </c>
      <c r="F104" s="39">
        <v>74006235.450000003</v>
      </c>
      <c r="G104" s="39">
        <v>73178831.420000002</v>
      </c>
      <c r="H104" s="39">
        <v>75883388.520000011</v>
      </c>
      <c r="I104" s="39">
        <v>75691775.790000007</v>
      </c>
      <c r="J104" s="39">
        <v>208028764.16</v>
      </c>
      <c r="K104" s="39">
        <v>82244643.050000012</v>
      </c>
      <c r="L104" s="39">
        <v>85171247.030000001</v>
      </c>
      <c r="M104" s="39">
        <v>78088223.959999993</v>
      </c>
      <c r="N104" s="39">
        <v>78098150.200000003</v>
      </c>
      <c r="O104" s="39">
        <v>79054388.159999996</v>
      </c>
      <c r="P104" s="39">
        <v>80611658.599999994</v>
      </c>
      <c r="Q104" s="37">
        <f>+SUM(E104:P104)</f>
        <v>1060994048.7800002</v>
      </c>
      <c r="R104" s="79"/>
      <c r="S104" s="29"/>
      <c r="T104" s="29"/>
      <c r="U104" s="29"/>
      <c r="V104" s="29"/>
    </row>
    <row r="105" spans="2:24" x14ac:dyDescent="0.25">
      <c r="B105" s="7" t="s">
        <v>207</v>
      </c>
      <c r="C105" s="99">
        <v>1725.960828</v>
      </c>
      <c r="D105" s="36">
        <v>1338119626</v>
      </c>
      <c r="E105" s="39">
        <v>121904141.20999998</v>
      </c>
      <c r="F105" s="39">
        <v>102177498.89</v>
      </c>
      <c r="G105" s="39">
        <v>142690059.37</v>
      </c>
      <c r="H105" s="39">
        <v>114493742.86999996</v>
      </c>
      <c r="I105" s="39">
        <v>108088991.91000003</v>
      </c>
      <c r="J105" s="39">
        <v>143280637.09</v>
      </c>
      <c r="K105" s="39">
        <v>171796393.33999997</v>
      </c>
      <c r="L105" s="39">
        <v>105577983.19000001</v>
      </c>
      <c r="M105" s="39">
        <v>123139874.5</v>
      </c>
      <c r="N105" s="39">
        <v>107764864.55999999</v>
      </c>
      <c r="O105" s="39">
        <v>137934300.61000001</v>
      </c>
      <c r="P105" s="39">
        <v>113367299.02000001</v>
      </c>
      <c r="Q105" s="37">
        <f>+SUM(E105:P105)</f>
        <v>1492215786.5599999</v>
      </c>
      <c r="R105" s="79"/>
      <c r="S105" s="29"/>
      <c r="T105" s="29"/>
      <c r="U105" s="29"/>
      <c r="V105" s="29"/>
    </row>
    <row r="106" spans="2:24" x14ac:dyDescent="0.25">
      <c r="B106" s="7" t="s">
        <v>208</v>
      </c>
      <c r="C106" s="87">
        <v>0</v>
      </c>
      <c r="D106" s="40">
        <v>0</v>
      </c>
      <c r="E106" s="40">
        <v>0</v>
      </c>
      <c r="F106" s="40">
        <v>0</v>
      </c>
      <c r="G106" s="40">
        <v>0</v>
      </c>
      <c r="H106" s="40">
        <v>0</v>
      </c>
      <c r="I106" s="40">
        <v>0</v>
      </c>
      <c r="J106" s="40">
        <v>0</v>
      </c>
      <c r="K106" s="40">
        <v>0</v>
      </c>
      <c r="L106" s="40">
        <v>0</v>
      </c>
      <c r="M106" s="40">
        <v>0</v>
      </c>
      <c r="N106" s="40">
        <v>0</v>
      </c>
      <c r="O106" s="40">
        <v>0</v>
      </c>
      <c r="P106" s="40">
        <v>0</v>
      </c>
      <c r="Q106" s="37">
        <f>+SUM(E106:O106)</f>
        <v>0</v>
      </c>
      <c r="R106" s="83"/>
      <c r="S106" s="29"/>
      <c r="T106" s="29"/>
      <c r="U106" s="29"/>
      <c r="V106" s="29"/>
      <c r="W106" s="29"/>
      <c r="X106" s="29"/>
    </row>
    <row r="107" spans="2:24" s="1" customFormat="1" x14ac:dyDescent="0.25">
      <c r="B107" s="2" t="s">
        <v>209</v>
      </c>
      <c r="C107" s="88">
        <f t="shared" ref="C107:Q107" si="12">SUM(C108:C109)</f>
        <v>27929.028113</v>
      </c>
      <c r="D107" s="44">
        <f t="shared" si="12"/>
        <v>30487484904.549999</v>
      </c>
      <c r="E107" s="44">
        <f t="shared" si="12"/>
        <v>2270812846.5700002</v>
      </c>
      <c r="F107" s="44">
        <f t="shared" si="12"/>
        <v>1746894649.1600003</v>
      </c>
      <c r="G107" s="44">
        <f t="shared" si="12"/>
        <v>2306687186.0500002</v>
      </c>
      <c r="H107" s="44">
        <f t="shared" si="12"/>
        <v>2220773480.5499997</v>
      </c>
      <c r="I107" s="44">
        <f t="shared" si="12"/>
        <v>2285324608.9399996</v>
      </c>
      <c r="J107" s="44">
        <f t="shared" si="12"/>
        <v>1973673382.1299996</v>
      </c>
      <c r="K107" s="44">
        <f t="shared" si="12"/>
        <v>2051519061.6599998</v>
      </c>
      <c r="L107" s="44">
        <f t="shared" si="12"/>
        <v>2190427860.9200001</v>
      </c>
      <c r="M107" s="44">
        <f t="shared" si="12"/>
        <v>2617734334.9200001</v>
      </c>
      <c r="N107" s="44">
        <f t="shared" si="12"/>
        <v>2074871944.9900005</v>
      </c>
      <c r="O107" s="44">
        <f t="shared" si="12"/>
        <v>1895225172.2799995</v>
      </c>
      <c r="P107" s="44">
        <f t="shared" si="12"/>
        <v>1643268921.4499998</v>
      </c>
      <c r="Q107" s="44">
        <f t="shared" si="12"/>
        <v>25277213449.619999</v>
      </c>
      <c r="R107" s="85"/>
    </row>
    <row r="108" spans="2:24" x14ac:dyDescent="0.25">
      <c r="B108" s="7" t="s">
        <v>210</v>
      </c>
      <c r="C108" s="87">
        <v>23864.875671999998</v>
      </c>
      <c r="D108" s="40">
        <v>26210993597.549999</v>
      </c>
      <c r="E108" s="41">
        <v>1919536342.0200002</v>
      </c>
      <c r="F108" s="41">
        <v>1287131044.2600002</v>
      </c>
      <c r="G108" s="41">
        <v>1873312999.8000002</v>
      </c>
      <c r="H108" s="41">
        <v>1763588444.3099997</v>
      </c>
      <c r="I108" s="41">
        <v>1867880629.1399999</v>
      </c>
      <c r="J108" s="41">
        <v>1587324729.9799998</v>
      </c>
      <c r="K108" s="41">
        <v>1716125961.3699999</v>
      </c>
      <c r="L108" s="41">
        <v>1862462091</v>
      </c>
      <c r="M108" s="41">
        <v>1608825886.9199998</v>
      </c>
      <c r="N108" s="41">
        <v>1465676428.1700006</v>
      </c>
      <c r="O108" s="41">
        <v>1594172628.4299996</v>
      </c>
      <c r="P108" s="41">
        <v>1296565257.5099998</v>
      </c>
      <c r="Q108" s="37">
        <f>+SUM(E108:P108)</f>
        <v>19842602442.91</v>
      </c>
      <c r="R108" s="83"/>
      <c r="S108" s="29"/>
      <c r="T108" s="29"/>
      <c r="U108" s="29"/>
      <c r="V108" s="29"/>
    </row>
    <row r="109" spans="2:24" x14ac:dyDescent="0.25">
      <c r="B109" s="7" t="s">
        <v>211</v>
      </c>
      <c r="C109" s="87">
        <v>4064.1524410000002</v>
      </c>
      <c r="D109" s="40">
        <v>4276491307</v>
      </c>
      <c r="E109" s="41">
        <v>351276504.54999989</v>
      </c>
      <c r="F109" s="41">
        <v>459763604.9000001</v>
      </c>
      <c r="G109" s="41">
        <v>433374186.24999988</v>
      </c>
      <c r="H109" s="41">
        <v>457185036.23999989</v>
      </c>
      <c r="I109" s="41">
        <v>417443979.79999995</v>
      </c>
      <c r="J109" s="41">
        <v>386348652.14999998</v>
      </c>
      <c r="K109" s="41">
        <v>335393100.28999996</v>
      </c>
      <c r="L109" s="41">
        <v>327965769.91999996</v>
      </c>
      <c r="M109" s="41">
        <v>1008908448.0000001</v>
      </c>
      <c r="N109" s="41">
        <v>609195516.81999993</v>
      </c>
      <c r="O109" s="41">
        <v>301052543.84999996</v>
      </c>
      <c r="P109" s="41">
        <v>346703663.93999994</v>
      </c>
      <c r="Q109" s="37">
        <f>+SUM(E109:P109)</f>
        <v>5434611006.7099991</v>
      </c>
      <c r="R109" s="83"/>
      <c r="S109" s="29"/>
      <c r="T109" s="29"/>
      <c r="U109" s="29"/>
      <c r="V109" s="29"/>
    </row>
    <row r="110" spans="2:24" s="1" customFormat="1" x14ac:dyDescent="0.25">
      <c r="B110" s="2" t="s">
        <v>212</v>
      </c>
      <c r="C110" s="88">
        <f t="shared" ref="C110:Q110" si="13">SUM(C111:C112)</f>
        <v>8785.4712789999994</v>
      </c>
      <c r="D110" s="44">
        <f t="shared" si="13"/>
        <v>9785471279</v>
      </c>
      <c r="E110" s="44">
        <f t="shared" si="13"/>
        <v>702173855.10000002</v>
      </c>
      <c r="F110" s="44">
        <f t="shared" si="13"/>
        <v>1091275263.8999999</v>
      </c>
      <c r="G110" s="44">
        <f t="shared" si="13"/>
        <v>353322357.21000004</v>
      </c>
      <c r="H110" s="44">
        <f t="shared" si="13"/>
        <v>845553310.02999997</v>
      </c>
      <c r="I110" s="44">
        <f t="shared" si="13"/>
        <v>1503958160.75</v>
      </c>
      <c r="J110" s="44">
        <f t="shared" si="13"/>
        <v>3527160009.3099999</v>
      </c>
      <c r="K110" s="44">
        <f t="shared" si="13"/>
        <v>340001068.84999996</v>
      </c>
      <c r="L110" s="44">
        <f t="shared" si="13"/>
        <v>209137458.93000001</v>
      </c>
      <c r="M110" s="44">
        <f t="shared" si="13"/>
        <v>531985386.15999997</v>
      </c>
      <c r="N110" s="44">
        <f t="shared" si="13"/>
        <v>270148457.03000003</v>
      </c>
      <c r="O110" s="44">
        <f t="shared" si="13"/>
        <v>832591513.67000008</v>
      </c>
      <c r="P110" s="44">
        <f t="shared" si="13"/>
        <v>646122551.07000005</v>
      </c>
      <c r="Q110" s="44">
        <f t="shared" si="13"/>
        <v>10853429392.01</v>
      </c>
      <c r="R110" s="85"/>
      <c r="S110" s="28"/>
      <c r="T110" s="28"/>
      <c r="U110" s="28"/>
      <c r="V110" s="28"/>
    </row>
    <row r="111" spans="2:24" x14ac:dyDescent="0.25">
      <c r="B111" s="7" t="s">
        <v>213</v>
      </c>
      <c r="C111" s="87">
        <v>2064.10745</v>
      </c>
      <c r="D111" s="40">
        <v>2064107450</v>
      </c>
      <c r="E111" s="50">
        <v>474207457.52000004</v>
      </c>
      <c r="F111" s="50">
        <v>880898161.91999996</v>
      </c>
      <c r="G111" s="50">
        <v>191925855.27000004</v>
      </c>
      <c r="H111" s="50">
        <v>646746902.65999997</v>
      </c>
      <c r="I111" s="50">
        <v>1351484380.47</v>
      </c>
      <c r="J111" s="50">
        <v>196570489.75</v>
      </c>
      <c r="K111" s="50">
        <v>133329164.38</v>
      </c>
      <c r="L111" s="50">
        <v>4673917.8099999996</v>
      </c>
      <c r="M111" s="50">
        <v>358523792.15999997</v>
      </c>
      <c r="N111" s="50">
        <v>20871324.789999999</v>
      </c>
      <c r="O111" s="50">
        <v>655780636.3900001</v>
      </c>
      <c r="P111" s="50">
        <v>379786344.97000003</v>
      </c>
      <c r="Q111" s="37">
        <f>+SUM(E111:P111)</f>
        <v>5294798428.0900002</v>
      </c>
      <c r="R111" s="83"/>
      <c r="S111" s="29"/>
      <c r="T111" s="29"/>
      <c r="U111" s="29"/>
      <c r="V111" s="29"/>
    </row>
    <row r="112" spans="2:24" x14ac:dyDescent="0.25">
      <c r="B112" s="7" t="s">
        <v>214</v>
      </c>
      <c r="C112" s="87">
        <v>6721.3638289999999</v>
      </c>
      <c r="D112" s="40">
        <v>7721363829</v>
      </c>
      <c r="E112" s="50">
        <v>227966397.57999998</v>
      </c>
      <c r="F112" s="50">
        <v>210377101.97999999</v>
      </c>
      <c r="G112" s="50">
        <v>161396501.93999997</v>
      </c>
      <c r="H112" s="50">
        <v>198806407.37</v>
      </c>
      <c r="I112" s="50">
        <v>152473780.28000003</v>
      </c>
      <c r="J112" s="50">
        <v>3330589519.5599999</v>
      </c>
      <c r="K112" s="50">
        <v>206671904.46999997</v>
      </c>
      <c r="L112" s="50">
        <v>204463541.12</v>
      </c>
      <c r="M112" s="50">
        <v>173461594</v>
      </c>
      <c r="N112" s="50">
        <v>249277132.24000001</v>
      </c>
      <c r="O112" s="50">
        <v>176810877.28</v>
      </c>
      <c r="P112" s="50">
        <v>266336206.09999999</v>
      </c>
      <c r="Q112" s="37">
        <f>+SUM(E112:P112)</f>
        <v>5558630963.9200001</v>
      </c>
      <c r="R112" s="83"/>
      <c r="S112" s="29"/>
      <c r="T112" s="29"/>
      <c r="U112" s="29"/>
      <c r="V112" s="29"/>
    </row>
    <row r="113" spans="2:22" s="1" customFormat="1" x14ac:dyDescent="0.25">
      <c r="B113" s="2" t="s">
        <v>282</v>
      </c>
      <c r="C113" s="88">
        <f t="shared" ref="C113:Q113" si="14">SUM(C114:C115)</f>
        <v>2.1425860000000001</v>
      </c>
      <c r="D113" s="44">
        <f t="shared" si="14"/>
        <v>2142586</v>
      </c>
      <c r="E113" s="44">
        <f t="shared" si="14"/>
        <v>106500</v>
      </c>
      <c r="F113" s="44">
        <f t="shared" si="14"/>
        <v>106500</v>
      </c>
      <c r="G113" s="44">
        <f t="shared" si="14"/>
        <v>294500</v>
      </c>
      <c r="H113" s="44">
        <f t="shared" si="14"/>
        <v>200500</v>
      </c>
      <c r="I113" s="44">
        <f t="shared" si="14"/>
        <v>200500</v>
      </c>
      <c r="J113" s="44">
        <f t="shared" si="14"/>
        <v>106500</v>
      </c>
      <c r="K113" s="44">
        <f t="shared" si="14"/>
        <v>106500</v>
      </c>
      <c r="L113" s="44">
        <f t="shared" si="14"/>
        <v>423500</v>
      </c>
      <c r="M113" s="44">
        <f t="shared" si="14"/>
        <v>200500</v>
      </c>
      <c r="N113" s="44">
        <f t="shared" si="14"/>
        <v>327000</v>
      </c>
      <c r="O113" s="44">
        <f t="shared" si="14"/>
        <v>109000</v>
      </c>
      <c r="P113" s="44">
        <f t="shared" si="14"/>
        <v>238000</v>
      </c>
      <c r="Q113" s="44">
        <f t="shared" si="14"/>
        <v>2419500</v>
      </c>
      <c r="R113" s="85"/>
      <c r="S113" s="28"/>
      <c r="T113" s="28"/>
      <c r="U113" s="28"/>
      <c r="V113" s="28"/>
    </row>
    <row r="114" spans="2:22" x14ac:dyDescent="0.25">
      <c r="B114" s="7" t="s">
        <v>216</v>
      </c>
      <c r="C114" s="87">
        <v>2.1425860000000001</v>
      </c>
      <c r="D114" s="40">
        <v>2142586</v>
      </c>
      <c r="E114" s="50">
        <v>106500</v>
      </c>
      <c r="F114" s="50">
        <v>106500</v>
      </c>
      <c r="G114" s="50">
        <v>294500</v>
      </c>
      <c r="H114" s="50">
        <v>200500</v>
      </c>
      <c r="I114" s="50">
        <v>200500</v>
      </c>
      <c r="J114" s="50">
        <v>106500</v>
      </c>
      <c r="K114" s="50">
        <v>106500</v>
      </c>
      <c r="L114" s="50">
        <v>423500</v>
      </c>
      <c r="M114" s="50">
        <v>200500</v>
      </c>
      <c r="N114" s="50">
        <v>327000</v>
      </c>
      <c r="O114" s="50">
        <v>109000</v>
      </c>
      <c r="P114" s="50">
        <v>238000</v>
      </c>
      <c r="Q114" s="37">
        <f>+SUM(E114:P114)</f>
        <v>2419500</v>
      </c>
      <c r="R114" s="83"/>
      <c r="S114" s="29"/>
      <c r="T114" s="29"/>
      <c r="U114" s="29"/>
      <c r="V114" s="29"/>
    </row>
    <row r="115" spans="2:22" x14ac:dyDescent="0.25">
      <c r="B115" s="7" t="s">
        <v>217</v>
      </c>
      <c r="C115" s="87">
        <v>0</v>
      </c>
      <c r="D115" s="40">
        <v>0</v>
      </c>
      <c r="E115" s="50">
        <v>0</v>
      </c>
      <c r="F115" s="50">
        <v>0</v>
      </c>
      <c r="G115" s="50">
        <v>0</v>
      </c>
      <c r="H115" s="50">
        <v>0</v>
      </c>
      <c r="I115" s="50">
        <v>0</v>
      </c>
      <c r="J115" s="50">
        <v>0</v>
      </c>
      <c r="K115" s="50">
        <v>0</v>
      </c>
      <c r="L115" s="50">
        <v>0</v>
      </c>
      <c r="M115" s="50">
        <v>0</v>
      </c>
      <c r="N115" s="50">
        <v>0</v>
      </c>
      <c r="O115" s="50">
        <v>0</v>
      </c>
      <c r="P115" s="50">
        <v>0</v>
      </c>
      <c r="Q115" s="37">
        <f>+SUM(E115:O115)</f>
        <v>0</v>
      </c>
      <c r="R115" s="83"/>
      <c r="S115" s="29"/>
      <c r="T115" s="29"/>
      <c r="U115" s="29"/>
    </row>
    <row r="116" spans="2:22" s="1" customFormat="1" x14ac:dyDescent="0.25">
      <c r="B116" s="2" t="s">
        <v>218</v>
      </c>
      <c r="C116" s="88">
        <v>163.50329400000001</v>
      </c>
      <c r="D116" s="44">
        <v>163503294</v>
      </c>
      <c r="E116" s="49">
        <v>18818807.32</v>
      </c>
      <c r="F116" s="49">
        <v>15790585.060000001</v>
      </c>
      <c r="G116" s="49">
        <v>17625849.419999998</v>
      </c>
      <c r="H116" s="49">
        <v>31054866.82</v>
      </c>
      <c r="I116" s="49">
        <v>27969152.440000001</v>
      </c>
      <c r="J116" s="49">
        <v>22519942.84</v>
      </c>
      <c r="K116" s="49">
        <v>300449925.84000003</v>
      </c>
      <c r="L116" s="49">
        <v>30174257.000000007</v>
      </c>
      <c r="M116" s="49">
        <v>23441559.380000003</v>
      </c>
      <c r="N116" s="49">
        <v>19988679.859999999</v>
      </c>
      <c r="O116" s="49">
        <v>20017201.940000001</v>
      </c>
      <c r="P116" s="49">
        <v>23452585.599999998</v>
      </c>
      <c r="Q116" s="47">
        <f>+SUM(E116:P116)</f>
        <v>551303413.51999998</v>
      </c>
      <c r="R116" s="85"/>
    </row>
    <row r="117" spans="2:22" s="1" customFormat="1" x14ac:dyDescent="0.25">
      <c r="B117" s="2" t="s">
        <v>219</v>
      </c>
      <c r="C117" s="88">
        <v>8677.9464349999998</v>
      </c>
      <c r="D117" s="44">
        <v>10002320634</v>
      </c>
      <c r="E117" s="49">
        <v>536133892.29000008</v>
      </c>
      <c r="F117" s="49">
        <v>583183342.98000002</v>
      </c>
      <c r="G117" s="49">
        <v>747061596.86000013</v>
      </c>
      <c r="H117" s="49">
        <v>506841485.02999991</v>
      </c>
      <c r="I117" s="49">
        <v>700505732.92000008</v>
      </c>
      <c r="J117" s="49">
        <v>1328702315.8299999</v>
      </c>
      <c r="K117" s="49">
        <v>799967945.26000011</v>
      </c>
      <c r="L117" s="49">
        <v>1022287463.9900001</v>
      </c>
      <c r="M117" s="49">
        <v>725111164.06999993</v>
      </c>
      <c r="N117" s="49">
        <v>910452650.20999992</v>
      </c>
      <c r="O117" s="49">
        <v>815239685.91999996</v>
      </c>
      <c r="P117" s="49">
        <v>621080803.4000001</v>
      </c>
      <c r="Q117" s="47">
        <f>+SUM(E117:P117)</f>
        <v>9296568078.7599983</v>
      </c>
      <c r="R117" s="85"/>
      <c r="S117" s="28"/>
      <c r="T117" s="28"/>
      <c r="U117" s="28"/>
      <c r="V117" s="28"/>
    </row>
    <row r="118" spans="2:22" s="1" customFormat="1" x14ac:dyDescent="0.25">
      <c r="B118" s="9" t="s">
        <v>220</v>
      </c>
      <c r="C118" s="103">
        <f t="shared" ref="C118:Q118" si="15">+C119+C121+C123</f>
        <v>8.6398080000000004</v>
      </c>
      <c r="D118" s="56">
        <f t="shared" si="15"/>
        <v>8639808</v>
      </c>
      <c r="E118" s="56">
        <f t="shared" si="15"/>
        <v>0</v>
      </c>
      <c r="F118" s="56">
        <f t="shared" si="15"/>
        <v>32099133.359999999</v>
      </c>
      <c r="G118" s="56">
        <f t="shared" si="15"/>
        <v>28572.53</v>
      </c>
      <c r="H118" s="56">
        <f t="shared" si="15"/>
        <v>91328078.810000002</v>
      </c>
      <c r="I118" s="56">
        <f t="shared" si="15"/>
        <v>0</v>
      </c>
      <c r="J118" s="56">
        <f t="shared" si="15"/>
        <v>11440000</v>
      </c>
      <c r="K118" s="56">
        <f t="shared" si="15"/>
        <v>7671500</v>
      </c>
      <c r="L118" s="56">
        <f t="shared" si="15"/>
        <v>30536969.629999999</v>
      </c>
      <c r="M118" s="56">
        <f t="shared" si="15"/>
        <v>0</v>
      </c>
      <c r="N118" s="56">
        <f t="shared" si="15"/>
        <v>92638334.180000007</v>
      </c>
      <c r="O118" s="56">
        <f t="shared" si="15"/>
        <v>22744087.060000002</v>
      </c>
      <c r="P118" s="56">
        <f t="shared" si="15"/>
        <v>9669839.5199999996</v>
      </c>
      <c r="Q118" s="56">
        <f t="shared" si="15"/>
        <v>298156515.08999997</v>
      </c>
      <c r="R118" s="85"/>
      <c r="S118" s="28"/>
      <c r="T118" s="28"/>
      <c r="U118" s="28"/>
      <c r="V118" s="28"/>
    </row>
    <row r="119" spans="2:22" s="1" customFormat="1" x14ac:dyDescent="0.25">
      <c r="B119" s="2" t="s">
        <v>221</v>
      </c>
      <c r="C119" s="88">
        <f t="shared" ref="C119:Q119" si="16">+C120</f>
        <v>8.6398080000000004</v>
      </c>
      <c r="D119" s="44">
        <f t="shared" si="16"/>
        <v>8639808</v>
      </c>
      <c r="E119" s="44">
        <f t="shared" si="16"/>
        <v>0</v>
      </c>
      <c r="F119" s="44">
        <f t="shared" si="16"/>
        <v>0</v>
      </c>
      <c r="G119" s="44">
        <f t="shared" si="16"/>
        <v>28572.53</v>
      </c>
      <c r="H119" s="44">
        <f t="shared" si="16"/>
        <v>0</v>
      </c>
      <c r="I119" s="44">
        <f t="shared" si="16"/>
        <v>0</v>
      </c>
      <c r="J119" s="44">
        <f t="shared" si="16"/>
        <v>11440000</v>
      </c>
      <c r="K119" s="44">
        <f t="shared" si="16"/>
        <v>7671500</v>
      </c>
      <c r="L119" s="44">
        <f t="shared" si="16"/>
        <v>262500</v>
      </c>
      <c r="M119" s="44">
        <f t="shared" si="16"/>
        <v>0</v>
      </c>
      <c r="N119" s="44">
        <f t="shared" si="16"/>
        <v>0</v>
      </c>
      <c r="O119" s="44">
        <f t="shared" si="16"/>
        <v>78724.600000000006</v>
      </c>
      <c r="P119" s="44">
        <f t="shared" si="16"/>
        <v>0</v>
      </c>
      <c r="Q119" s="49">
        <f t="shared" si="16"/>
        <v>19481297.130000003</v>
      </c>
      <c r="R119" s="85"/>
    </row>
    <row r="120" spans="2:22" s="1" customFormat="1" x14ac:dyDescent="0.25">
      <c r="B120" s="7" t="s">
        <v>222</v>
      </c>
      <c r="C120" s="87">
        <v>8.6398080000000004</v>
      </c>
      <c r="D120" s="40">
        <v>8639808</v>
      </c>
      <c r="E120" s="43">
        <v>0</v>
      </c>
      <c r="F120" s="43">
        <v>0</v>
      </c>
      <c r="G120" s="43">
        <v>28572.53</v>
      </c>
      <c r="H120" s="43">
        <v>0</v>
      </c>
      <c r="I120" s="43">
        <v>0</v>
      </c>
      <c r="J120" s="43">
        <v>11440000</v>
      </c>
      <c r="K120" s="43">
        <v>7671500</v>
      </c>
      <c r="L120" s="43">
        <v>262500</v>
      </c>
      <c r="M120" s="43">
        <v>0</v>
      </c>
      <c r="N120" s="43">
        <v>0</v>
      </c>
      <c r="O120" s="43">
        <v>78724.600000000006</v>
      </c>
      <c r="P120" s="43">
        <v>0</v>
      </c>
      <c r="Q120" s="37">
        <f>+SUM(E120:P120)</f>
        <v>19481297.130000003</v>
      </c>
      <c r="R120" s="85"/>
    </row>
    <row r="121" spans="2:22" s="1" customFormat="1" x14ac:dyDescent="0.25">
      <c r="B121" s="2" t="s">
        <v>301</v>
      </c>
      <c r="C121" s="102">
        <f t="shared" ref="C121:J121" si="17">+C122</f>
        <v>0</v>
      </c>
      <c r="D121" s="46">
        <f t="shared" si="17"/>
        <v>0</v>
      </c>
      <c r="E121" s="46">
        <f t="shared" si="17"/>
        <v>0</v>
      </c>
      <c r="F121" s="46">
        <f t="shared" si="17"/>
        <v>0</v>
      </c>
      <c r="G121" s="46">
        <f t="shared" si="17"/>
        <v>0</v>
      </c>
      <c r="H121" s="46">
        <f t="shared" si="17"/>
        <v>0</v>
      </c>
      <c r="I121" s="46">
        <f t="shared" si="17"/>
        <v>0</v>
      </c>
      <c r="J121" s="46">
        <f t="shared" si="17"/>
        <v>0</v>
      </c>
      <c r="K121" s="46">
        <v>0</v>
      </c>
      <c r="L121" s="46">
        <v>0</v>
      </c>
      <c r="M121" s="46">
        <v>0</v>
      </c>
      <c r="N121" s="46">
        <v>0</v>
      </c>
      <c r="O121" s="46">
        <v>0</v>
      </c>
      <c r="P121" s="46">
        <v>0</v>
      </c>
      <c r="Q121" s="37">
        <f>+SUM(E121:O121)</f>
        <v>0</v>
      </c>
      <c r="R121" s="85"/>
    </row>
    <row r="122" spans="2:22" s="1" customFormat="1" x14ac:dyDescent="0.25">
      <c r="B122" s="21" t="s">
        <v>302</v>
      </c>
      <c r="C122" s="101">
        <v>0</v>
      </c>
      <c r="D122" s="43">
        <v>0</v>
      </c>
      <c r="E122" s="43">
        <v>0</v>
      </c>
      <c r="F122" s="43">
        <v>0</v>
      </c>
      <c r="G122" s="43">
        <v>0</v>
      </c>
      <c r="H122" s="43">
        <v>0</v>
      </c>
      <c r="I122" s="43">
        <v>0</v>
      </c>
      <c r="J122" s="43">
        <v>0</v>
      </c>
      <c r="K122" s="43">
        <v>0</v>
      </c>
      <c r="L122" s="46">
        <v>0</v>
      </c>
      <c r="M122" s="46">
        <v>0</v>
      </c>
      <c r="N122" s="46">
        <v>0</v>
      </c>
      <c r="O122" s="46">
        <v>0</v>
      </c>
      <c r="P122" s="46">
        <v>0</v>
      </c>
      <c r="Q122" s="37">
        <f>+SUM(E122:P122)</f>
        <v>0</v>
      </c>
      <c r="R122" s="89"/>
    </row>
    <row r="123" spans="2:22" s="1" customFormat="1" x14ac:dyDescent="0.25">
      <c r="B123" s="2" t="s">
        <v>224</v>
      </c>
      <c r="C123" s="100">
        <f t="shared" ref="C123:Q123" si="18">+C124</f>
        <v>0</v>
      </c>
      <c r="D123" s="57">
        <f t="shared" si="18"/>
        <v>0</v>
      </c>
      <c r="E123" s="57">
        <f t="shared" si="18"/>
        <v>0</v>
      </c>
      <c r="F123" s="57">
        <f t="shared" si="18"/>
        <v>32099133.359999999</v>
      </c>
      <c r="G123" s="57">
        <f t="shared" si="18"/>
        <v>0</v>
      </c>
      <c r="H123" s="57">
        <f t="shared" si="18"/>
        <v>91328078.810000002</v>
      </c>
      <c r="I123" s="57">
        <f t="shared" si="18"/>
        <v>0</v>
      </c>
      <c r="J123" s="57">
        <f t="shared" si="18"/>
        <v>0</v>
      </c>
      <c r="K123" s="57">
        <f t="shared" si="18"/>
        <v>0</v>
      </c>
      <c r="L123" s="57">
        <f t="shared" si="18"/>
        <v>30274469.629999999</v>
      </c>
      <c r="M123" s="57">
        <f t="shared" si="18"/>
        <v>0</v>
      </c>
      <c r="N123" s="57">
        <f t="shared" si="18"/>
        <v>92638334.180000007</v>
      </c>
      <c r="O123" s="57">
        <f t="shared" si="18"/>
        <v>22665362.460000001</v>
      </c>
      <c r="P123" s="57">
        <f t="shared" si="18"/>
        <v>9669839.5199999996</v>
      </c>
      <c r="Q123" s="47">
        <f t="shared" si="18"/>
        <v>278675217.95999998</v>
      </c>
      <c r="R123" s="89"/>
    </row>
    <row r="124" spans="2:22" x14ac:dyDescent="0.25">
      <c r="B124" s="7" t="s">
        <v>225</v>
      </c>
      <c r="C124" s="99">
        <v>0</v>
      </c>
      <c r="D124" s="36">
        <v>0</v>
      </c>
      <c r="E124" s="58"/>
      <c r="F124" s="58">
        <v>32099133.359999999</v>
      </c>
      <c r="G124" s="58"/>
      <c r="H124" s="58">
        <v>91328078.810000002</v>
      </c>
      <c r="I124" s="58">
        <v>0</v>
      </c>
      <c r="J124" s="58">
        <v>0</v>
      </c>
      <c r="K124" s="58">
        <v>0</v>
      </c>
      <c r="L124" s="58">
        <v>30274469.629999999</v>
      </c>
      <c r="M124" s="58">
        <v>0</v>
      </c>
      <c r="N124" s="58">
        <v>92638334.180000007</v>
      </c>
      <c r="O124" s="58">
        <v>22665362.460000001</v>
      </c>
      <c r="P124" s="58">
        <v>9669839.5199999996</v>
      </c>
      <c r="Q124" s="37">
        <f>+SUM(E124:P124)</f>
        <v>278675217.95999998</v>
      </c>
      <c r="R124" s="79"/>
    </row>
    <row r="125" spans="2:22" ht="18.75" customHeight="1" x14ac:dyDescent="0.25">
      <c r="B125" s="32" t="s">
        <v>226</v>
      </c>
      <c r="C125" s="82">
        <f t="shared" ref="C125:Q125" si="19">+C11+C118</f>
        <v>687043.27428500005</v>
      </c>
      <c r="D125" s="59">
        <f t="shared" si="19"/>
        <v>677190002952.55005</v>
      </c>
      <c r="E125" s="60">
        <f t="shared" si="19"/>
        <v>58585322425.409981</v>
      </c>
      <c r="F125" s="60">
        <f t="shared" si="19"/>
        <v>46867225557.410011</v>
      </c>
      <c r="G125" s="60">
        <f t="shared" si="19"/>
        <v>51109655663.169998</v>
      </c>
      <c r="H125" s="60">
        <f t="shared" si="19"/>
        <v>66644695416.450005</v>
      </c>
      <c r="I125" s="60">
        <f t="shared" si="19"/>
        <v>55752005129.5</v>
      </c>
      <c r="J125" s="60">
        <f t="shared" si="19"/>
        <v>54101390487.189995</v>
      </c>
      <c r="K125" s="60">
        <f t="shared" si="19"/>
        <v>56635998061.720001</v>
      </c>
      <c r="L125" s="60">
        <f t="shared" si="19"/>
        <v>52343616030.140007</v>
      </c>
      <c r="M125" s="60">
        <f t="shared" si="19"/>
        <v>51325861120.300003</v>
      </c>
      <c r="N125" s="60">
        <f t="shared" si="19"/>
        <v>58679796697.680008</v>
      </c>
      <c r="O125" s="60">
        <f t="shared" si="19"/>
        <v>51198109409.349998</v>
      </c>
      <c r="P125" s="60">
        <f t="shared" si="19"/>
        <v>57335462674.05999</v>
      </c>
      <c r="Q125" s="60">
        <f t="shared" si="19"/>
        <v>660579138672.37988</v>
      </c>
      <c r="R125" s="79"/>
    </row>
    <row r="126" spans="2:22" s="1" customFormat="1" x14ac:dyDescent="0.25">
      <c r="B126" s="98" t="s">
        <v>283</v>
      </c>
      <c r="C126" s="97">
        <f t="shared" ref="C126:Q126" si="20">+C127+C134</f>
        <v>2887.2231000000002</v>
      </c>
      <c r="D126" s="71">
        <f t="shared" si="20"/>
        <v>3386990247.1300001</v>
      </c>
      <c r="E126" s="71">
        <f t="shared" si="20"/>
        <v>33091582.140000001</v>
      </c>
      <c r="F126" s="71">
        <f t="shared" si="20"/>
        <v>31686089.369999997</v>
      </c>
      <c r="G126" s="71">
        <f t="shared" si="20"/>
        <v>49140896.790000007</v>
      </c>
      <c r="H126" s="71">
        <f t="shared" si="20"/>
        <v>211506770.98999998</v>
      </c>
      <c r="I126" s="71">
        <f t="shared" si="20"/>
        <v>8917601.7300000023</v>
      </c>
      <c r="J126" s="71">
        <f t="shared" si="20"/>
        <v>11064340.649999999</v>
      </c>
      <c r="K126" s="71">
        <f t="shared" si="20"/>
        <v>92743486.280000001</v>
      </c>
      <c r="L126" s="71">
        <f t="shared" si="20"/>
        <v>49837873.57</v>
      </c>
      <c r="M126" s="71">
        <f t="shared" si="20"/>
        <v>211405175.30000001</v>
      </c>
      <c r="N126" s="71">
        <f t="shared" si="20"/>
        <v>52309436.509999998</v>
      </c>
      <c r="O126" s="71">
        <f t="shared" si="20"/>
        <v>10177713.990000002</v>
      </c>
      <c r="P126" s="71">
        <f t="shared" si="20"/>
        <v>275769883.81999993</v>
      </c>
      <c r="Q126" s="71">
        <f t="shared" si="20"/>
        <v>1037650851.14</v>
      </c>
      <c r="R126" s="89"/>
    </row>
    <row r="127" spans="2:22" s="1" customFormat="1" x14ac:dyDescent="0.25">
      <c r="B127" s="11" t="s">
        <v>229</v>
      </c>
      <c r="C127" s="96">
        <f t="shared" ref="C127:Q127" si="21">+C130+C132+C128</f>
        <v>0</v>
      </c>
      <c r="D127" s="61">
        <f t="shared" si="21"/>
        <v>187911134.95000002</v>
      </c>
      <c r="E127" s="61">
        <f t="shared" si="21"/>
        <v>20353704.84</v>
      </c>
      <c r="F127" s="61">
        <f t="shared" si="21"/>
        <v>21748220.149999999</v>
      </c>
      <c r="G127" s="61">
        <f t="shared" si="21"/>
        <v>15682126.329999998</v>
      </c>
      <c r="H127" s="61">
        <f t="shared" si="21"/>
        <v>36351021.630000003</v>
      </c>
      <c r="I127" s="61">
        <f t="shared" si="21"/>
        <v>8539060.9800000004</v>
      </c>
      <c r="J127" s="61">
        <f t="shared" si="21"/>
        <v>9047392.7100000009</v>
      </c>
      <c r="K127" s="61">
        <f t="shared" si="21"/>
        <v>47339522.170000002</v>
      </c>
      <c r="L127" s="61">
        <f t="shared" si="21"/>
        <v>8114292.5</v>
      </c>
      <c r="M127" s="61">
        <f t="shared" si="21"/>
        <v>0</v>
      </c>
      <c r="N127" s="61">
        <f t="shared" si="21"/>
        <v>49640993.439999998</v>
      </c>
      <c r="O127" s="61">
        <f t="shared" si="21"/>
        <v>0</v>
      </c>
      <c r="P127" s="61">
        <f t="shared" si="21"/>
        <v>13443073.140000001</v>
      </c>
      <c r="Q127" s="61">
        <f t="shared" si="21"/>
        <v>230259407.88999999</v>
      </c>
      <c r="R127" s="89"/>
      <c r="S127" s="28"/>
      <c r="T127" s="28"/>
      <c r="U127" s="28"/>
      <c r="V127" s="28"/>
    </row>
    <row r="128" spans="2:22" s="1" customFormat="1" x14ac:dyDescent="0.25">
      <c r="B128" s="3" t="s">
        <v>230</v>
      </c>
      <c r="C128" s="94">
        <f>+C129</f>
        <v>0</v>
      </c>
      <c r="D128" s="47">
        <v>0</v>
      </c>
      <c r="E128" s="47">
        <f>+E129</f>
        <v>0</v>
      </c>
      <c r="F128" s="47">
        <f>+F129</f>
        <v>0</v>
      </c>
      <c r="G128" s="47">
        <f>+G129</f>
        <v>0</v>
      </c>
      <c r="H128" s="47">
        <v>0</v>
      </c>
      <c r="I128" s="47">
        <v>0</v>
      </c>
      <c r="J128" s="47">
        <v>0</v>
      </c>
      <c r="K128" s="47">
        <v>0</v>
      </c>
      <c r="L128" s="47">
        <v>0</v>
      </c>
      <c r="M128" s="47">
        <v>0</v>
      </c>
      <c r="N128" s="47">
        <v>0</v>
      </c>
      <c r="O128" s="47">
        <v>0</v>
      </c>
      <c r="P128" s="47">
        <v>0</v>
      </c>
      <c r="Q128" s="47">
        <f>+Q129</f>
        <v>0</v>
      </c>
      <c r="R128" s="89"/>
      <c r="S128" s="28"/>
      <c r="T128" s="28"/>
      <c r="U128" s="28"/>
      <c r="V128" s="28"/>
    </row>
    <row r="129" spans="2:22" x14ac:dyDescent="0.25">
      <c r="B129" s="8" t="s">
        <v>231</v>
      </c>
      <c r="C129" s="93">
        <v>0</v>
      </c>
      <c r="D129" s="37">
        <v>0</v>
      </c>
      <c r="E129" s="37">
        <v>0</v>
      </c>
      <c r="F129" s="37">
        <v>0</v>
      </c>
      <c r="G129" s="37">
        <v>0</v>
      </c>
      <c r="H129" s="37">
        <v>0</v>
      </c>
      <c r="I129" s="37">
        <v>0</v>
      </c>
      <c r="J129" s="37">
        <v>0</v>
      </c>
      <c r="K129" s="37">
        <v>0</v>
      </c>
      <c r="L129" s="37">
        <v>0</v>
      </c>
      <c r="M129" s="37">
        <v>0</v>
      </c>
      <c r="N129" s="37">
        <v>0</v>
      </c>
      <c r="O129" s="37">
        <v>0</v>
      </c>
      <c r="P129" s="37">
        <v>0</v>
      </c>
      <c r="Q129" s="37">
        <f>+SUM(E129:P129)</f>
        <v>0</v>
      </c>
      <c r="R129" s="79"/>
    </row>
    <row r="130" spans="2:22" s="1" customFormat="1" x14ac:dyDescent="0.25">
      <c r="B130" s="3" t="s">
        <v>232</v>
      </c>
      <c r="C130" s="94">
        <f t="shared" ref="C130:Q130" si="22">+C131</f>
        <v>0</v>
      </c>
      <c r="D130" s="47">
        <f t="shared" si="22"/>
        <v>187911134.95000002</v>
      </c>
      <c r="E130" s="47">
        <f t="shared" si="22"/>
        <v>20353704.84</v>
      </c>
      <c r="F130" s="47">
        <f t="shared" si="22"/>
        <v>21748220.149999999</v>
      </c>
      <c r="G130" s="47">
        <f t="shared" si="22"/>
        <v>15682126.329999998</v>
      </c>
      <c r="H130" s="47">
        <f t="shared" si="22"/>
        <v>36351021.630000003</v>
      </c>
      <c r="I130" s="47">
        <f t="shared" si="22"/>
        <v>8539060.9800000004</v>
      </c>
      <c r="J130" s="47">
        <f t="shared" si="22"/>
        <v>9047392.7100000009</v>
      </c>
      <c r="K130" s="47">
        <f t="shared" si="22"/>
        <v>47339522.170000002</v>
      </c>
      <c r="L130" s="47">
        <f t="shared" si="22"/>
        <v>8114292.5</v>
      </c>
      <c r="M130" s="47">
        <f t="shared" si="22"/>
        <v>0</v>
      </c>
      <c r="N130" s="47">
        <f t="shared" si="22"/>
        <v>49640993.439999998</v>
      </c>
      <c r="O130" s="47">
        <f t="shared" si="22"/>
        <v>0</v>
      </c>
      <c r="P130" s="47">
        <f t="shared" si="22"/>
        <v>13443073.140000001</v>
      </c>
      <c r="Q130" s="47">
        <f t="shared" si="22"/>
        <v>230259407.88999999</v>
      </c>
      <c r="R130" s="89"/>
    </row>
    <row r="131" spans="2:22" x14ac:dyDescent="0.25">
      <c r="B131" s="8" t="s">
        <v>234</v>
      </c>
      <c r="C131" s="93">
        <v>0</v>
      </c>
      <c r="D131" s="37">
        <v>187911134.95000002</v>
      </c>
      <c r="E131" s="37">
        <v>20353704.84</v>
      </c>
      <c r="F131" s="37">
        <v>21748220.149999999</v>
      </c>
      <c r="G131" s="37">
        <v>15682126.329999998</v>
      </c>
      <c r="H131" s="37">
        <v>36351021.630000003</v>
      </c>
      <c r="I131" s="37">
        <v>8539060.9800000004</v>
      </c>
      <c r="J131" s="37">
        <v>9047392.7100000009</v>
      </c>
      <c r="K131" s="37">
        <v>47339522.170000002</v>
      </c>
      <c r="L131" s="37">
        <v>8114292.5</v>
      </c>
      <c r="M131" s="37">
        <v>0</v>
      </c>
      <c r="N131" s="37">
        <v>49640993.439999998</v>
      </c>
      <c r="O131" s="37">
        <v>0</v>
      </c>
      <c r="P131" s="37">
        <v>13443073.140000001</v>
      </c>
      <c r="Q131" s="37">
        <f>+SUM(E131:P131)</f>
        <v>230259407.88999999</v>
      </c>
      <c r="R131" s="79"/>
    </row>
    <row r="132" spans="2:22" s="1" customFormat="1" x14ac:dyDescent="0.25">
      <c r="B132" s="3" t="s">
        <v>235</v>
      </c>
      <c r="C132" s="95">
        <f>+C133</f>
        <v>0</v>
      </c>
      <c r="D132" s="62">
        <f>+D133</f>
        <v>0</v>
      </c>
      <c r="E132" s="62">
        <f>+E133</f>
        <v>0</v>
      </c>
      <c r="F132" s="62">
        <f>+F133</f>
        <v>0</v>
      </c>
      <c r="G132" s="62">
        <f>+G133</f>
        <v>0</v>
      </c>
      <c r="H132" s="62">
        <v>0</v>
      </c>
      <c r="I132" s="62">
        <v>0</v>
      </c>
      <c r="J132" s="62">
        <v>0</v>
      </c>
      <c r="K132" s="62">
        <v>0</v>
      </c>
      <c r="L132" s="62">
        <v>0</v>
      </c>
      <c r="M132" s="62">
        <v>0</v>
      </c>
      <c r="N132" s="62">
        <v>0</v>
      </c>
      <c r="O132" s="62">
        <v>0</v>
      </c>
      <c r="P132" s="62">
        <v>0</v>
      </c>
      <c r="Q132" s="50">
        <f>+Q133</f>
        <v>0</v>
      </c>
      <c r="R132" s="89"/>
    </row>
    <row r="133" spans="2:22" x14ac:dyDescent="0.25">
      <c r="B133" s="8" t="s">
        <v>236</v>
      </c>
      <c r="C133" s="91">
        <v>0</v>
      </c>
      <c r="D133" s="58">
        <v>0</v>
      </c>
      <c r="E133" s="58">
        <v>0</v>
      </c>
      <c r="F133" s="58">
        <v>0</v>
      </c>
      <c r="G133" s="58">
        <v>0</v>
      </c>
      <c r="H133" s="58">
        <v>0</v>
      </c>
      <c r="I133" s="58">
        <v>0</v>
      </c>
      <c r="J133" s="58">
        <v>0</v>
      </c>
      <c r="K133" s="58">
        <v>0</v>
      </c>
      <c r="L133" s="58">
        <v>0</v>
      </c>
      <c r="M133" s="58">
        <v>0</v>
      </c>
      <c r="N133" s="58">
        <v>0</v>
      </c>
      <c r="O133" s="58">
        <v>0</v>
      </c>
      <c r="P133" s="58">
        <v>0</v>
      </c>
      <c r="Q133" s="37">
        <f>+SUM(E133:P133)</f>
        <v>0</v>
      </c>
      <c r="R133" s="79"/>
    </row>
    <row r="134" spans="2:22" s="1" customFormat="1" x14ac:dyDescent="0.25">
      <c r="B134" s="10" t="s">
        <v>287</v>
      </c>
      <c r="C134" s="90">
        <f t="shared" ref="C134:Q134" si="23">+C135+C137+C140</f>
        <v>2887.2231000000002</v>
      </c>
      <c r="D134" s="48">
        <f t="shared" si="23"/>
        <v>3199079112.1800003</v>
      </c>
      <c r="E134" s="48">
        <f t="shared" si="23"/>
        <v>12737877.299999999</v>
      </c>
      <c r="F134" s="48">
        <f t="shared" si="23"/>
        <v>9937869.2199999988</v>
      </c>
      <c r="G134" s="48">
        <f t="shared" si="23"/>
        <v>33458770.460000008</v>
      </c>
      <c r="H134" s="48">
        <f t="shared" si="23"/>
        <v>175155749.35999998</v>
      </c>
      <c r="I134" s="48">
        <f t="shared" si="23"/>
        <v>378540.75000000186</v>
      </c>
      <c r="J134" s="48">
        <f t="shared" si="23"/>
        <v>2016947.9399999976</v>
      </c>
      <c r="K134" s="48">
        <f t="shared" si="23"/>
        <v>45403964.109999999</v>
      </c>
      <c r="L134" s="48">
        <f t="shared" si="23"/>
        <v>41723581.07</v>
      </c>
      <c r="M134" s="48">
        <f t="shared" si="23"/>
        <v>211405175.30000001</v>
      </c>
      <c r="N134" s="48">
        <f t="shared" si="23"/>
        <v>2668443.0699999998</v>
      </c>
      <c r="O134" s="48">
        <f t="shared" si="23"/>
        <v>10177713.990000002</v>
      </c>
      <c r="P134" s="48">
        <f t="shared" si="23"/>
        <v>262326810.67999995</v>
      </c>
      <c r="Q134" s="48">
        <f t="shared" si="23"/>
        <v>807391443.25</v>
      </c>
      <c r="R134" s="89"/>
    </row>
    <row r="135" spans="2:22" x14ac:dyDescent="0.25">
      <c r="B135" s="3" t="s">
        <v>238</v>
      </c>
      <c r="C135" s="94">
        <f t="shared" ref="C135:Q135" si="24">+C136</f>
        <v>0</v>
      </c>
      <c r="D135" s="47">
        <f t="shared" si="24"/>
        <v>8876119.6500000004</v>
      </c>
      <c r="E135" s="47">
        <f t="shared" si="24"/>
        <v>3764427.7899999996</v>
      </c>
      <c r="F135" s="47">
        <f t="shared" si="24"/>
        <v>0</v>
      </c>
      <c r="G135" s="47">
        <f t="shared" si="24"/>
        <v>0</v>
      </c>
      <c r="H135" s="47">
        <f t="shared" si="24"/>
        <v>58048788.920000002</v>
      </c>
      <c r="I135" s="47">
        <f t="shared" si="24"/>
        <v>378540.75</v>
      </c>
      <c r="J135" s="47">
        <f t="shared" si="24"/>
        <v>0</v>
      </c>
      <c r="K135" s="47">
        <f t="shared" si="24"/>
        <v>0</v>
      </c>
      <c r="L135" s="47">
        <f t="shared" si="24"/>
        <v>0</v>
      </c>
      <c r="M135" s="47">
        <f t="shared" si="24"/>
        <v>0</v>
      </c>
      <c r="N135" s="47">
        <f t="shared" si="24"/>
        <v>0</v>
      </c>
      <c r="O135" s="47">
        <f t="shared" si="24"/>
        <v>0</v>
      </c>
      <c r="P135" s="47">
        <f t="shared" si="24"/>
        <v>9642230.0399999991</v>
      </c>
      <c r="Q135" s="47">
        <f t="shared" si="24"/>
        <v>71833987.5</v>
      </c>
      <c r="R135" s="79"/>
      <c r="S135" s="29"/>
      <c r="T135" s="29"/>
      <c r="U135" s="29"/>
      <c r="V135" s="29"/>
    </row>
    <row r="136" spans="2:22" x14ac:dyDescent="0.25">
      <c r="B136" s="8" t="s">
        <v>240</v>
      </c>
      <c r="C136" s="93">
        <v>0</v>
      </c>
      <c r="D136" s="37">
        <v>8876119.6500000004</v>
      </c>
      <c r="E136" s="37">
        <v>3764427.7899999996</v>
      </c>
      <c r="F136" s="37">
        <v>0</v>
      </c>
      <c r="G136" s="37">
        <v>0</v>
      </c>
      <c r="H136" s="37">
        <v>58048788.920000002</v>
      </c>
      <c r="I136" s="37">
        <v>378540.75</v>
      </c>
      <c r="J136" s="37">
        <v>0</v>
      </c>
      <c r="K136" s="37">
        <v>0</v>
      </c>
      <c r="L136" s="37">
        <v>0</v>
      </c>
      <c r="M136" s="37">
        <v>0</v>
      </c>
      <c r="N136" s="37">
        <v>0</v>
      </c>
      <c r="O136" s="37">
        <v>0</v>
      </c>
      <c r="P136" s="37">
        <v>9642230.0399999991</v>
      </c>
      <c r="Q136" s="37">
        <f>+SUM(E136:P136)</f>
        <v>71833987.5</v>
      </c>
      <c r="R136" s="79"/>
    </row>
    <row r="137" spans="2:22" s="1" customFormat="1" x14ac:dyDescent="0.25">
      <c r="B137" s="3" t="s">
        <v>243</v>
      </c>
      <c r="C137" s="95">
        <f t="shared" ref="C137:Q137" si="25">+C138+C139</f>
        <v>2887.2231000000002</v>
      </c>
      <c r="D137" s="62">
        <f t="shared" si="25"/>
        <v>3190202992.5300002</v>
      </c>
      <c r="E137" s="62">
        <f t="shared" si="25"/>
        <v>8973449.5099999998</v>
      </c>
      <c r="F137" s="62">
        <f t="shared" si="25"/>
        <v>9937869.2199999988</v>
      </c>
      <c r="G137" s="62">
        <f t="shared" si="25"/>
        <v>33458770.460000008</v>
      </c>
      <c r="H137" s="62">
        <f t="shared" si="25"/>
        <v>117106960.43999998</v>
      </c>
      <c r="I137" s="62">
        <f t="shared" si="25"/>
        <v>1.862645149230957E-9</v>
      </c>
      <c r="J137" s="62">
        <f t="shared" si="25"/>
        <v>2016947.9399999976</v>
      </c>
      <c r="K137" s="62">
        <f t="shared" si="25"/>
        <v>45403964.109999999</v>
      </c>
      <c r="L137" s="62">
        <f t="shared" si="25"/>
        <v>41723581.07</v>
      </c>
      <c r="M137" s="62">
        <f t="shared" si="25"/>
        <v>211405175.30000001</v>
      </c>
      <c r="N137" s="62">
        <f t="shared" si="25"/>
        <v>2668443.0699999998</v>
      </c>
      <c r="O137" s="62">
        <f t="shared" si="25"/>
        <v>10177713.990000002</v>
      </c>
      <c r="P137" s="62">
        <f t="shared" si="25"/>
        <v>252684580.63999996</v>
      </c>
      <c r="Q137" s="47">
        <f t="shared" si="25"/>
        <v>735557455.75</v>
      </c>
      <c r="R137" s="89"/>
    </row>
    <row r="138" spans="2:22" x14ac:dyDescent="0.25">
      <c r="B138" s="8" t="s">
        <v>244</v>
      </c>
      <c r="C138" s="91">
        <v>2887.2231000000002</v>
      </c>
      <c r="D138" s="58">
        <v>3190202992.5300002</v>
      </c>
      <c r="E138" s="58">
        <v>8973449.5099999998</v>
      </c>
      <c r="F138" s="58">
        <v>9937869.2199999988</v>
      </c>
      <c r="G138" s="58">
        <v>33458770.460000008</v>
      </c>
      <c r="H138" s="58">
        <v>117106960.43999998</v>
      </c>
      <c r="I138" s="58">
        <v>1.862645149230957E-9</v>
      </c>
      <c r="J138" s="58">
        <v>2016947.9399999976</v>
      </c>
      <c r="K138" s="58">
        <v>45403964.109999999</v>
      </c>
      <c r="L138" s="58">
        <v>41723581.07</v>
      </c>
      <c r="M138" s="58">
        <v>211405175.30000001</v>
      </c>
      <c r="N138" s="58">
        <v>2668443.0699999998</v>
      </c>
      <c r="O138" s="58">
        <v>10177713.990000002</v>
      </c>
      <c r="P138" s="58">
        <v>252684580.63999996</v>
      </c>
      <c r="Q138" s="37">
        <f>+SUM(E138:P138)</f>
        <v>735557455.75</v>
      </c>
      <c r="R138" s="79"/>
    </row>
    <row r="139" spans="2:22" x14ac:dyDescent="0.25">
      <c r="B139" s="8" t="s">
        <v>245</v>
      </c>
      <c r="C139" s="91">
        <v>0</v>
      </c>
      <c r="D139" s="58">
        <v>0</v>
      </c>
      <c r="E139" s="58">
        <v>0</v>
      </c>
      <c r="F139" s="58">
        <v>0</v>
      </c>
      <c r="G139" s="58">
        <v>0</v>
      </c>
      <c r="H139" s="58">
        <v>0</v>
      </c>
      <c r="I139" s="58">
        <v>0</v>
      </c>
      <c r="J139" s="58">
        <v>0</v>
      </c>
      <c r="K139" s="58">
        <v>0</v>
      </c>
      <c r="L139" s="58">
        <v>0</v>
      </c>
      <c r="M139" s="58">
        <v>0</v>
      </c>
      <c r="N139" s="58">
        <v>0</v>
      </c>
      <c r="O139" s="58">
        <v>0</v>
      </c>
      <c r="P139" s="58">
        <v>0</v>
      </c>
      <c r="Q139" s="37">
        <f>+SUM(E139:P139)</f>
        <v>0</v>
      </c>
      <c r="R139" s="79"/>
    </row>
    <row r="140" spans="2:22" s="1" customFormat="1" x14ac:dyDescent="0.25">
      <c r="B140" s="3" t="s">
        <v>246</v>
      </c>
      <c r="C140" s="94">
        <f>+C141</f>
        <v>0</v>
      </c>
      <c r="D140" s="47">
        <v>0</v>
      </c>
      <c r="E140" s="47">
        <f>+E141</f>
        <v>0</v>
      </c>
      <c r="F140" s="47">
        <f>+F141</f>
        <v>0</v>
      </c>
      <c r="G140" s="47">
        <f>+G141</f>
        <v>0</v>
      </c>
      <c r="H140" s="47">
        <v>0</v>
      </c>
      <c r="I140" s="47">
        <v>0</v>
      </c>
      <c r="J140" s="47">
        <v>0</v>
      </c>
      <c r="K140" s="47">
        <v>0</v>
      </c>
      <c r="L140" s="47">
        <v>0</v>
      </c>
      <c r="M140" s="47">
        <v>0</v>
      </c>
      <c r="N140" s="47">
        <v>0</v>
      </c>
      <c r="O140" s="47">
        <v>0</v>
      </c>
      <c r="P140" s="47">
        <v>0</v>
      </c>
      <c r="Q140" s="47">
        <f>+Q141</f>
        <v>0</v>
      </c>
      <c r="R140" s="89"/>
    </row>
    <row r="141" spans="2:22" x14ac:dyDescent="0.25">
      <c r="B141" s="8" t="s">
        <v>247</v>
      </c>
      <c r="C141" s="93">
        <v>0</v>
      </c>
      <c r="D141" s="37">
        <v>0</v>
      </c>
      <c r="E141" s="37">
        <v>0</v>
      </c>
      <c r="F141" s="37">
        <v>0</v>
      </c>
      <c r="G141" s="37">
        <v>0</v>
      </c>
      <c r="H141" s="37">
        <v>0</v>
      </c>
      <c r="I141" s="37">
        <v>0</v>
      </c>
      <c r="J141" s="37">
        <v>0</v>
      </c>
      <c r="K141" s="37">
        <v>0</v>
      </c>
      <c r="L141" s="37">
        <v>0</v>
      </c>
      <c r="M141" s="37">
        <v>0</v>
      </c>
      <c r="N141" s="37">
        <v>0</v>
      </c>
      <c r="O141" s="37">
        <v>0</v>
      </c>
      <c r="P141" s="37">
        <v>0</v>
      </c>
      <c r="Q141" s="37">
        <f>+SUM(E141:P141)</f>
        <v>0</v>
      </c>
      <c r="R141" s="79"/>
      <c r="S141" s="92"/>
    </row>
    <row r="142" spans="2:22" ht="20.25" customHeight="1" x14ac:dyDescent="0.25">
      <c r="B142" s="32" t="s">
        <v>292</v>
      </c>
      <c r="C142" s="82">
        <f t="shared" ref="C142:Q142" si="26">+C125+C126</f>
        <v>689930.497385</v>
      </c>
      <c r="D142" s="59">
        <f t="shared" si="26"/>
        <v>680576993199.68005</v>
      </c>
      <c r="E142" s="60">
        <f t="shared" si="26"/>
        <v>58618414007.54998</v>
      </c>
      <c r="F142" s="60">
        <f t="shared" si="26"/>
        <v>46898911646.780014</v>
      </c>
      <c r="G142" s="60">
        <f t="shared" si="26"/>
        <v>51158796559.959999</v>
      </c>
      <c r="H142" s="60">
        <f t="shared" si="26"/>
        <v>66856202187.440002</v>
      </c>
      <c r="I142" s="60">
        <f t="shared" si="26"/>
        <v>55760922731.230003</v>
      </c>
      <c r="J142" s="60">
        <f t="shared" si="26"/>
        <v>54112454827.839996</v>
      </c>
      <c r="K142" s="60">
        <f t="shared" si="26"/>
        <v>56728741548</v>
      </c>
      <c r="L142" s="60">
        <f t="shared" si="26"/>
        <v>52393453903.710007</v>
      </c>
      <c r="M142" s="60">
        <f t="shared" si="26"/>
        <v>51537266295.600006</v>
      </c>
      <c r="N142" s="60">
        <f t="shared" si="26"/>
        <v>58732106134.19001</v>
      </c>
      <c r="O142" s="60">
        <f t="shared" si="26"/>
        <v>51208287123.339996</v>
      </c>
      <c r="P142" s="60">
        <f t="shared" si="26"/>
        <v>57611232557.87999</v>
      </c>
      <c r="Q142" s="60">
        <f t="shared" si="26"/>
        <v>661616789523.5199</v>
      </c>
      <c r="R142" s="79"/>
    </row>
    <row r="143" spans="2:22" x14ac:dyDescent="0.25">
      <c r="B143" s="15"/>
      <c r="C143" s="91"/>
      <c r="D143" s="58"/>
      <c r="E143" s="37"/>
      <c r="F143" s="37"/>
      <c r="G143" s="37"/>
      <c r="H143" s="37"/>
      <c r="I143" s="37"/>
      <c r="J143" s="37"/>
      <c r="K143" s="37"/>
      <c r="L143" s="37"/>
      <c r="M143" s="37"/>
      <c r="N143" s="37"/>
      <c r="O143" s="37"/>
      <c r="P143" s="37"/>
      <c r="Q143" s="37"/>
      <c r="R143" s="79"/>
    </row>
    <row r="144" spans="2:22" ht="17.25" customHeight="1" x14ac:dyDescent="0.25">
      <c r="B144" s="32" t="s">
        <v>293</v>
      </c>
      <c r="C144" s="82">
        <f t="shared" ref="C144:Q144" si="27">+C145</f>
        <v>231880.048966</v>
      </c>
      <c r="D144" s="59">
        <f t="shared" si="27"/>
        <v>253218500827.53</v>
      </c>
      <c r="E144" s="60">
        <f t="shared" si="27"/>
        <v>23721973525.959999</v>
      </c>
      <c r="F144" s="60">
        <f t="shared" si="27"/>
        <v>19824997228.049999</v>
      </c>
      <c r="G144" s="60">
        <f t="shared" si="27"/>
        <v>154235742.59</v>
      </c>
      <c r="H144" s="60">
        <f t="shared" si="27"/>
        <v>9297596496.7399998</v>
      </c>
      <c r="I144" s="60">
        <f t="shared" si="27"/>
        <v>12570287884.790001</v>
      </c>
      <c r="J144" s="60">
        <f t="shared" si="27"/>
        <v>127735672932.53999</v>
      </c>
      <c r="K144" s="60">
        <f t="shared" si="27"/>
        <v>1109782953.53</v>
      </c>
      <c r="L144" s="60">
        <f t="shared" si="27"/>
        <v>592210106.38999999</v>
      </c>
      <c r="M144" s="60">
        <f t="shared" si="27"/>
        <v>5951079637.0100002</v>
      </c>
      <c r="N144" s="60">
        <f t="shared" si="27"/>
        <v>441114822.74000001</v>
      </c>
      <c r="O144" s="60">
        <f t="shared" si="27"/>
        <v>15075639561.280001</v>
      </c>
      <c r="P144" s="60">
        <f t="shared" si="27"/>
        <v>27565789387.629997</v>
      </c>
      <c r="Q144" s="60">
        <f t="shared" si="27"/>
        <v>244040380279.25</v>
      </c>
      <c r="R144" s="79"/>
    </row>
    <row r="145" spans="1:22" s="1" customFormat="1" x14ac:dyDescent="0.25">
      <c r="B145" s="10" t="s">
        <v>294</v>
      </c>
      <c r="C145" s="90">
        <f t="shared" ref="C145:Q145" si="28">+C146+C151</f>
        <v>231880.048966</v>
      </c>
      <c r="D145" s="48">
        <f t="shared" si="28"/>
        <v>253218500827.53</v>
      </c>
      <c r="E145" s="48">
        <f t="shared" si="28"/>
        <v>23721973525.959999</v>
      </c>
      <c r="F145" s="48">
        <f t="shared" si="28"/>
        <v>19824997228.049999</v>
      </c>
      <c r="G145" s="48">
        <f t="shared" si="28"/>
        <v>154235742.59</v>
      </c>
      <c r="H145" s="48">
        <f t="shared" si="28"/>
        <v>9297596496.7399998</v>
      </c>
      <c r="I145" s="48">
        <f t="shared" si="28"/>
        <v>12570287884.790001</v>
      </c>
      <c r="J145" s="48">
        <f t="shared" si="28"/>
        <v>127735672932.53999</v>
      </c>
      <c r="K145" s="48">
        <f t="shared" si="28"/>
        <v>1109782953.53</v>
      </c>
      <c r="L145" s="48">
        <f t="shared" si="28"/>
        <v>592210106.38999999</v>
      </c>
      <c r="M145" s="48">
        <f t="shared" si="28"/>
        <v>5951079637.0100002</v>
      </c>
      <c r="N145" s="48">
        <f t="shared" si="28"/>
        <v>441114822.74000001</v>
      </c>
      <c r="O145" s="48">
        <f t="shared" si="28"/>
        <v>15075639561.280001</v>
      </c>
      <c r="P145" s="48">
        <f t="shared" si="28"/>
        <v>27565789387.629997</v>
      </c>
      <c r="Q145" s="48">
        <f t="shared" si="28"/>
        <v>244040380279.25</v>
      </c>
      <c r="R145" s="89"/>
    </row>
    <row r="146" spans="1:22" s="1" customFormat="1" x14ac:dyDescent="0.25">
      <c r="B146" s="3" t="s">
        <v>255</v>
      </c>
      <c r="C146" s="88">
        <f>+C147+C149</f>
        <v>0</v>
      </c>
      <c r="D146" s="44">
        <f>+D147+D149</f>
        <v>22644058311</v>
      </c>
      <c r="E146" s="44">
        <f>+E147+E149</f>
        <v>0</v>
      </c>
      <c r="F146" s="44">
        <f>+F147+F149</f>
        <v>0</v>
      </c>
      <c r="G146" s="44">
        <f>+G147+G149</f>
        <v>0</v>
      </c>
      <c r="H146" s="44">
        <v>0</v>
      </c>
      <c r="I146" s="44">
        <v>0</v>
      </c>
      <c r="J146" s="44">
        <v>0</v>
      </c>
      <c r="K146" s="44">
        <v>0</v>
      </c>
      <c r="L146" s="44">
        <v>0</v>
      </c>
      <c r="M146" s="44">
        <v>0</v>
      </c>
      <c r="N146" s="44">
        <v>0</v>
      </c>
      <c r="O146" s="44">
        <v>0</v>
      </c>
      <c r="P146" s="44">
        <v>0</v>
      </c>
      <c r="Q146" s="49">
        <f>+Q147+Q149</f>
        <v>0</v>
      </c>
      <c r="R146" s="85"/>
      <c r="S146" s="28"/>
      <c r="T146" s="28"/>
      <c r="U146" s="28"/>
      <c r="V146" s="28"/>
    </row>
    <row r="147" spans="1:22" s="1" customFormat="1" x14ac:dyDescent="0.25">
      <c r="B147" s="24" t="s">
        <v>256</v>
      </c>
      <c r="C147" s="88">
        <f>+C148</f>
        <v>0</v>
      </c>
      <c r="D147" s="44">
        <f>+D148</f>
        <v>12100365611</v>
      </c>
      <c r="E147" s="44">
        <f>+E148</f>
        <v>0</v>
      </c>
      <c r="F147" s="44">
        <f>+F148</f>
        <v>0</v>
      </c>
      <c r="G147" s="44">
        <f>+G148</f>
        <v>0</v>
      </c>
      <c r="H147" s="44">
        <v>0</v>
      </c>
      <c r="I147" s="44">
        <v>0</v>
      </c>
      <c r="J147" s="44">
        <v>0</v>
      </c>
      <c r="K147" s="44">
        <v>0</v>
      </c>
      <c r="L147" s="44">
        <v>0</v>
      </c>
      <c r="M147" s="44">
        <v>0</v>
      </c>
      <c r="N147" s="44">
        <v>0</v>
      </c>
      <c r="O147" s="44">
        <v>0</v>
      </c>
      <c r="P147" s="44">
        <v>0</v>
      </c>
      <c r="Q147" s="49">
        <f>+Q148</f>
        <v>0</v>
      </c>
      <c r="R147" s="85"/>
    </row>
    <row r="148" spans="1:22" s="1" customFormat="1" x14ac:dyDescent="0.25">
      <c r="A148"/>
      <c r="B148" s="27" t="s">
        <v>257</v>
      </c>
      <c r="C148" s="87">
        <v>0</v>
      </c>
      <c r="D148" s="40">
        <v>12100365611</v>
      </c>
      <c r="E148" s="40">
        <v>0</v>
      </c>
      <c r="F148" s="40">
        <v>0</v>
      </c>
      <c r="G148" s="40">
        <v>0</v>
      </c>
      <c r="H148" s="40">
        <v>0</v>
      </c>
      <c r="I148" s="40">
        <v>0</v>
      </c>
      <c r="J148" s="40">
        <v>0</v>
      </c>
      <c r="K148" s="40">
        <v>0</v>
      </c>
      <c r="L148" s="40">
        <v>0</v>
      </c>
      <c r="M148" s="40">
        <v>0</v>
      </c>
      <c r="N148" s="40">
        <v>0</v>
      </c>
      <c r="O148" s="40">
        <v>0</v>
      </c>
      <c r="P148" s="40">
        <v>0</v>
      </c>
      <c r="Q148" s="50">
        <f>SUM(E148:O148)</f>
        <v>0</v>
      </c>
      <c r="R148" s="85"/>
    </row>
    <row r="149" spans="1:22" s="1" customFormat="1" x14ac:dyDescent="0.25">
      <c r="B149" s="24" t="s">
        <v>303</v>
      </c>
      <c r="C149" s="88">
        <f>+C150</f>
        <v>0</v>
      </c>
      <c r="D149" s="44">
        <f>+D150</f>
        <v>10543692700</v>
      </c>
      <c r="E149" s="44">
        <f>+E150</f>
        <v>0</v>
      </c>
      <c r="F149" s="44">
        <f>+F150</f>
        <v>0</v>
      </c>
      <c r="G149" s="44">
        <f>+G150</f>
        <v>0</v>
      </c>
      <c r="H149" s="44">
        <v>0</v>
      </c>
      <c r="I149" s="44">
        <v>0</v>
      </c>
      <c r="J149" s="44">
        <v>0</v>
      </c>
      <c r="K149" s="44">
        <v>0</v>
      </c>
      <c r="L149" s="44">
        <v>0</v>
      </c>
      <c r="M149" s="44">
        <v>0</v>
      </c>
      <c r="N149" s="44">
        <v>0</v>
      </c>
      <c r="O149" s="44">
        <v>0</v>
      </c>
      <c r="P149" s="44">
        <v>0</v>
      </c>
      <c r="Q149" s="49">
        <f>+Q150</f>
        <v>0</v>
      </c>
      <c r="R149" s="85"/>
    </row>
    <row r="150" spans="1:22" s="1" customFormat="1" x14ac:dyDescent="0.25">
      <c r="A150"/>
      <c r="B150" s="27" t="s">
        <v>304</v>
      </c>
      <c r="C150" s="87">
        <v>0</v>
      </c>
      <c r="D150" s="40">
        <v>10543692700</v>
      </c>
      <c r="E150" s="40">
        <v>0</v>
      </c>
      <c r="F150" s="40">
        <v>0</v>
      </c>
      <c r="G150" s="40">
        <v>0</v>
      </c>
      <c r="H150" s="40">
        <v>0</v>
      </c>
      <c r="I150" s="40">
        <v>0</v>
      </c>
      <c r="J150" s="40">
        <v>0</v>
      </c>
      <c r="K150" s="40">
        <v>0</v>
      </c>
      <c r="L150" s="40">
        <v>0</v>
      </c>
      <c r="M150" s="40">
        <v>0</v>
      </c>
      <c r="N150" s="40">
        <v>0</v>
      </c>
      <c r="O150" s="40">
        <v>0</v>
      </c>
      <c r="P150" s="40">
        <v>0</v>
      </c>
      <c r="Q150" s="50">
        <f>SUM(E150:O150)</f>
        <v>0</v>
      </c>
      <c r="R150" s="85"/>
    </row>
    <row r="151" spans="1:22" s="1" customFormat="1" x14ac:dyDescent="0.25">
      <c r="B151" s="3" t="s">
        <v>258</v>
      </c>
      <c r="C151" s="88">
        <f t="shared" ref="C151:Q151" si="29">+C152+C155</f>
        <v>231880.048966</v>
      </c>
      <c r="D151" s="44">
        <f t="shared" si="29"/>
        <v>230574442516.53</v>
      </c>
      <c r="E151" s="49">
        <f t="shared" si="29"/>
        <v>23721973525.959999</v>
      </c>
      <c r="F151" s="49">
        <f t="shared" si="29"/>
        <v>19824997228.049999</v>
      </c>
      <c r="G151" s="49">
        <f t="shared" si="29"/>
        <v>154235742.59</v>
      </c>
      <c r="H151" s="49">
        <f t="shared" si="29"/>
        <v>9297596496.7399998</v>
      </c>
      <c r="I151" s="49">
        <f t="shared" si="29"/>
        <v>12570287884.790001</v>
      </c>
      <c r="J151" s="49">
        <f t="shared" si="29"/>
        <v>127735672932.53999</v>
      </c>
      <c r="K151" s="49">
        <f t="shared" si="29"/>
        <v>1109782953.53</v>
      </c>
      <c r="L151" s="49">
        <f t="shared" si="29"/>
        <v>592210106.38999999</v>
      </c>
      <c r="M151" s="49">
        <f t="shared" si="29"/>
        <v>5951079637.0100002</v>
      </c>
      <c r="N151" s="49">
        <f t="shared" si="29"/>
        <v>441114822.74000001</v>
      </c>
      <c r="O151" s="49">
        <f t="shared" si="29"/>
        <v>15075639561.280001</v>
      </c>
      <c r="P151" s="49">
        <f t="shared" si="29"/>
        <v>27565789387.629997</v>
      </c>
      <c r="Q151" s="49">
        <f t="shared" si="29"/>
        <v>244040380279.25</v>
      </c>
      <c r="R151" s="85"/>
    </row>
    <row r="152" spans="1:22" s="1" customFormat="1" x14ac:dyDescent="0.25">
      <c r="B152" s="24" t="s">
        <v>259</v>
      </c>
      <c r="C152" s="86">
        <f t="shared" ref="C152:Q152" si="30">+C153+C154</f>
        <v>72818.391466000001</v>
      </c>
      <c r="D152" s="49">
        <f t="shared" si="30"/>
        <v>72818391466</v>
      </c>
      <c r="E152" s="49">
        <f t="shared" si="30"/>
        <v>23507700000</v>
      </c>
      <c r="F152" s="49">
        <f t="shared" si="30"/>
        <v>18774300000</v>
      </c>
      <c r="G152" s="49">
        <f t="shared" si="30"/>
        <v>0</v>
      </c>
      <c r="H152" s="49">
        <f t="shared" si="30"/>
        <v>9118000000</v>
      </c>
      <c r="I152" s="49">
        <f t="shared" si="30"/>
        <v>12000000000</v>
      </c>
      <c r="J152" s="49">
        <f t="shared" si="30"/>
        <v>126817305818</v>
      </c>
      <c r="K152" s="49">
        <f t="shared" si="30"/>
        <v>1000000000</v>
      </c>
      <c r="L152" s="49">
        <f t="shared" si="30"/>
        <v>0</v>
      </c>
      <c r="M152" s="49">
        <f t="shared" si="30"/>
        <v>4160200000</v>
      </c>
      <c r="N152" s="49">
        <f t="shared" si="30"/>
        <v>0</v>
      </c>
      <c r="O152" s="49">
        <f t="shared" si="30"/>
        <v>14800000000</v>
      </c>
      <c r="P152" s="49">
        <f t="shared" si="30"/>
        <v>2515700000</v>
      </c>
      <c r="Q152" s="49">
        <f t="shared" si="30"/>
        <v>212693205818</v>
      </c>
      <c r="R152" s="85"/>
      <c r="S152" s="28"/>
      <c r="T152" s="28"/>
      <c r="U152" s="28"/>
      <c r="V152" s="28"/>
    </row>
    <row r="153" spans="1:22" x14ac:dyDescent="0.25">
      <c r="B153" s="25" t="s">
        <v>260</v>
      </c>
      <c r="C153" s="84">
        <v>72818.391466000001</v>
      </c>
      <c r="D153" s="50">
        <v>72818391466</v>
      </c>
      <c r="E153" s="50">
        <v>23507700000</v>
      </c>
      <c r="F153" s="50">
        <v>18774300000</v>
      </c>
      <c r="G153" s="50">
        <v>0</v>
      </c>
      <c r="H153" s="50">
        <v>9118000000</v>
      </c>
      <c r="I153" s="50">
        <v>12000000000</v>
      </c>
      <c r="J153" s="50">
        <v>1500000000</v>
      </c>
      <c r="K153" s="50">
        <v>1000000000</v>
      </c>
      <c r="L153" s="50">
        <v>0</v>
      </c>
      <c r="M153" s="50">
        <v>4160200000</v>
      </c>
      <c r="N153" s="50">
        <v>0</v>
      </c>
      <c r="O153" s="50">
        <v>14800000000</v>
      </c>
      <c r="P153" s="50">
        <v>2515700000</v>
      </c>
      <c r="Q153" s="50">
        <f>+SUM(E153:P153)</f>
        <v>87375900000</v>
      </c>
      <c r="R153" s="83"/>
    </row>
    <row r="154" spans="1:22" x14ac:dyDescent="0.25">
      <c r="B154" s="25" t="s">
        <v>261</v>
      </c>
      <c r="C154" s="87">
        <v>0</v>
      </c>
      <c r="D154" s="40">
        <v>0</v>
      </c>
      <c r="E154" s="40">
        <v>0</v>
      </c>
      <c r="F154" s="40">
        <v>0</v>
      </c>
      <c r="G154" s="40">
        <v>0</v>
      </c>
      <c r="H154" s="40">
        <v>0</v>
      </c>
      <c r="I154" s="40">
        <v>0</v>
      </c>
      <c r="J154" s="40">
        <v>125317305818</v>
      </c>
      <c r="K154" s="40">
        <v>0</v>
      </c>
      <c r="L154" s="40">
        <v>0</v>
      </c>
      <c r="M154" s="40">
        <v>0</v>
      </c>
      <c r="N154" s="40">
        <v>0</v>
      </c>
      <c r="O154" s="40">
        <v>0</v>
      </c>
      <c r="P154" s="40">
        <v>0</v>
      </c>
      <c r="Q154" s="50">
        <f>+SUM(E154:P154)</f>
        <v>125317305818</v>
      </c>
      <c r="R154" s="83"/>
    </row>
    <row r="155" spans="1:22" s="1" customFormat="1" x14ac:dyDescent="0.25">
      <c r="B155" s="24" t="s">
        <v>263</v>
      </c>
      <c r="C155" s="86">
        <f t="shared" ref="C155:Q155" si="31">+C156</f>
        <v>159061.6575</v>
      </c>
      <c r="D155" s="49">
        <f t="shared" si="31"/>
        <v>157756051050.53</v>
      </c>
      <c r="E155" s="49">
        <f t="shared" si="31"/>
        <v>214273525.96000001</v>
      </c>
      <c r="F155" s="49">
        <f t="shared" si="31"/>
        <v>1050697228.0499998</v>
      </c>
      <c r="G155" s="49">
        <f t="shared" si="31"/>
        <v>154235742.59</v>
      </c>
      <c r="H155" s="49">
        <f t="shared" si="31"/>
        <v>179596496.74000001</v>
      </c>
      <c r="I155" s="49">
        <f t="shared" si="31"/>
        <v>570287884.78999996</v>
      </c>
      <c r="J155" s="49">
        <f t="shared" si="31"/>
        <v>918367114.53999996</v>
      </c>
      <c r="K155" s="49">
        <f t="shared" si="31"/>
        <v>109782953.53</v>
      </c>
      <c r="L155" s="49">
        <f t="shared" si="31"/>
        <v>592210106.38999999</v>
      </c>
      <c r="M155" s="49">
        <f t="shared" si="31"/>
        <v>1790879637.01</v>
      </c>
      <c r="N155" s="49">
        <f t="shared" si="31"/>
        <v>441114822.74000001</v>
      </c>
      <c r="O155" s="49">
        <f t="shared" si="31"/>
        <v>275639561.27999997</v>
      </c>
      <c r="P155" s="49">
        <f t="shared" si="31"/>
        <v>25050089387.629997</v>
      </c>
      <c r="Q155" s="49">
        <f t="shared" si="31"/>
        <v>31347174461.249996</v>
      </c>
      <c r="R155" s="85"/>
    </row>
    <row r="156" spans="1:22" x14ac:dyDescent="0.25">
      <c r="B156" s="25" t="s">
        <v>265</v>
      </c>
      <c r="C156" s="84">
        <v>159061.6575</v>
      </c>
      <c r="D156" s="50">
        <v>157756051050.53</v>
      </c>
      <c r="E156" s="50">
        <v>214273525.96000001</v>
      </c>
      <c r="F156" s="50">
        <v>1050697228.0499998</v>
      </c>
      <c r="G156" s="50">
        <v>154235742.59</v>
      </c>
      <c r="H156" s="50">
        <v>179596496.74000001</v>
      </c>
      <c r="I156" s="50">
        <v>570287884.78999996</v>
      </c>
      <c r="J156" s="50">
        <v>918367114.53999996</v>
      </c>
      <c r="K156" s="50">
        <v>109782953.53</v>
      </c>
      <c r="L156" s="50">
        <v>592210106.38999999</v>
      </c>
      <c r="M156" s="50">
        <v>1790879637.01</v>
      </c>
      <c r="N156" s="50">
        <v>441114822.74000001</v>
      </c>
      <c r="O156" s="50">
        <v>275639561.27999997</v>
      </c>
      <c r="P156" s="50">
        <v>25050089387.629997</v>
      </c>
      <c r="Q156" s="50">
        <f>+SUM(E156:P156)</f>
        <v>31347174461.249996</v>
      </c>
      <c r="R156" s="83"/>
    </row>
    <row r="157" spans="1:22" ht="21" customHeight="1" x14ac:dyDescent="0.25">
      <c r="B157" s="32" t="s">
        <v>177</v>
      </c>
      <c r="C157" s="82">
        <f t="shared" ref="C157:P157" si="32">+C144+C142</f>
        <v>921810.54635099997</v>
      </c>
      <c r="D157" s="59">
        <f t="shared" si="32"/>
        <v>933795494027.21008</v>
      </c>
      <c r="E157" s="60">
        <f t="shared" si="32"/>
        <v>82340387533.509979</v>
      </c>
      <c r="F157" s="60">
        <f t="shared" si="32"/>
        <v>66723908874.830017</v>
      </c>
      <c r="G157" s="60">
        <f t="shared" si="32"/>
        <v>51313032302.549995</v>
      </c>
      <c r="H157" s="60">
        <f t="shared" si="32"/>
        <v>76153798684.180008</v>
      </c>
      <c r="I157" s="60">
        <f t="shared" si="32"/>
        <v>68331210616.020004</v>
      </c>
      <c r="J157" s="60">
        <f t="shared" si="32"/>
        <v>181848127760.38</v>
      </c>
      <c r="K157" s="60">
        <f t="shared" si="32"/>
        <v>57838524501.529999</v>
      </c>
      <c r="L157" s="60">
        <f t="shared" si="32"/>
        <v>52985664010.100006</v>
      </c>
      <c r="M157" s="60">
        <f t="shared" si="32"/>
        <v>57488345932.610008</v>
      </c>
      <c r="N157" s="60">
        <f t="shared" si="32"/>
        <v>59173220956.930008</v>
      </c>
      <c r="O157" s="60">
        <f t="shared" si="32"/>
        <v>66283926684.619995</v>
      </c>
      <c r="P157" s="60">
        <f t="shared" si="32"/>
        <v>85177021945.509979</v>
      </c>
      <c r="Q157" s="60">
        <f>Q142+Q144</f>
        <v>905657169802.7699</v>
      </c>
      <c r="R157" s="79"/>
    </row>
    <row r="158" spans="1:22" x14ac:dyDescent="0.25">
      <c r="B158" s="81" t="s">
        <v>269</v>
      </c>
      <c r="E158" s="22"/>
      <c r="F158" s="22"/>
      <c r="G158" s="22"/>
      <c r="H158" s="22"/>
      <c r="I158" s="22"/>
      <c r="J158" s="22"/>
      <c r="K158" s="22"/>
      <c r="L158" s="22"/>
      <c r="M158" s="22"/>
      <c r="N158" s="22"/>
      <c r="O158" s="29"/>
      <c r="P158" s="29"/>
      <c r="Q158" s="79"/>
    </row>
    <row r="159" spans="1:22" x14ac:dyDescent="0.25">
      <c r="B159" s="81" t="s">
        <v>386</v>
      </c>
      <c r="E159" s="5"/>
      <c r="F159" s="5"/>
      <c r="G159" s="5"/>
      <c r="H159" s="5"/>
      <c r="I159" s="5"/>
      <c r="J159" s="5"/>
      <c r="K159" s="5"/>
      <c r="L159" s="5"/>
      <c r="M159" s="5"/>
      <c r="N159" s="5"/>
      <c r="O159" s="80"/>
      <c r="P159" s="80"/>
      <c r="Q159" s="79"/>
    </row>
    <row r="160" spans="1:22" x14ac:dyDescent="0.25">
      <c r="B160" s="19"/>
      <c r="C160" s="19"/>
      <c r="D160" s="19"/>
      <c r="E160" s="35"/>
      <c r="F160" s="35"/>
      <c r="G160" s="35"/>
      <c r="H160" s="35"/>
      <c r="I160" s="35"/>
      <c r="J160" s="35"/>
      <c r="K160" s="35"/>
      <c r="L160" s="35"/>
      <c r="M160" s="35"/>
      <c r="N160" s="35"/>
      <c r="O160" s="35"/>
      <c r="P160" s="35"/>
      <c r="Q160" s="79"/>
    </row>
    <row r="161" spans="2:17" x14ac:dyDescent="0.25">
      <c r="B161" s="19"/>
      <c r="C161" s="19"/>
      <c r="D161" s="19"/>
      <c r="E161" s="19"/>
      <c r="F161" s="19"/>
      <c r="G161" s="19"/>
      <c r="H161" s="19"/>
      <c r="I161" s="19"/>
      <c r="J161" s="19"/>
      <c r="K161" s="19"/>
      <c r="L161" s="19"/>
      <c r="M161" s="19"/>
      <c r="N161" s="19"/>
      <c r="O161"/>
      <c r="P161"/>
      <c r="Q161" s="79"/>
    </row>
    <row r="162" spans="2:17" x14ac:dyDescent="0.25">
      <c r="B162" s="19"/>
      <c r="C162" s="19"/>
      <c r="D162" s="19"/>
      <c r="E162" s="19"/>
      <c r="F162" s="19"/>
      <c r="G162" s="19"/>
      <c r="H162" s="19"/>
      <c r="I162" s="19"/>
      <c r="J162" s="19"/>
      <c r="K162" s="19"/>
      <c r="L162" s="19"/>
      <c r="M162" s="19"/>
      <c r="N162" s="19"/>
      <c r="O162"/>
      <c r="P162"/>
      <c r="Q162" s="79"/>
    </row>
    <row r="163" spans="2:17" x14ac:dyDescent="0.25">
      <c r="B163" s="19"/>
      <c r="C163" s="19"/>
      <c r="D163" s="19"/>
      <c r="E163" s="19"/>
      <c r="F163" s="19"/>
      <c r="G163" s="19"/>
      <c r="H163" s="19"/>
      <c r="I163" s="19"/>
      <c r="J163" s="19"/>
      <c r="K163" s="19"/>
      <c r="L163" s="19"/>
      <c r="M163" s="19"/>
      <c r="N163" s="19"/>
      <c r="O163"/>
      <c r="P163"/>
      <c r="Q163" s="79"/>
    </row>
    <row r="164" spans="2:17" x14ac:dyDescent="0.25">
      <c r="B164" s="19"/>
      <c r="C164" s="19"/>
      <c r="D164" s="19"/>
      <c r="E164" s="19"/>
      <c r="F164" s="19"/>
      <c r="G164" s="19"/>
      <c r="H164" s="19"/>
      <c r="I164" s="19"/>
      <c r="J164" s="19"/>
      <c r="K164" s="19"/>
      <c r="L164" s="19"/>
      <c r="M164" s="19"/>
      <c r="N164" s="19"/>
      <c r="O164"/>
      <c r="P164"/>
      <c r="Q164" s="79"/>
    </row>
    <row r="165" spans="2:17" x14ac:dyDescent="0.25">
      <c r="B165" s="19"/>
      <c r="C165" s="19"/>
      <c r="D165" s="19"/>
      <c r="E165" s="19"/>
      <c r="F165" s="19"/>
      <c r="G165" s="19"/>
      <c r="H165" s="19"/>
      <c r="I165" s="19"/>
      <c r="J165" s="19"/>
      <c r="K165" s="19"/>
      <c r="L165" s="19"/>
      <c r="M165" s="19"/>
      <c r="N165" s="19"/>
      <c r="O165"/>
      <c r="P165"/>
      <c r="Q165" s="79"/>
    </row>
    <row r="166" spans="2:17" x14ac:dyDescent="0.25">
      <c r="N166" s="18"/>
      <c r="O166"/>
      <c r="P166"/>
      <c r="Q166" s="79"/>
    </row>
  </sheetData>
  <mergeCells count="8">
    <mergeCell ref="R13:Z13"/>
    <mergeCell ref="B3:N3"/>
    <mergeCell ref="B4:N4"/>
    <mergeCell ref="B5:N5"/>
    <mergeCell ref="B9:B10"/>
    <mergeCell ref="C9:C10"/>
    <mergeCell ref="E9:Q9"/>
    <mergeCell ref="D9:D10"/>
  </mergeCells>
  <pageMargins left="0.7" right="0.7" top="0.75" bottom="0.75" header="0.3" footer="0.3"/>
  <pageSetup orientation="portrait" r:id="rId1"/>
  <ignoredErrors>
    <ignoredError sqref="C14:Q14 Q136 Q138:Q139 Q141 Q120 Q122 Q15:Q46 Q76:Q91 Q92:Q102 C91:P91 C113:P113 Q124 Q133" formulaRange="1"/>
    <ignoredError sqref="Q149 Q151:Q152 Q155 Q130 Q107 Q110 Q132" formula="1"/>
    <ignoredError sqref="Q148 Q150 Q153:Q154 Q156 Q137 Q140 Q131 Q129 Q121 Q47 Q48:Q75 Q113 Q103:Q106 Q108:Q109 Q111:Q112 Q114:Q117 Q123"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3:AL179"/>
  <sheetViews>
    <sheetView showGridLines="0" zoomScale="90" zoomScaleNormal="90" workbookViewId="0">
      <selection activeCell="B9" sqref="B9:B10"/>
    </sheetView>
  </sheetViews>
  <sheetFormatPr defaultColWidth="11" defaultRowHeight="15" x14ac:dyDescent="0.25"/>
  <cols>
    <col min="1" max="1" width="5.140625" customWidth="1"/>
    <col min="2" max="2" width="94.5703125" bestFit="1" customWidth="1"/>
    <col min="3" max="4" width="17.140625" style="5" customWidth="1"/>
    <col min="5" max="5" width="13.85546875" style="18" customWidth="1"/>
    <col min="6" max="6" width="12.140625" style="18" customWidth="1"/>
    <col min="7" max="7" width="11.85546875" style="18" customWidth="1"/>
    <col min="8" max="8" width="11.42578125" style="18" customWidth="1"/>
    <col min="9" max="9" width="11.140625" style="18" customWidth="1"/>
    <col min="10" max="10" width="12" style="18" customWidth="1"/>
    <col min="11" max="11" width="15" style="18" customWidth="1"/>
    <col min="12" max="12" width="11.85546875" style="18" customWidth="1"/>
    <col min="13" max="13" width="13.140625" style="18" customWidth="1"/>
    <col min="14" max="14" width="12.28515625" style="18" customWidth="1"/>
    <col min="15" max="15" width="13.85546875" style="18" customWidth="1"/>
    <col min="16" max="16" width="12.7109375" style="18" customWidth="1"/>
    <col min="17" max="17" width="16.5703125" customWidth="1"/>
    <col min="18" max="21" width="18.85546875" bestFit="1" customWidth="1"/>
    <col min="22" max="22" width="27.7109375" bestFit="1" customWidth="1"/>
    <col min="24" max="24" width="13.85546875" bestFit="1" customWidth="1"/>
    <col min="31" max="32" width="17.5703125" bestFit="1" customWidth="1"/>
    <col min="33" max="33" width="13.85546875" bestFit="1" customWidth="1"/>
  </cols>
  <sheetData>
    <row r="3" spans="2:22" ht="28.5" x14ac:dyDescent="0.25">
      <c r="B3" s="411" t="s">
        <v>0</v>
      </c>
      <c r="C3" s="411"/>
      <c r="D3" s="411"/>
      <c r="E3" s="411"/>
      <c r="F3" s="411"/>
      <c r="G3" s="411"/>
      <c r="H3" s="411"/>
      <c r="I3" s="411"/>
      <c r="J3" s="411"/>
      <c r="K3" s="411"/>
      <c r="L3" s="411"/>
      <c r="M3" s="411"/>
      <c r="N3" s="411"/>
      <c r="O3" s="411"/>
      <c r="P3" s="411"/>
      <c r="Q3" s="411"/>
    </row>
    <row r="4" spans="2:22" ht="21" x14ac:dyDescent="0.25">
      <c r="B4" s="412" t="s">
        <v>132</v>
      </c>
      <c r="C4" s="412"/>
      <c r="D4" s="412"/>
      <c r="E4" s="412"/>
      <c r="F4" s="412"/>
      <c r="G4" s="412"/>
      <c r="H4" s="412"/>
      <c r="I4" s="412"/>
      <c r="J4" s="412"/>
      <c r="K4" s="412"/>
      <c r="L4" s="412"/>
      <c r="M4" s="412"/>
      <c r="N4" s="412"/>
      <c r="O4" s="412"/>
      <c r="P4" s="412"/>
      <c r="Q4" s="412"/>
    </row>
    <row r="5" spans="2:22" ht="21" x14ac:dyDescent="0.25">
      <c r="B5" s="412" t="s">
        <v>387</v>
      </c>
      <c r="C5" s="412"/>
      <c r="D5" s="412"/>
      <c r="E5" s="412"/>
      <c r="F5" s="412"/>
      <c r="G5" s="412"/>
      <c r="H5" s="412"/>
      <c r="I5" s="412"/>
      <c r="J5" s="412"/>
      <c r="K5" s="412"/>
      <c r="L5" s="412"/>
      <c r="M5" s="412"/>
      <c r="N5" s="412"/>
      <c r="O5" s="412"/>
      <c r="P5" s="412"/>
      <c r="Q5" s="412"/>
    </row>
    <row r="6" spans="2:22" ht="15.75" x14ac:dyDescent="0.25">
      <c r="B6" s="413" t="s">
        <v>128</v>
      </c>
      <c r="C6" s="413"/>
      <c r="D6" s="413"/>
      <c r="E6" s="413"/>
      <c r="F6" s="413"/>
      <c r="G6" s="413"/>
      <c r="H6" s="413"/>
      <c r="I6" s="413"/>
      <c r="J6" s="413"/>
      <c r="K6" s="413"/>
      <c r="L6" s="413"/>
      <c r="M6" s="413"/>
      <c r="N6" s="413"/>
      <c r="O6" s="413"/>
      <c r="P6" s="413"/>
      <c r="Q6" s="413"/>
    </row>
    <row r="7" spans="2:22" x14ac:dyDescent="0.25">
      <c r="B7" s="14"/>
      <c r="C7" s="4"/>
      <c r="D7" s="4"/>
      <c r="E7" s="16"/>
      <c r="F7" s="16"/>
      <c r="G7" s="16"/>
      <c r="H7" s="16"/>
      <c r="I7" s="16"/>
      <c r="J7" s="16"/>
      <c r="K7" s="16"/>
      <c r="L7" s="16"/>
      <c r="M7" s="16"/>
      <c r="N7" s="16"/>
      <c r="O7" s="16"/>
      <c r="P7" s="16"/>
    </row>
    <row r="8" spans="2:22" x14ac:dyDescent="0.25">
      <c r="B8" s="12" t="s">
        <v>388</v>
      </c>
      <c r="C8" s="6"/>
      <c r="D8" s="6"/>
      <c r="E8" s="17"/>
      <c r="F8" s="17"/>
      <c r="G8" s="17"/>
      <c r="H8" s="17"/>
      <c r="I8" s="17"/>
      <c r="J8" s="17"/>
      <c r="K8" s="253"/>
      <c r="L8" s="17"/>
      <c r="M8" s="17"/>
      <c r="N8" s="17"/>
      <c r="O8" s="17"/>
      <c r="P8" s="17"/>
      <c r="Q8" s="13" t="s">
        <v>131</v>
      </c>
    </row>
    <row r="9" spans="2:22" x14ac:dyDescent="0.25">
      <c r="B9" s="458" t="s">
        <v>180</v>
      </c>
      <c r="C9" s="459" t="s">
        <v>389</v>
      </c>
      <c r="D9" s="459" t="s">
        <v>390</v>
      </c>
      <c r="E9" s="463" t="s">
        <v>391</v>
      </c>
      <c r="F9" s="463"/>
      <c r="G9" s="463"/>
      <c r="H9" s="463"/>
      <c r="I9" s="463"/>
      <c r="J9" s="463"/>
      <c r="K9" s="463"/>
      <c r="L9" s="463"/>
      <c r="M9" s="463"/>
      <c r="N9" s="463"/>
      <c r="O9" s="463"/>
      <c r="P9" s="463"/>
      <c r="Q9" s="463"/>
    </row>
    <row r="10" spans="2:22" x14ac:dyDescent="0.25">
      <c r="B10" s="415"/>
      <c r="C10" s="417"/>
      <c r="D10" s="417"/>
      <c r="E10" s="78" t="s">
        <v>11</v>
      </c>
      <c r="F10" s="78" t="s">
        <v>12</v>
      </c>
      <c r="G10" s="78" t="s">
        <v>13</v>
      </c>
      <c r="H10" s="78" t="s">
        <v>14</v>
      </c>
      <c r="I10" s="78" t="s">
        <v>15</v>
      </c>
      <c r="J10" s="78" t="s">
        <v>16</v>
      </c>
      <c r="K10" s="78" t="s">
        <v>17</v>
      </c>
      <c r="L10" s="78" t="s">
        <v>18</v>
      </c>
      <c r="M10" s="78" t="s">
        <v>19</v>
      </c>
      <c r="N10" s="78" t="s">
        <v>20</v>
      </c>
      <c r="O10" s="78" t="s">
        <v>21</v>
      </c>
      <c r="P10" s="78" t="s">
        <v>22</v>
      </c>
      <c r="Q10" s="263" t="s">
        <v>23</v>
      </c>
    </row>
    <row r="11" spans="2:22" s="1" customFormat="1" x14ac:dyDescent="0.25">
      <c r="B11" s="9" t="s">
        <v>181</v>
      </c>
      <c r="C11" s="77">
        <f t="shared" ref="C11:P11" si="0">+C12+C109+C113+C116+C119+C122+C123</f>
        <v>737095536337</v>
      </c>
      <c r="D11" s="77">
        <f t="shared" si="0"/>
        <v>599523417136.60022</v>
      </c>
      <c r="E11" s="51">
        <f t="shared" si="0"/>
        <v>63519050614.570007</v>
      </c>
      <c r="F11" s="51">
        <f t="shared" si="0"/>
        <v>49812276054.050011</v>
      </c>
      <c r="G11" s="51">
        <f t="shared" si="0"/>
        <v>46791031402.62999</v>
      </c>
      <c r="H11" s="51">
        <f t="shared" si="0"/>
        <v>45740887525.189995</v>
      </c>
      <c r="I11" s="51">
        <f t="shared" si="0"/>
        <v>34073545682.51001</v>
      </c>
      <c r="J11" s="51">
        <f t="shared" si="0"/>
        <v>40203313362.449989</v>
      </c>
      <c r="K11" s="51">
        <f t="shared" si="0"/>
        <v>54325427189.639992</v>
      </c>
      <c r="L11" s="51">
        <f t="shared" si="0"/>
        <v>54699564745.959991</v>
      </c>
      <c r="M11" s="51">
        <f t="shared" si="0"/>
        <v>60207326361.69001</v>
      </c>
      <c r="N11" s="51">
        <f t="shared" si="0"/>
        <v>63705704259.589996</v>
      </c>
      <c r="O11" s="51">
        <f t="shared" si="0"/>
        <v>51748513327.470009</v>
      </c>
      <c r="P11" s="51">
        <f t="shared" si="0"/>
        <v>60016092597.59996</v>
      </c>
      <c r="Q11" s="51">
        <f>+Q12+Q109+Q113+Q116+Q119+Q122+Q123</f>
        <v>624842733123.34998</v>
      </c>
    </row>
    <row r="12" spans="2:22" s="1" customFormat="1" x14ac:dyDescent="0.25">
      <c r="B12" s="2" t="s">
        <v>182</v>
      </c>
      <c r="C12" s="52">
        <f t="shared" ref="C12:Q12" si="1">+C13+C27+C50+C97+C107+C108</f>
        <v>682855193856</v>
      </c>
      <c r="D12" s="52">
        <f t="shared" si="1"/>
        <v>528268287315.14014</v>
      </c>
      <c r="E12" s="52">
        <f t="shared" si="1"/>
        <v>59414967865.210007</v>
      </c>
      <c r="F12" s="52">
        <f t="shared" si="1"/>
        <v>46284083829.570007</v>
      </c>
      <c r="G12" s="52">
        <f t="shared" si="1"/>
        <v>41051814220.279999</v>
      </c>
      <c r="H12" s="52">
        <f t="shared" si="1"/>
        <v>32352766992.829998</v>
      </c>
      <c r="I12" s="52">
        <f t="shared" si="1"/>
        <v>31764870213.530006</v>
      </c>
      <c r="J12" s="52">
        <f t="shared" si="1"/>
        <v>37756068238.349991</v>
      </c>
      <c r="K12" s="52">
        <f t="shared" si="1"/>
        <v>50757809690.149994</v>
      </c>
      <c r="L12" s="52">
        <f t="shared" si="1"/>
        <v>46807246702.93</v>
      </c>
      <c r="M12" s="52">
        <f t="shared" si="1"/>
        <v>46215412050.770004</v>
      </c>
      <c r="N12" s="52">
        <f t="shared" si="1"/>
        <v>58206052293.039986</v>
      </c>
      <c r="O12" s="52">
        <f t="shared" si="1"/>
        <v>48959487759.070007</v>
      </c>
      <c r="P12" s="52">
        <f t="shared" si="1"/>
        <v>54199184960.569969</v>
      </c>
      <c r="Q12" s="52">
        <f t="shared" si="1"/>
        <v>553769764816.29993</v>
      </c>
      <c r="R12" s="34"/>
    </row>
    <row r="13" spans="2:22" s="1" customFormat="1" x14ac:dyDescent="0.25">
      <c r="B13" s="3" t="s">
        <v>183</v>
      </c>
      <c r="C13" s="52">
        <f t="shared" ref="C13:Q13" si="2">+C14+C25+C26</f>
        <v>219373442099</v>
      </c>
      <c r="D13" s="52">
        <f t="shared" si="2"/>
        <v>169267794308.73999</v>
      </c>
      <c r="E13" s="52">
        <f>+E14+E25+E26</f>
        <v>20896573265.119999</v>
      </c>
      <c r="F13" s="52">
        <f t="shared" si="2"/>
        <v>14072902682.130001</v>
      </c>
      <c r="G13" s="52">
        <f t="shared" si="2"/>
        <v>13646455843.09</v>
      </c>
      <c r="H13" s="52">
        <f t="shared" si="2"/>
        <v>16420604687.979998</v>
      </c>
      <c r="I13" s="52">
        <f t="shared" si="2"/>
        <v>11041661886.9</v>
      </c>
      <c r="J13" s="52">
        <f t="shared" si="2"/>
        <v>10874564709.360001</v>
      </c>
      <c r="K13" s="52">
        <f t="shared" si="2"/>
        <v>20089740554.760002</v>
      </c>
      <c r="L13" s="52">
        <f t="shared" si="2"/>
        <v>15607405262.459999</v>
      </c>
      <c r="M13" s="52">
        <f t="shared" si="2"/>
        <v>14881365375.580002</v>
      </c>
      <c r="N13" s="52">
        <f t="shared" si="2"/>
        <v>22029873345.889996</v>
      </c>
      <c r="O13" s="52">
        <f t="shared" si="2"/>
        <v>13297777427.559999</v>
      </c>
      <c r="P13" s="52">
        <f t="shared" si="2"/>
        <v>15627165681.500002</v>
      </c>
      <c r="Q13" s="52">
        <f t="shared" si="2"/>
        <v>188486090722.33002</v>
      </c>
    </row>
    <row r="14" spans="2:22" x14ac:dyDescent="0.25">
      <c r="B14" s="8" t="s">
        <v>184</v>
      </c>
      <c r="C14" s="36">
        <f>SUM(C15:C24)</f>
        <v>65805917117</v>
      </c>
      <c r="D14" s="36">
        <f>SUM(D15:D24)</f>
        <v>55881444666.519997</v>
      </c>
      <c r="E14" s="36">
        <f>SUM(E15:E23)</f>
        <v>6857025370.5899992</v>
      </c>
      <c r="F14" s="36">
        <f t="shared" ref="F14:P14" si="3">SUM(F15:F23)</f>
        <v>5532675700.6400003</v>
      </c>
      <c r="G14" s="36">
        <f t="shared" si="3"/>
        <v>4956578042.4700003</v>
      </c>
      <c r="H14" s="36">
        <f t="shared" si="3"/>
        <v>4725917881.4099989</v>
      </c>
      <c r="I14" s="36">
        <f t="shared" si="3"/>
        <v>4520220251.8200006</v>
      </c>
      <c r="J14" s="36">
        <f t="shared" si="3"/>
        <v>4102104950.0499992</v>
      </c>
      <c r="K14" s="36">
        <f t="shared" si="3"/>
        <v>4181735304.3200011</v>
      </c>
      <c r="L14" s="36">
        <f t="shared" si="3"/>
        <v>5375883396.4799986</v>
      </c>
      <c r="M14" s="36">
        <f t="shared" si="3"/>
        <v>4393964752.5099993</v>
      </c>
      <c r="N14" s="36">
        <f t="shared" si="3"/>
        <v>4453828256.7999992</v>
      </c>
      <c r="O14" s="36">
        <f t="shared" si="3"/>
        <v>4521236794.7700005</v>
      </c>
      <c r="P14" s="36">
        <f t="shared" si="3"/>
        <v>5125685192.5800018</v>
      </c>
      <c r="Q14" s="37">
        <f>+SUM(E14:P14)</f>
        <v>58746855894.440002</v>
      </c>
      <c r="R14" s="30"/>
    </row>
    <row r="15" spans="2:22" x14ac:dyDescent="0.25">
      <c r="B15" s="76" t="s">
        <v>392</v>
      </c>
      <c r="C15" s="36">
        <v>4854814099</v>
      </c>
      <c r="D15" s="68">
        <v>2843681914.4200001</v>
      </c>
      <c r="E15" s="36">
        <v>79230058.829999983</v>
      </c>
      <c r="F15" s="36">
        <v>139316400.96000001</v>
      </c>
      <c r="G15" s="36">
        <v>291801147.16000003</v>
      </c>
      <c r="H15" s="36">
        <v>57211350.459999993</v>
      </c>
      <c r="I15" s="36">
        <v>117375354.35999998</v>
      </c>
      <c r="J15" s="36">
        <v>241078878.38999999</v>
      </c>
      <c r="K15" s="36">
        <v>326792602.22000003</v>
      </c>
      <c r="L15" s="36">
        <v>361660635.36000001</v>
      </c>
      <c r="M15" s="36">
        <v>263555200.76000002</v>
      </c>
      <c r="N15" s="36">
        <v>345001623.11999989</v>
      </c>
      <c r="O15" s="36">
        <v>176172447.15000001</v>
      </c>
      <c r="P15" s="36">
        <v>423955406.68999994</v>
      </c>
      <c r="Q15" s="37">
        <f t="shared" ref="Q15:Q26" si="4">+SUM(E15:P15)</f>
        <v>2823151105.46</v>
      </c>
      <c r="R15" s="29"/>
      <c r="S15" s="29"/>
      <c r="T15" s="29"/>
      <c r="U15" s="29"/>
      <c r="V15" s="74"/>
    </row>
    <row r="16" spans="2:22" x14ac:dyDescent="0.25">
      <c r="B16" s="76" t="s">
        <v>393</v>
      </c>
      <c r="C16" s="36">
        <v>47593701922</v>
      </c>
      <c r="D16" s="68">
        <v>42234021368.889999</v>
      </c>
      <c r="E16" s="36">
        <v>5529848542.6300001</v>
      </c>
      <c r="F16" s="36">
        <v>4317599093.5299997</v>
      </c>
      <c r="G16" s="36">
        <v>3743488205.1799998</v>
      </c>
      <c r="H16" s="36">
        <v>3816018195.0099993</v>
      </c>
      <c r="I16" s="36">
        <v>3740449691.5500011</v>
      </c>
      <c r="J16" s="36">
        <v>3137036125.7299995</v>
      </c>
      <c r="K16" s="36">
        <v>3034209229.1800003</v>
      </c>
      <c r="L16" s="36">
        <v>4035561637.8899994</v>
      </c>
      <c r="M16" s="36">
        <v>3181371072.6399999</v>
      </c>
      <c r="N16" s="36">
        <v>3212750197.9399996</v>
      </c>
      <c r="O16" s="36">
        <v>3497687777.6500001</v>
      </c>
      <c r="P16" s="36">
        <v>3805695030.4000006</v>
      </c>
      <c r="Q16" s="37">
        <f t="shared" si="4"/>
        <v>45051714799.330009</v>
      </c>
      <c r="R16" s="29"/>
      <c r="S16" s="29"/>
      <c r="T16" s="29"/>
      <c r="U16" s="29"/>
      <c r="V16" s="29"/>
    </row>
    <row r="17" spans="2:22" x14ac:dyDescent="0.25">
      <c r="B17" t="s">
        <v>309</v>
      </c>
      <c r="C17" s="38">
        <v>5301684555</v>
      </c>
      <c r="D17" s="68">
        <v>3933050351.77</v>
      </c>
      <c r="E17" s="36">
        <v>494585717.74999994</v>
      </c>
      <c r="F17" s="36">
        <v>382520801.29000002</v>
      </c>
      <c r="G17" s="36">
        <v>349279067.86000001</v>
      </c>
      <c r="H17" s="36">
        <v>348476335.2299999</v>
      </c>
      <c r="I17" s="36">
        <v>252596424.16000003</v>
      </c>
      <c r="J17" s="36">
        <v>270249758.5</v>
      </c>
      <c r="K17" s="36">
        <v>304278484.51000005</v>
      </c>
      <c r="L17" s="36">
        <v>376270540.78999996</v>
      </c>
      <c r="M17" s="36">
        <v>296256728.06</v>
      </c>
      <c r="N17" s="36">
        <v>398685586.65999997</v>
      </c>
      <c r="O17" s="36">
        <v>374694241.31999999</v>
      </c>
      <c r="P17" s="36">
        <v>395521022.50000006</v>
      </c>
      <c r="Q17" s="37">
        <f t="shared" si="4"/>
        <v>4243414708.6300001</v>
      </c>
      <c r="R17" s="29"/>
      <c r="S17" s="29"/>
      <c r="T17" s="29"/>
      <c r="U17" s="29"/>
      <c r="V17" s="29"/>
    </row>
    <row r="18" spans="2:22" x14ac:dyDescent="0.25">
      <c r="B18" t="s">
        <v>310</v>
      </c>
      <c r="C18" s="38">
        <v>634769667</v>
      </c>
      <c r="D18" s="68">
        <v>356469328.81999999</v>
      </c>
      <c r="E18" s="36">
        <v>69486807.939999998</v>
      </c>
      <c r="F18" s="36">
        <v>56942806.150000006</v>
      </c>
      <c r="G18" s="36">
        <v>35472613.640000001</v>
      </c>
      <c r="H18" s="36">
        <v>30154089.619999997</v>
      </c>
      <c r="I18" s="36">
        <v>5411263.8199999994</v>
      </c>
      <c r="J18" s="36">
        <v>9035734.7199999988</v>
      </c>
      <c r="K18" s="36">
        <v>15282746.799999999</v>
      </c>
      <c r="L18" s="36">
        <v>16295902.57</v>
      </c>
      <c r="M18" s="36">
        <v>38250102.990000002</v>
      </c>
      <c r="N18" s="36">
        <v>42579485.339999996</v>
      </c>
      <c r="O18" s="36">
        <v>22056217.98</v>
      </c>
      <c r="P18" s="36">
        <v>41648480.580000006</v>
      </c>
      <c r="Q18" s="37">
        <f t="shared" si="4"/>
        <v>382616252.14999998</v>
      </c>
      <c r="R18" s="29"/>
      <c r="S18" s="29"/>
      <c r="T18" s="29"/>
      <c r="U18" s="29"/>
      <c r="V18" s="29"/>
    </row>
    <row r="19" spans="2:22" x14ac:dyDescent="0.25">
      <c r="B19" t="s">
        <v>311</v>
      </c>
      <c r="C19" s="38">
        <v>16579444</v>
      </c>
      <c r="D19" s="68">
        <v>8213511.21</v>
      </c>
      <c r="E19" s="36">
        <v>883179.3</v>
      </c>
      <c r="F19" s="36">
        <v>1950621</v>
      </c>
      <c r="G19" s="36">
        <v>1478753.3</v>
      </c>
      <c r="H19" s="36"/>
      <c r="I19" s="36"/>
      <c r="J19" s="36">
        <v>15676.2</v>
      </c>
      <c r="K19" s="36">
        <v>152317.56</v>
      </c>
      <c r="L19" s="36">
        <v>703176.25</v>
      </c>
      <c r="M19" s="36">
        <v>969046.5</v>
      </c>
      <c r="N19" s="36">
        <v>683890.53999999992</v>
      </c>
      <c r="O19" s="36">
        <v>1280683.6000000001</v>
      </c>
      <c r="P19" s="36">
        <v>1420123.18</v>
      </c>
      <c r="Q19" s="37">
        <f t="shared" si="4"/>
        <v>9537467.4299999997</v>
      </c>
      <c r="R19" s="29"/>
      <c r="S19" s="29"/>
      <c r="T19" s="29"/>
      <c r="U19" s="29"/>
      <c r="V19" s="29"/>
    </row>
    <row r="20" spans="2:22" x14ac:dyDescent="0.25">
      <c r="B20" t="s">
        <v>312</v>
      </c>
      <c r="C20" s="38">
        <v>1269442236</v>
      </c>
      <c r="D20" s="68">
        <v>965134089.38</v>
      </c>
      <c r="E20" s="36">
        <v>284563282.84000009</v>
      </c>
      <c r="F20" s="36">
        <v>71190607.890000015</v>
      </c>
      <c r="G20" s="36">
        <v>81026447.370000005</v>
      </c>
      <c r="H20" s="36">
        <v>52715028.410000004</v>
      </c>
      <c r="I20" s="36">
        <v>44152220.210000001</v>
      </c>
      <c r="J20" s="36">
        <v>56570373.410000011</v>
      </c>
      <c r="K20" s="36">
        <v>64309985.190000005</v>
      </c>
      <c r="L20" s="36">
        <v>85580861.129999995</v>
      </c>
      <c r="M20" s="36">
        <v>217493767.23999998</v>
      </c>
      <c r="N20" s="36">
        <v>63600237.150000006</v>
      </c>
      <c r="O20" s="36">
        <v>69681828.939999998</v>
      </c>
      <c r="P20" s="36">
        <v>72356771.449999988</v>
      </c>
      <c r="Q20" s="37">
        <f t="shared" si="4"/>
        <v>1163241411.2300003</v>
      </c>
      <c r="R20" s="29"/>
      <c r="S20" s="29"/>
      <c r="T20" s="29"/>
      <c r="U20" s="29"/>
      <c r="V20" s="29"/>
    </row>
    <row r="21" spans="2:22" x14ac:dyDescent="0.25">
      <c r="B21" t="s">
        <v>313</v>
      </c>
      <c r="C21" s="38">
        <v>1800316844</v>
      </c>
      <c r="D21" s="68">
        <v>1483347477.5799999</v>
      </c>
      <c r="E21" s="36">
        <v>120197735.36000001</v>
      </c>
      <c r="F21" s="36">
        <v>143266621.25</v>
      </c>
      <c r="G21" s="36">
        <v>111531923.61</v>
      </c>
      <c r="H21" s="36">
        <v>118360212.45000002</v>
      </c>
      <c r="I21" s="36">
        <v>89142574.520000011</v>
      </c>
      <c r="J21" s="36">
        <v>115375537.59000002</v>
      </c>
      <c r="K21" s="36">
        <v>113948374.75999999</v>
      </c>
      <c r="L21" s="36">
        <v>107364976.88000001</v>
      </c>
      <c r="M21" s="36">
        <v>85943098.439999998</v>
      </c>
      <c r="N21" s="36">
        <v>100586051.60000001</v>
      </c>
      <c r="O21" s="36">
        <v>100868082.87000003</v>
      </c>
      <c r="P21" s="36">
        <v>106606948.09999999</v>
      </c>
      <c r="Q21" s="37">
        <f t="shared" si="4"/>
        <v>1313192137.4300001</v>
      </c>
      <c r="R21" s="29"/>
      <c r="S21" s="29"/>
      <c r="T21" s="29"/>
      <c r="U21" s="29"/>
      <c r="V21" s="29"/>
    </row>
    <row r="22" spans="2:22" x14ac:dyDescent="0.25">
      <c r="B22" t="s">
        <v>314</v>
      </c>
      <c r="C22" s="38">
        <v>4258766554</v>
      </c>
      <c r="D22" s="68">
        <v>3492813775.25</v>
      </c>
      <c r="E22" s="36">
        <v>270399964.32999998</v>
      </c>
      <c r="F22" s="36">
        <v>397970703.68000013</v>
      </c>
      <c r="G22" s="36">
        <v>328691187.35000002</v>
      </c>
      <c r="H22" s="36">
        <v>291247508.77999997</v>
      </c>
      <c r="I22" s="36">
        <v>265246334.95999998</v>
      </c>
      <c r="J22" s="36">
        <v>267940202.40000001</v>
      </c>
      <c r="K22" s="36">
        <v>315405564.65000004</v>
      </c>
      <c r="L22" s="36">
        <v>386215109.14999998</v>
      </c>
      <c r="M22" s="36">
        <v>295927222.14999998</v>
      </c>
      <c r="N22" s="36">
        <v>281014632.06999999</v>
      </c>
      <c r="O22" s="36">
        <v>269786199.84000003</v>
      </c>
      <c r="P22" s="36">
        <v>271713196.03999996</v>
      </c>
      <c r="Q22" s="37">
        <f t="shared" si="4"/>
        <v>3641557825.4000006</v>
      </c>
      <c r="R22" s="29"/>
      <c r="S22" s="29"/>
      <c r="T22" s="29"/>
      <c r="U22" s="29"/>
      <c r="V22" s="29"/>
    </row>
    <row r="23" spans="2:22" x14ac:dyDescent="0.25">
      <c r="B23" t="s">
        <v>315</v>
      </c>
      <c r="C23" s="38">
        <v>75841796</v>
      </c>
      <c r="D23" s="68">
        <v>94367056.010000005</v>
      </c>
      <c r="E23" s="36">
        <v>7830081.6100000003</v>
      </c>
      <c r="F23" s="36">
        <v>21918044.890000001</v>
      </c>
      <c r="G23" s="36">
        <v>13808697</v>
      </c>
      <c r="H23" s="36">
        <v>11735161.449999999</v>
      </c>
      <c r="I23" s="36">
        <v>5846388.2400000002</v>
      </c>
      <c r="J23" s="36">
        <v>4802663.1100000003</v>
      </c>
      <c r="K23" s="36">
        <v>7355999.4500000002</v>
      </c>
      <c r="L23" s="36">
        <v>6230556.459999999</v>
      </c>
      <c r="M23" s="36">
        <v>14198513.73</v>
      </c>
      <c r="N23" s="36">
        <v>8926552.379999999</v>
      </c>
      <c r="O23" s="36">
        <v>9009315.4200000018</v>
      </c>
      <c r="P23" s="36">
        <v>6768213.6399999997</v>
      </c>
      <c r="Q23" s="37">
        <f t="shared" si="4"/>
        <v>118430187.38</v>
      </c>
      <c r="R23" s="29"/>
      <c r="S23" s="29"/>
      <c r="T23" s="29"/>
      <c r="U23" s="29"/>
      <c r="V23" s="29"/>
    </row>
    <row r="24" spans="2:22" x14ac:dyDescent="0.25">
      <c r="B24" t="s">
        <v>394</v>
      </c>
      <c r="C24" s="38">
        <v>0</v>
      </c>
      <c r="D24" s="68">
        <v>470345793.19</v>
      </c>
      <c r="E24" s="68">
        <v>0</v>
      </c>
      <c r="F24" s="68">
        <v>0</v>
      </c>
      <c r="G24" s="68">
        <v>0</v>
      </c>
      <c r="H24" s="68">
        <v>0</v>
      </c>
      <c r="I24" s="68">
        <v>0</v>
      </c>
      <c r="J24" s="68">
        <v>0</v>
      </c>
      <c r="K24" s="68">
        <v>0</v>
      </c>
      <c r="L24" s="68">
        <v>0</v>
      </c>
      <c r="M24" s="68">
        <v>0</v>
      </c>
      <c r="N24" s="68">
        <v>0</v>
      </c>
      <c r="O24" s="68">
        <v>0</v>
      </c>
      <c r="P24" s="68">
        <v>0</v>
      </c>
      <c r="Q24" s="37">
        <f t="shared" si="4"/>
        <v>0</v>
      </c>
      <c r="R24" s="29"/>
      <c r="S24" s="29"/>
      <c r="T24" s="29"/>
      <c r="U24" s="29"/>
      <c r="V24" s="29"/>
    </row>
    <row r="25" spans="2:22" x14ac:dyDescent="0.25">
      <c r="B25" s="8" t="s">
        <v>185</v>
      </c>
      <c r="C25" s="36">
        <v>114386973149</v>
      </c>
      <c r="D25" s="39">
        <v>80479961517.330002</v>
      </c>
      <c r="E25" s="36">
        <v>10243957485.399998</v>
      </c>
      <c r="F25" s="36">
        <v>6066455842.4300013</v>
      </c>
      <c r="G25" s="36">
        <v>5973651879.0899992</v>
      </c>
      <c r="H25" s="36">
        <v>9292981489.079998</v>
      </c>
      <c r="I25" s="36">
        <v>3661140163.2799997</v>
      </c>
      <c r="J25" s="36">
        <v>4325346051.6400003</v>
      </c>
      <c r="K25" s="36">
        <v>12232396931.02</v>
      </c>
      <c r="L25" s="36">
        <v>7291792688.5400009</v>
      </c>
      <c r="M25" s="36">
        <v>8405783096.1400013</v>
      </c>
      <c r="N25" s="36">
        <v>11754408601.969997</v>
      </c>
      <c r="O25" s="36">
        <v>6112492263.5499992</v>
      </c>
      <c r="P25" s="36">
        <v>6351733327.75</v>
      </c>
      <c r="Q25" s="37">
        <f t="shared" si="4"/>
        <v>91712139819.889999</v>
      </c>
      <c r="R25" s="29"/>
      <c r="S25" s="29"/>
      <c r="T25" s="29"/>
      <c r="U25" s="29"/>
      <c r="V25" s="29"/>
    </row>
    <row r="26" spans="2:22" x14ac:dyDescent="0.25">
      <c r="B26" s="8" t="s">
        <v>186</v>
      </c>
      <c r="C26" s="36">
        <v>39180551833</v>
      </c>
      <c r="D26" s="39">
        <v>32906388124.889996</v>
      </c>
      <c r="E26" s="36">
        <v>3795590409.1300001</v>
      </c>
      <c r="F26" s="36">
        <v>2473771139.0599995</v>
      </c>
      <c r="G26" s="36">
        <v>2716225921.5300007</v>
      </c>
      <c r="H26" s="36">
        <v>2401705317.4899998</v>
      </c>
      <c r="I26" s="36">
        <v>2860301471.7999992</v>
      </c>
      <c r="J26" s="36">
        <v>2447113707.6700006</v>
      </c>
      <c r="K26" s="36">
        <v>3675608319.4199996</v>
      </c>
      <c r="L26" s="36">
        <v>2939729177.4399996</v>
      </c>
      <c r="M26" s="36">
        <v>2081617526.9299998</v>
      </c>
      <c r="N26" s="36">
        <v>5821636487.1199989</v>
      </c>
      <c r="O26" s="36">
        <v>2664048369.2400002</v>
      </c>
      <c r="P26" s="36">
        <v>4149747161.1699996</v>
      </c>
      <c r="Q26" s="37">
        <f t="shared" si="4"/>
        <v>38027095008</v>
      </c>
      <c r="R26" s="29"/>
      <c r="S26" s="29"/>
      <c r="T26" s="29"/>
      <c r="U26" s="29"/>
      <c r="V26" s="29"/>
    </row>
    <row r="27" spans="2:22" s="1" customFormat="1" x14ac:dyDescent="0.25">
      <c r="B27" s="3" t="s">
        <v>187</v>
      </c>
      <c r="C27" s="44">
        <f t="shared" ref="C27:Q27" si="5">SUM(C28:C49)</f>
        <v>31554779567</v>
      </c>
      <c r="D27" s="44">
        <f t="shared" si="5"/>
        <v>22085599605.340004</v>
      </c>
      <c r="E27" s="44">
        <f t="shared" si="5"/>
        <v>2038126163.4400001</v>
      </c>
      <c r="F27" s="44">
        <f t="shared" si="5"/>
        <v>1843000868.6499994</v>
      </c>
      <c r="G27" s="44">
        <f t="shared" si="5"/>
        <v>2517637258.3099995</v>
      </c>
      <c r="H27" s="44">
        <f t="shared" si="5"/>
        <v>491989296.38000005</v>
      </c>
      <c r="I27" s="44">
        <f t="shared" si="5"/>
        <v>1039383592.47</v>
      </c>
      <c r="J27" s="44">
        <f t="shared" si="5"/>
        <v>1588657901.1400001</v>
      </c>
      <c r="K27" s="44">
        <f t="shared" si="5"/>
        <v>2388146339.8000002</v>
      </c>
      <c r="L27" s="44">
        <f t="shared" si="5"/>
        <v>2080435710.4600003</v>
      </c>
      <c r="M27" s="44">
        <f t="shared" si="5"/>
        <v>2672518820.6600003</v>
      </c>
      <c r="N27" s="44">
        <f t="shared" si="5"/>
        <v>3604860766.5499997</v>
      </c>
      <c r="O27" s="44">
        <f t="shared" si="5"/>
        <v>2131885422.5099998</v>
      </c>
      <c r="P27" s="44">
        <f t="shared" si="5"/>
        <v>2854950456.2000003</v>
      </c>
      <c r="Q27" s="44">
        <f t="shared" si="5"/>
        <v>25251592596.569992</v>
      </c>
      <c r="R27" s="34"/>
    </row>
    <row r="28" spans="2:22" x14ac:dyDescent="0.25">
      <c r="B28" s="26" t="s">
        <v>188</v>
      </c>
      <c r="C28" s="40">
        <v>3667553136</v>
      </c>
      <c r="D28" s="40">
        <v>3258966762.7199998</v>
      </c>
      <c r="E28" s="36">
        <v>81347718.729999989</v>
      </c>
      <c r="F28" s="36">
        <v>211827316.11999995</v>
      </c>
      <c r="G28" s="36">
        <v>1019179739.9400001</v>
      </c>
      <c r="H28" s="36">
        <v>17648435.539999999</v>
      </c>
      <c r="I28" s="36">
        <v>22001269.550000001</v>
      </c>
      <c r="J28" s="36">
        <v>57136127.5</v>
      </c>
      <c r="K28" s="36">
        <v>58877993.059999987</v>
      </c>
      <c r="L28" s="36">
        <v>161540653.57999998</v>
      </c>
      <c r="M28" s="36">
        <v>815998906.26999986</v>
      </c>
      <c r="N28" s="36">
        <v>147113401.51999998</v>
      </c>
      <c r="O28" s="36">
        <v>117148622.30000001</v>
      </c>
      <c r="P28" s="36">
        <v>146976807.95000002</v>
      </c>
      <c r="Q28" s="37">
        <f t="shared" ref="Q28:Q49" si="6">+SUM(E28:P28)</f>
        <v>2856796992.0599995</v>
      </c>
      <c r="R28" s="74"/>
      <c r="S28" s="74"/>
      <c r="T28" s="74"/>
      <c r="U28" s="74"/>
      <c r="V28" s="74"/>
    </row>
    <row r="29" spans="2:22" x14ac:dyDescent="0.25">
      <c r="B29" s="26" t="s">
        <v>189</v>
      </c>
      <c r="C29" s="40">
        <v>5773349739</v>
      </c>
      <c r="D29" s="40">
        <v>3248533038.1900001</v>
      </c>
      <c r="E29" s="36">
        <v>197411340.68999994</v>
      </c>
      <c r="F29" s="36">
        <v>92868237.080000013</v>
      </c>
      <c r="G29" s="36">
        <v>65497198.250000007</v>
      </c>
      <c r="H29" s="36">
        <v>54346170.140000001</v>
      </c>
      <c r="I29" s="36">
        <v>244632443.86999997</v>
      </c>
      <c r="J29" s="36">
        <v>250568754.64999998</v>
      </c>
      <c r="K29" s="36">
        <v>850714973.48000026</v>
      </c>
      <c r="L29" s="36">
        <v>375852899.90999997</v>
      </c>
      <c r="M29" s="36">
        <v>326948813.34000009</v>
      </c>
      <c r="N29" s="36">
        <v>1509160831.7</v>
      </c>
      <c r="O29" s="36">
        <v>316625591.54999995</v>
      </c>
      <c r="P29" s="36">
        <v>237686933.66000003</v>
      </c>
      <c r="Q29" s="37">
        <f t="shared" si="6"/>
        <v>4522314188.3200006</v>
      </c>
    </row>
    <row r="30" spans="2:22" x14ac:dyDescent="0.25">
      <c r="B30" s="26" t="s">
        <v>190</v>
      </c>
      <c r="C30" s="40">
        <v>7830376415</v>
      </c>
      <c r="D30" s="40">
        <v>4268856909.3899999</v>
      </c>
      <c r="E30" s="36">
        <v>508672411.27999997</v>
      </c>
      <c r="F30" s="36">
        <v>537597303.90999997</v>
      </c>
      <c r="G30" s="36">
        <v>358750329.97000003</v>
      </c>
      <c r="H30" s="36"/>
      <c r="I30" s="36">
        <v>55540575.109999999</v>
      </c>
      <c r="J30" s="36">
        <v>324577587.44</v>
      </c>
      <c r="K30" s="36">
        <v>415318686.80999994</v>
      </c>
      <c r="L30" s="36">
        <v>610680557.54000008</v>
      </c>
      <c r="M30" s="36">
        <v>590457540.42999995</v>
      </c>
      <c r="N30" s="36">
        <v>696850851.63999987</v>
      </c>
      <c r="O30" s="36">
        <v>636127005.8599999</v>
      </c>
      <c r="P30" s="36">
        <v>1175415520.6700001</v>
      </c>
      <c r="Q30" s="37">
        <f t="shared" si="6"/>
        <v>5909988370.6599989</v>
      </c>
    </row>
    <row r="31" spans="2:22" x14ac:dyDescent="0.25">
      <c r="B31" s="26" t="s">
        <v>317</v>
      </c>
      <c r="C31" s="40">
        <v>649523953</v>
      </c>
      <c r="D31" s="40">
        <v>403678745.60000002</v>
      </c>
      <c r="E31" s="36">
        <v>45728366.609999999</v>
      </c>
      <c r="F31" s="36">
        <v>42561805.25</v>
      </c>
      <c r="G31" s="36">
        <v>32441114.41</v>
      </c>
      <c r="H31" s="36">
        <v>7232976.1600000001</v>
      </c>
      <c r="I31" s="36">
        <v>5307899.95</v>
      </c>
      <c r="J31" s="36">
        <v>24420179.730000004</v>
      </c>
      <c r="K31" s="36">
        <v>43453345.490000002</v>
      </c>
      <c r="L31" s="36">
        <v>29084911.490000002</v>
      </c>
      <c r="M31" s="36">
        <v>66371345.650000006</v>
      </c>
      <c r="N31" s="36">
        <v>61399437.150000006</v>
      </c>
      <c r="O31" s="36">
        <v>79524483.160000011</v>
      </c>
      <c r="P31" s="36">
        <v>84881241.540000021</v>
      </c>
      <c r="Q31" s="37">
        <f t="shared" si="6"/>
        <v>522407106.59000003</v>
      </c>
    </row>
    <row r="32" spans="2:22" x14ac:dyDescent="0.25">
      <c r="B32" s="26" t="s">
        <v>191</v>
      </c>
      <c r="C32" s="40">
        <v>1550308800</v>
      </c>
      <c r="D32" s="40">
        <v>914763246.74000001</v>
      </c>
      <c r="E32" s="36">
        <v>129326836.44000001</v>
      </c>
      <c r="F32" s="36">
        <v>107995062.07999998</v>
      </c>
      <c r="G32" s="36">
        <v>78299125.409999996</v>
      </c>
      <c r="H32" s="36">
        <v>60759.090000000004</v>
      </c>
      <c r="I32" s="36">
        <v>2007368.4200000002</v>
      </c>
      <c r="J32" s="36">
        <v>25113066.060000002</v>
      </c>
      <c r="K32" s="36">
        <v>69261123.109999999</v>
      </c>
      <c r="L32" s="36">
        <v>89850300.830000013</v>
      </c>
      <c r="M32" s="36">
        <v>118767395.41999999</v>
      </c>
      <c r="N32" s="36">
        <v>168503822.88999999</v>
      </c>
      <c r="O32" s="36">
        <v>140989502.59</v>
      </c>
      <c r="P32" s="36">
        <v>150044582.23000002</v>
      </c>
      <c r="Q32" s="37">
        <f t="shared" si="6"/>
        <v>1080218944.5699999</v>
      </c>
      <c r="R32" s="74"/>
      <c r="S32" s="74"/>
      <c r="T32" s="74"/>
      <c r="U32" s="74"/>
      <c r="V32" s="74"/>
    </row>
    <row r="33" spans="2:22" x14ac:dyDescent="0.25">
      <c r="B33" s="26" t="s">
        <v>318</v>
      </c>
      <c r="C33" s="40">
        <v>0</v>
      </c>
      <c r="D33" s="40">
        <v>4341179</v>
      </c>
      <c r="E33" s="36">
        <v>591266.84</v>
      </c>
      <c r="F33" s="36">
        <v>591230.17999999993</v>
      </c>
      <c r="G33" s="36">
        <v>611365.07999999996</v>
      </c>
      <c r="H33" s="36">
        <v>620824.92000000004</v>
      </c>
      <c r="I33" s="36">
        <v>645885</v>
      </c>
      <c r="J33" s="36">
        <v>645760.52999999991</v>
      </c>
      <c r="K33" s="36">
        <v>634846.6</v>
      </c>
      <c r="L33" s="36">
        <v>632723.07999999996</v>
      </c>
      <c r="M33" s="36">
        <v>640581.47000000009</v>
      </c>
      <c r="N33" s="36">
        <v>14212.86</v>
      </c>
      <c r="O33" s="36"/>
      <c r="P33" s="36"/>
      <c r="Q33" s="37">
        <f t="shared" si="6"/>
        <v>5628696.5599999996</v>
      </c>
      <c r="R33" s="74"/>
      <c r="S33" s="74"/>
      <c r="T33" s="74"/>
      <c r="U33" s="74"/>
      <c r="V33" s="74"/>
    </row>
    <row r="34" spans="2:22" x14ac:dyDescent="0.25">
      <c r="B34" s="26" t="s">
        <v>319</v>
      </c>
      <c r="C34" s="40">
        <v>918297504</v>
      </c>
      <c r="D34" s="40">
        <v>690713635.97000003</v>
      </c>
      <c r="E34" s="36">
        <v>17566446.699999999</v>
      </c>
      <c r="F34" s="36">
        <v>46256301.140000001</v>
      </c>
      <c r="G34" s="36">
        <v>144347150.81999999</v>
      </c>
      <c r="H34" s="36">
        <v>5217194.12</v>
      </c>
      <c r="I34" s="36">
        <v>18599649.100000001</v>
      </c>
      <c r="J34" s="36">
        <v>207972932.36000001</v>
      </c>
      <c r="K34" s="36">
        <v>28402264.520000003</v>
      </c>
      <c r="L34" s="36">
        <v>74047796.680000007</v>
      </c>
      <c r="M34" s="36">
        <v>16489481.75</v>
      </c>
      <c r="N34" s="36">
        <v>47138583.100000001</v>
      </c>
      <c r="O34" s="36">
        <v>79553955.670000002</v>
      </c>
      <c r="P34" s="36">
        <v>93682267.75</v>
      </c>
      <c r="Q34" s="37">
        <f t="shared" si="6"/>
        <v>779274023.71000004</v>
      </c>
      <c r="R34" s="74"/>
      <c r="S34" s="74"/>
      <c r="T34" s="74"/>
      <c r="U34" s="74"/>
      <c r="V34" s="74"/>
    </row>
    <row r="35" spans="2:22" x14ac:dyDescent="0.25">
      <c r="B35" s="26" t="s">
        <v>320</v>
      </c>
      <c r="C35" s="40">
        <v>79117299</v>
      </c>
      <c r="D35" s="40">
        <v>50015461.780000001</v>
      </c>
      <c r="E35" s="36">
        <v>6164752</v>
      </c>
      <c r="F35" s="36">
        <v>6325853.1899999995</v>
      </c>
      <c r="G35" s="36">
        <v>3760678</v>
      </c>
      <c r="H35" s="36"/>
      <c r="I35" s="36">
        <v>167800</v>
      </c>
      <c r="J35" s="36">
        <v>1478300</v>
      </c>
      <c r="K35" s="36">
        <v>2834550</v>
      </c>
      <c r="L35" s="36">
        <v>3312450</v>
      </c>
      <c r="M35" s="36">
        <v>4659302</v>
      </c>
      <c r="N35" s="36">
        <v>6069426</v>
      </c>
      <c r="O35" s="36">
        <v>5679976</v>
      </c>
      <c r="P35" s="36">
        <v>5649778</v>
      </c>
      <c r="Q35" s="37">
        <f t="shared" si="6"/>
        <v>46102865.189999998</v>
      </c>
      <c r="R35" s="74"/>
      <c r="S35" s="74"/>
      <c r="T35" s="74"/>
      <c r="U35" s="74"/>
      <c r="V35" s="74"/>
    </row>
    <row r="36" spans="2:22" x14ac:dyDescent="0.25">
      <c r="B36" s="26" t="s">
        <v>192</v>
      </c>
      <c r="C36" s="40">
        <v>9021389025</v>
      </c>
      <c r="D36" s="40">
        <v>8284568038.7200003</v>
      </c>
      <c r="E36" s="36">
        <v>903526884.20000005</v>
      </c>
      <c r="F36" s="36">
        <v>683908688.76999998</v>
      </c>
      <c r="G36" s="36">
        <v>729066642.95999992</v>
      </c>
      <c r="H36" s="36">
        <v>393652426.22000003</v>
      </c>
      <c r="I36" s="36">
        <v>671037050.82000005</v>
      </c>
      <c r="J36" s="36">
        <v>634658468.41999996</v>
      </c>
      <c r="K36" s="36">
        <v>843617072.44000006</v>
      </c>
      <c r="L36" s="36">
        <v>678979943.53999996</v>
      </c>
      <c r="M36" s="36">
        <v>661578870.84000003</v>
      </c>
      <c r="N36" s="36">
        <v>899581314.55000007</v>
      </c>
      <c r="O36" s="36">
        <v>672709295.69999993</v>
      </c>
      <c r="P36" s="36">
        <v>871939482.58000004</v>
      </c>
      <c r="Q36" s="37">
        <f t="shared" si="6"/>
        <v>8644256141.0400009</v>
      </c>
      <c r="R36" s="74"/>
      <c r="S36" s="74"/>
      <c r="T36" s="74"/>
      <c r="U36" s="74"/>
      <c r="V36" s="74"/>
    </row>
    <row r="37" spans="2:22" x14ac:dyDescent="0.25">
      <c r="B37" s="26" t="s">
        <v>321</v>
      </c>
      <c r="C37" s="40">
        <v>265174737</v>
      </c>
      <c r="D37" s="40">
        <v>0</v>
      </c>
      <c r="E37" s="36">
        <v>17392943.530000001</v>
      </c>
      <c r="F37" s="36">
        <v>11895763.369999997</v>
      </c>
      <c r="G37" s="36">
        <v>10302230.680000002</v>
      </c>
      <c r="H37" s="36">
        <v>1929442.2100000002</v>
      </c>
      <c r="I37" s="36">
        <v>2519637.31</v>
      </c>
      <c r="J37" s="36">
        <v>7723018.4300000006</v>
      </c>
      <c r="K37" s="36">
        <v>10035583.009999998</v>
      </c>
      <c r="L37" s="36">
        <v>12043112.000000002</v>
      </c>
      <c r="M37" s="36">
        <v>13391299.890000001</v>
      </c>
      <c r="N37" s="36">
        <v>14059144.949999997</v>
      </c>
      <c r="O37" s="36">
        <v>18627790.369999997</v>
      </c>
      <c r="P37" s="36">
        <v>25145903.169999998</v>
      </c>
      <c r="Q37" s="37">
        <f t="shared" si="6"/>
        <v>145065868.91999999</v>
      </c>
      <c r="R37" s="74"/>
      <c r="S37" s="74"/>
      <c r="T37" s="74"/>
      <c r="U37" s="74"/>
      <c r="V37" s="74"/>
    </row>
    <row r="38" spans="2:22" x14ac:dyDescent="0.25">
      <c r="B38" s="26" t="s">
        <v>322</v>
      </c>
      <c r="C38" s="40">
        <v>11</v>
      </c>
      <c r="D38" s="40">
        <v>133286997.25</v>
      </c>
      <c r="E38" s="36">
        <v>0</v>
      </c>
      <c r="F38" s="36">
        <v>0</v>
      </c>
      <c r="G38" s="36">
        <v>0</v>
      </c>
      <c r="H38" s="36">
        <v>0</v>
      </c>
      <c r="I38" s="36">
        <v>0</v>
      </c>
      <c r="J38" s="36">
        <v>0</v>
      </c>
      <c r="K38" s="36">
        <v>0</v>
      </c>
      <c r="L38" s="36">
        <v>0</v>
      </c>
      <c r="M38" s="36">
        <v>0</v>
      </c>
      <c r="N38" s="36">
        <v>0</v>
      </c>
      <c r="O38" s="36">
        <v>0</v>
      </c>
      <c r="P38" s="36">
        <v>0</v>
      </c>
      <c r="Q38" s="37">
        <f t="shared" si="6"/>
        <v>0</v>
      </c>
      <c r="R38" s="74"/>
      <c r="S38" s="74"/>
      <c r="T38" s="74"/>
      <c r="U38" s="74"/>
      <c r="V38" s="74"/>
    </row>
    <row r="39" spans="2:22" x14ac:dyDescent="0.25">
      <c r="B39" s="26" t="s">
        <v>395</v>
      </c>
      <c r="C39" s="40">
        <v>4625</v>
      </c>
      <c r="D39" s="40">
        <v>0</v>
      </c>
      <c r="E39" s="36">
        <v>0</v>
      </c>
      <c r="F39" s="36">
        <v>0</v>
      </c>
      <c r="G39" s="36">
        <v>0</v>
      </c>
      <c r="H39" s="36">
        <v>0</v>
      </c>
      <c r="I39" s="36">
        <v>0</v>
      </c>
      <c r="J39" s="36">
        <v>0</v>
      </c>
      <c r="K39" s="36">
        <v>0</v>
      </c>
      <c r="L39" s="36">
        <v>0</v>
      </c>
      <c r="M39" s="36">
        <v>0</v>
      </c>
      <c r="N39" s="36">
        <v>0</v>
      </c>
      <c r="O39" s="36">
        <v>0</v>
      </c>
      <c r="P39" s="36">
        <v>0</v>
      </c>
      <c r="Q39" s="37">
        <f t="shared" si="6"/>
        <v>0</v>
      </c>
      <c r="R39" s="74"/>
      <c r="S39" s="74"/>
      <c r="T39" s="74"/>
      <c r="U39" s="74"/>
      <c r="V39" s="74"/>
    </row>
    <row r="40" spans="2:22" x14ac:dyDescent="0.25">
      <c r="B40" s="26" t="s">
        <v>396</v>
      </c>
      <c r="C40" s="40">
        <v>11</v>
      </c>
      <c r="D40" s="40">
        <v>4998.8900000000003</v>
      </c>
      <c r="E40" s="36">
        <v>0</v>
      </c>
      <c r="F40" s="36">
        <v>0</v>
      </c>
      <c r="G40" s="36">
        <v>0</v>
      </c>
      <c r="H40" s="36">
        <v>0</v>
      </c>
      <c r="I40" s="36">
        <v>5000</v>
      </c>
      <c r="J40" s="36">
        <v>0</v>
      </c>
      <c r="K40" s="36">
        <v>0</v>
      </c>
      <c r="L40" s="36">
        <v>0</v>
      </c>
      <c r="M40" s="36">
        <v>0</v>
      </c>
      <c r="N40" s="36">
        <v>0</v>
      </c>
      <c r="O40" s="36">
        <v>0</v>
      </c>
      <c r="P40" s="36">
        <v>0</v>
      </c>
      <c r="Q40" s="37">
        <f t="shared" si="6"/>
        <v>5000</v>
      </c>
      <c r="R40" s="74"/>
      <c r="S40" s="74"/>
      <c r="T40" s="74"/>
      <c r="U40" s="74"/>
      <c r="V40" s="74"/>
    </row>
    <row r="41" spans="2:22" x14ac:dyDescent="0.25">
      <c r="B41" s="26" t="s">
        <v>397</v>
      </c>
      <c r="C41" s="40">
        <v>330679825</v>
      </c>
      <c r="D41" s="40">
        <v>0</v>
      </c>
      <c r="E41" s="36">
        <v>0</v>
      </c>
      <c r="F41" s="36">
        <v>0</v>
      </c>
      <c r="G41" s="36">
        <v>0</v>
      </c>
      <c r="H41" s="36">
        <v>0</v>
      </c>
      <c r="I41" s="36">
        <v>0</v>
      </c>
      <c r="J41" s="36">
        <v>0</v>
      </c>
      <c r="K41" s="36">
        <v>0</v>
      </c>
      <c r="L41" s="36">
        <v>0</v>
      </c>
      <c r="M41" s="36">
        <v>0</v>
      </c>
      <c r="N41" s="36">
        <v>0</v>
      </c>
      <c r="O41" s="36">
        <v>0</v>
      </c>
      <c r="P41" s="36">
        <v>0</v>
      </c>
      <c r="Q41" s="37">
        <f t="shared" si="6"/>
        <v>0</v>
      </c>
      <c r="R41" s="74"/>
      <c r="S41" s="74"/>
      <c r="T41" s="74"/>
      <c r="U41" s="74"/>
      <c r="V41" s="74"/>
    </row>
    <row r="42" spans="2:22" x14ac:dyDescent="0.25">
      <c r="B42" s="26" t="s">
        <v>323</v>
      </c>
      <c r="C42" s="40">
        <v>392889239</v>
      </c>
      <c r="D42" s="40">
        <v>153454646.08000001</v>
      </c>
      <c r="E42" s="36">
        <v>25357680.620000001</v>
      </c>
      <c r="F42" s="36">
        <v>24572094.579999998</v>
      </c>
      <c r="G42" s="36">
        <v>13833998.439999999</v>
      </c>
      <c r="H42" s="36"/>
      <c r="I42" s="36">
        <v>2677927.85</v>
      </c>
      <c r="J42" s="36">
        <v>10167570.740000002</v>
      </c>
      <c r="K42" s="36">
        <v>12326508.289999999</v>
      </c>
      <c r="L42" s="36">
        <v>10677648.800000001</v>
      </c>
      <c r="M42" s="36">
        <v>7631376.8899999997</v>
      </c>
      <c r="N42" s="36">
        <v>6607445.5600000005</v>
      </c>
      <c r="O42" s="36">
        <v>5446384.2400000002</v>
      </c>
      <c r="P42" s="36">
        <v>10970611.699999999</v>
      </c>
      <c r="Q42" s="37">
        <f t="shared" si="6"/>
        <v>130269247.71000001</v>
      </c>
      <c r="R42" s="74"/>
      <c r="S42" s="74"/>
      <c r="T42" s="74"/>
      <c r="U42" s="74"/>
      <c r="V42" s="74"/>
    </row>
    <row r="43" spans="2:22" x14ac:dyDescent="0.25">
      <c r="B43" s="26" t="s">
        <v>324</v>
      </c>
      <c r="C43" s="40">
        <v>12361631</v>
      </c>
      <c r="D43" s="40">
        <v>165263786.97</v>
      </c>
      <c r="E43" s="36">
        <v>25907938.730000004</v>
      </c>
      <c r="F43" s="36">
        <v>22820122.269999996</v>
      </c>
      <c r="G43" s="36">
        <v>12642789</v>
      </c>
      <c r="H43" s="36"/>
      <c r="I43" s="36">
        <v>1877290.6</v>
      </c>
      <c r="J43" s="36">
        <v>6895815.9500000011</v>
      </c>
      <c r="K43" s="36">
        <v>14108666.15</v>
      </c>
      <c r="L43" s="36">
        <v>10025560.449999999</v>
      </c>
      <c r="M43" s="36">
        <v>14288451.51</v>
      </c>
      <c r="N43" s="36">
        <v>15608427.100000001</v>
      </c>
      <c r="O43" s="36">
        <v>19744333.609999999</v>
      </c>
      <c r="P43" s="36">
        <v>16054801.790000003</v>
      </c>
      <c r="Q43" s="37">
        <f t="shared" si="6"/>
        <v>159974197.16</v>
      </c>
      <c r="R43" s="74"/>
      <c r="S43" s="74"/>
      <c r="T43" s="74"/>
      <c r="U43" s="74"/>
      <c r="V43" s="74"/>
    </row>
    <row r="44" spans="2:22" x14ac:dyDescent="0.25">
      <c r="B44" s="26" t="s">
        <v>325</v>
      </c>
      <c r="C44" s="40">
        <v>128164411</v>
      </c>
      <c r="D44" s="40">
        <v>5921228.7699999996</v>
      </c>
      <c r="E44" s="36">
        <v>718413.84000000008</v>
      </c>
      <c r="F44" s="36">
        <v>492284.51000000013</v>
      </c>
      <c r="G44" s="36">
        <v>382414.18</v>
      </c>
      <c r="H44" s="36">
        <v>94110.139999999985</v>
      </c>
      <c r="I44" s="36">
        <v>195783.05</v>
      </c>
      <c r="J44" s="36">
        <v>1223093.49</v>
      </c>
      <c r="K44" s="36">
        <v>398621.33</v>
      </c>
      <c r="L44" s="36">
        <v>413189.96999999991</v>
      </c>
      <c r="M44" s="36">
        <v>862140.88</v>
      </c>
      <c r="N44" s="36">
        <v>905744.25</v>
      </c>
      <c r="O44" s="36">
        <v>782410.23</v>
      </c>
      <c r="P44" s="36">
        <v>867106.18</v>
      </c>
      <c r="Q44" s="37">
        <f t="shared" si="6"/>
        <v>7335312.0499999989</v>
      </c>
      <c r="R44" s="74"/>
      <c r="S44" s="74"/>
      <c r="T44" s="74"/>
      <c r="U44" s="74"/>
      <c r="V44" s="74"/>
    </row>
    <row r="45" spans="2:22" x14ac:dyDescent="0.25">
      <c r="B45" s="26" t="s">
        <v>326</v>
      </c>
      <c r="C45" s="40">
        <v>169198</v>
      </c>
      <c r="D45" s="40">
        <v>65931135.640000001</v>
      </c>
      <c r="E45" s="36">
        <v>8966066.9600000009</v>
      </c>
      <c r="F45" s="36">
        <v>10678475.059999999</v>
      </c>
      <c r="G45" s="36">
        <v>6369157.370000001</v>
      </c>
      <c r="H45" s="36">
        <v>1108331.8200000003</v>
      </c>
      <c r="I45" s="36">
        <v>583369.26</v>
      </c>
      <c r="J45" s="36">
        <v>4248730.96</v>
      </c>
      <c r="K45" s="36">
        <v>4476170.1400000006</v>
      </c>
      <c r="L45" s="36">
        <v>2363516.94</v>
      </c>
      <c r="M45" s="36">
        <v>3995040.8899999997</v>
      </c>
      <c r="N45" s="36">
        <v>5696797.7800000003</v>
      </c>
      <c r="O45" s="36">
        <v>3051600.2399999998</v>
      </c>
      <c r="P45" s="36">
        <v>4766610.09</v>
      </c>
      <c r="Q45" s="37">
        <f t="shared" si="6"/>
        <v>56303867.510000005</v>
      </c>
      <c r="R45" s="74"/>
      <c r="S45" s="74"/>
      <c r="T45" s="74"/>
      <c r="U45" s="74"/>
      <c r="V45" s="74"/>
    </row>
    <row r="46" spans="2:22" x14ac:dyDescent="0.25">
      <c r="B46" s="26" t="s">
        <v>327</v>
      </c>
      <c r="C46" s="40">
        <v>17260</v>
      </c>
      <c r="D46" s="40">
        <v>442180.88</v>
      </c>
      <c r="E46" s="36">
        <v>0</v>
      </c>
      <c r="F46" s="36">
        <v>432.56</v>
      </c>
      <c r="G46" s="36">
        <v>19960.71</v>
      </c>
      <c r="H46" s="36">
        <v>4572.4799999999996</v>
      </c>
      <c r="I46" s="36">
        <v>757.2</v>
      </c>
      <c r="J46" s="36">
        <v>416.90999999999997</v>
      </c>
      <c r="K46" s="36">
        <v>0</v>
      </c>
      <c r="L46" s="36">
        <v>0</v>
      </c>
      <c r="M46" s="36">
        <v>0</v>
      </c>
      <c r="N46" s="36">
        <v>504.92</v>
      </c>
      <c r="O46" s="36">
        <v>0</v>
      </c>
      <c r="P46" s="36">
        <v>0</v>
      </c>
      <c r="Q46" s="37">
        <f t="shared" si="6"/>
        <v>26644.78</v>
      </c>
      <c r="R46" s="74"/>
      <c r="S46" s="74"/>
      <c r="T46" s="74"/>
      <c r="U46" s="74"/>
      <c r="V46" s="74"/>
    </row>
    <row r="47" spans="2:22" x14ac:dyDescent="0.25">
      <c r="B47" s="26" t="s">
        <v>328</v>
      </c>
      <c r="C47" s="40">
        <v>19266557</v>
      </c>
      <c r="D47" s="40">
        <v>5065.43</v>
      </c>
      <c r="E47" s="36">
        <v>0</v>
      </c>
      <c r="F47" s="36">
        <v>108.76</v>
      </c>
      <c r="G47" s="36">
        <v>2195.69</v>
      </c>
      <c r="H47" s="36">
        <v>502.97</v>
      </c>
      <c r="I47" s="36">
        <v>109.37</v>
      </c>
      <c r="J47" s="36">
        <v>45.86</v>
      </c>
      <c r="K47" s="36">
        <v>0</v>
      </c>
      <c r="L47" s="36">
        <v>0</v>
      </c>
      <c r="M47" s="36">
        <v>0</v>
      </c>
      <c r="N47" s="36">
        <v>79.289999999999992</v>
      </c>
      <c r="O47" s="36">
        <v>0</v>
      </c>
      <c r="P47" s="36">
        <v>0</v>
      </c>
      <c r="Q47" s="37">
        <f t="shared" si="6"/>
        <v>3041.94</v>
      </c>
      <c r="R47" s="74"/>
      <c r="S47" s="74"/>
      <c r="T47" s="74"/>
      <c r="U47" s="74"/>
      <c r="V47" s="1"/>
    </row>
    <row r="48" spans="2:22" x14ac:dyDescent="0.25">
      <c r="B48" s="26" t="s">
        <v>329</v>
      </c>
      <c r="C48" s="40">
        <v>916118931</v>
      </c>
      <c r="D48" s="40">
        <v>8247422.0199999996</v>
      </c>
      <c r="E48" s="36">
        <v>2300151.5599999996</v>
      </c>
      <c r="F48" s="36">
        <v>1532611.61</v>
      </c>
      <c r="G48" s="36">
        <v>897308.40999999992</v>
      </c>
      <c r="H48" s="36">
        <v>0</v>
      </c>
      <c r="I48" s="36">
        <v>0</v>
      </c>
      <c r="J48" s="36">
        <v>158711.46</v>
      </c>
      <c r="K48" s="36">
        <v>389251.91</v>
      </c>
      <c r="L48" s="36">
        <v>526945.67999999993</v>
      </c>
      <c r="M48" s="36">
        <v>829296.51</v>
      </c>
      <c r="N48" s="36">
        <v>1155700.4100000001</v>
      </c>
      <c r="O48" s="36">
        <v>874170.9</v>
      </c>
      <c r="P48" s="36">
        <v>1284655.3599999999</v>
      </c>
      <c r="Q48" s="37">
        <f t="shared" si="6"/>
        <v>9948803.8099999987</v>
      </c>
      <c r="R48" s="74"/>
      <c r="S48" s="74"/>
      <c r="T48" s="74"/>
      <c r="U48" s="74"/>
      <c r="V48" s="74"/>
    </row>
    <row r="49" spans="2:22" x14ac:dyDescent="0.25">
      <c r="B49" s="23" t="s">
        <v>330</v>
      </c>
      <c r="C49" s="40">
        <v>17260</v>
      </c>
      <c r="D49" s="40">
        <v>428605125.30000001</v>
      </c>
      <c r="E49" s="36">
        <v>67146944.709999993</v>
      </c>
      <c r="F49" s="36">
        <v>41077178.209999993</v>
      </c>
      <c r="G49" s="36">
        <v>41233858.990000002</v>
      </c>
      <c r="H49" s="36">
        <v>10073550.569999998</v>
      </c>
      <c r="I49" s="36">
        <v>11583776.01</v>
      </c>
      <c r="J49" s="36">
        <v>31669320.650000006</v>
      </c>
      <c r="K49" s="36">
        <v>33296683.459999997</v>
      </c>
      <c r="L49" s="36">
        <v>20403499.969999999</v>
      </c>
      <c r="M49" s="36">
        <v>29608976.919999994</v>
      </c>
      <c r="N49" s="36">
        <v>24995040.879999999</v>
      </c>
      <c r="O49" s="36">
        <v>35000300.090000004</v>
      </c>
      <c r="P49" s="36">
        <v>29584153.529999997</v>
      </c>
      <c r="Q49" s="37">
        <f t="shared" si="6"/>
        <v>375673283.99000001</v>
      </c>
      <c r="R49" s="75"/>
      <c r="S49" s="75"/>
      <c r="T49" s="75"/>
      <c r="U49" s="75"/>
      <c r="V49" s="75"/>
    </row>
    <row r="50" spans="2:22" s="1" customFormat="1" x14ac:dyDescent="0.25">
      <c r="B50" s="3" t="s">
        <v>194</v>
      </c>
      <c r="C50" s="44">
        <f t="shared" ref="C50:Q50" si="7">+SUM(C51:C96)</f>
        <v>386199160818</v>
      </c>
      <c r="D50" s="44">
        <f t="shared" si="7"/>
        <v>305129401029.32013</v>
      </c>
      <c r="E50" s="44">
        <f t="shared" si="7"/>
        <v>32927316137.610008</v>
      </c>
      <c r="F50" s="44">
        <f t="shared" si="7"/>
        <v>27228550053.259998</v>
      </c>
      <c r="G50" s="44">
        <f t="shared" si="7"/>
        <v>22199621216.27</v>
      </c>
      <c r="H50" s="44">
        <f t="shared" si="7"/>
        <v>13869636984.490002</v>
      </c>
      <c r="I50" s="44">
        <f t="shared" si="7"/>
        <v>18158217558.250008</v>
      </c>
      <c r="J50" s="44">
        <f t="shared" si="7"/>
        <v>23230840002.749989</v>
      </c>
      <c r="K50" s="44">
        <f t="shared" si="7"/>
        <v>25784933747.189999</v>
      </c>
      <c r="L50" s="44">
        <f t="shared" si="7"/>
        <v>26416064959.650002</v>
      </c>
      <c r="M50" s="44">
        <f t="shared" si="7"/>
        <v>25729477341.750004</v>
      </c>
      <c r="N50" s="44">
        <f t="shared" si="7"/>
        <v>29241166483.41</v>
      </c>
      <c r="O50" s="44">
        <f t="shared" si="7"/>
        <v>29996977840.400002</v>
      </c>
      <c r="P50" s="44">
        <f t="shared" si="7"/>
        <v>31884502427.539978</v>
      </c>
      <c r="Q50" s="44">
        <f t="shared" si="7"/>
        <v>306667304752.56995</v>
      </c>
      <c r="R50" s="34"/>
    </row>
    <row r="51" spans="2:22" s="1" customFormat="1" x14ac:dyDescent="0.25">
      <c r="B51" s="23" t="s">
        <v>195</v>
      </c>
      <c r="C51" s="53">
        <v>239194486329</v>
      </c>
      <c r="D51" s="53">
        <v>191024179753.84</v>
      </c>
      <c r="E51" s="36">
        <v>21290024266.480003</v>
      </c>
      <c r="F51" s="36">
        <v>17078508222.019995</v>
      </c>
      <c r="G51" s="36">
        <v>13048604248.239998</v>
      </c>
      <c r="H51" s="36">
        <v>9534567611.5500011</v>
      </c>
      <c r="I51" s="36">
        <v>12331112509.590004</v>
      </c>
      <c r="J51" s="36">
        <v>15393449854.83</v>
      </c>
      <c r="K51" s="36">
        <v>15771774542.689999</v>
      </c>
      <c r="L51" s="36">
        <v>17085062727.07</v>
      </c>
      <c r="M51" s="36">
        <v>16384087855.920002</v>
      </c>
      <c r="N51" s="36">
        <v>18023056719.620003</v>
      </c>
      <c r="O51" s="36">
        <v>19341550433.580002</v>
      </c>
      <c r="P51" s="36">
        <v>19125654766.369995</v>
      </c>
      <c r="Q51" s="55">
        <f t="shared" ref="Q51:Q96" si="8">+SUM(E51:P51)</f>
        <v>194407453757.96002</v>
      </c>
      <c r="R51" s="34"/>
    </row>
    <row r="52" spans="2:22" s="1" customFormat="1" x14ac:dyDescent="0.25">
      <c r="B52" s="23" t="s">
        <v>398</v>
      </c>
      <c r="C52" s="53">
        <v>0</v>
      </c>
      <c r="D52" s="53">
        <v>0</v>
      </c>
      <c r="E52" s="36">
        <v>0</v>
      </c>
      <c r="F52" s="36">
        <v>0</v>
      </c>
      <c r="G52" s="36">
        <v>0</v>
      </c>
      <c r="H52" s="36">
        <v>0</v>
      </c>
      <c r="I52" s="36">
        <v>0</v>
      </c>
      <c r="J52" s="36">
        <v>0</v>
      </c>
      <c r="K52" s="36">
        <v>0</v>
      </c>
      <c r="L52" s="36">
        <v>0</v>
      </c>
      <c r="M52" s="36">
        <v>0</v>
      </c>
      <c r="N52" s="36">
        <v>0</v>
      </c>
      <c r="O52" s="36">
        <v>0</v>
      </c>
      <c r="P52" s="36">
        <v>8568.39</v>
      </c>
      <c r="Q52" s="55">
        <f t="shared" si="8"/>
        <v>8568.39</v>
      </c>
      <c r="R52" s="34"/>
    </row>
    <row r="53" spans="2:22" s="1" customFormat="1" x14ac:dyDescent="0.25">
      <c r="B53" s="23" t="s">
        <v>196</v>
      </c>
      <c r="C53" s="53">
        <v>43970590626</v>
      </c>
      <c r="D53" s="53">
        <v>33641684611.099998</v>
      </c>
      <c r="E53" s="36">
        <v>2997058596.0300007</v>
      </c>
      <c r="F53" s="36">
        <v>3273596353.7999997</v>
      </c>
      <c r="G53" s="36">
        <v>2864883462.5000005</v>
      </c>
      <c r="H53" s="36">
        <v>1537978287.02</v>
      </c>
      <c r="I53" s="36">
        <v>1993822676.1500001</v>
      </c>
      <c r="J53" s="36">
        <v>2372621172.29</v>
      </c>
      <c r="K53" s="36">
        <v>3089348222.8299999</v>
      </c>
      <c r="L53" s="36">
        <v>2515253877.1599998</v>
      </c>
      <c r="M53" s="36">
        <v>2567310076.3600001</v>
      </c>
      <c r="N53" s="36">
        <v>3464414744.8499999</v>
      </c>
      <c r="O53" s="36">
        <v>3023846231.96</v>
      </c>
      <c r="P53" s="36">
        <v>3707065108.4400005</v>
      </c>
      <c r="Q53" s="55">
        <f t="shared" si="8"/>
        <v>33407198809.389999</v>
      </c>
    </row>
    <row r="54" spans="2:22" s="1" customFormat="1" x14ac:dyDescent="0.25">
      <c r="B54" s="23" t="s">
        <v>197</v>
      </c>
      <c r="C54" s="53">
        <v>23201002234</v>
      </c>
      <c r="D54" s="53">
        <v>14322177563.299999</v>
      </c>
      <c r="E54" s="36">
        <v>1630310664.75</v>
      </c>
      <c r="F54" s="36">
        <v>1564809667.1700001</v>
      </c>
      <c r="G54" s="36">
        <v>1336359020.1100001</v>
      </c>
      <c r="H54" s="36">
        <v>621180364.32000005</v>
      </c>
      <c r="I54" s="36">
        <v>587845224.5200001</v>
      </c>
      <c r="J54" s="36">
        <v>812539067.43000007</v>
      </c>
      <c r="K54" s="36">
        <v>1275201581.1600001</v>
      </c>
      <c r="L54" s="36">
        <v>1104451090.5999999</v>
      </c>
      <c r="M54" s="36">
        <v>1119926865.27</v>
      </c>
      <c r="N54" s="36">
        <v>1434197398.3699999</v>
      </c>
      <c r="O54" s="36">
        <v>1233139451.4100001</v>
      </c>
      <c r="P54" s="36">
        <v>1726612096.3899999</v>
      </c>
      <c r="Q54" s="55">
        <f t="shared" si="8"/>
        <v>14446572491.5</v>
      </c>
    </row>
    <row r="55" spans="2:22" s="1" customFormat="1" x14ac:dyDescent="0.25">
      <c r="B55" s="23" t="s">
        <v>279</v>
      </c>
      <c r="C55" s="53">
        <v>2238170364</v>
      </c>
      <c r="D55" s="53">
        <v>1000000000</v>
      </c>
      <c r="E55" s="36">
        <v>148788519.52000001</v>
      </c>
      <c r="F55" s="36">
        <v>120981604.36000001</v>
      </c>
      <c r="G55" s="36">
        <v>141097416.92000002</v>
      </c>
      <c r="H55" s="36">
        <v>73833939.440000013</v>
      </c>
      <c r="I55" s="36">
        <v>81740001.170000002</v>
      </c>
      <c r="J55" s="36">
        <v>148904296.36000001</v>
      </c>
      <c r="K55" s="36">
        <v>74870906.439999998</v>
      </c>
      <c r="L55" s="36">
        <v>156707654.36000001</v>
      </c>
      <c r="M55" s="36">
        <v>163513705.78</v>
      </c>
      <c r="N55" s="36">
        <v>143142393.19999999</v>
      </c>
      <c r="O55" s="36">
        <v>153660691.28</v>
      </c>
      <c r="P55" s="36">
        <v>136379997.96000001</v>
      </c>
      <c r="Q55" s="55">
        <f t="shared" si="8"/>
        <v>1543621126.7900002</v>
      </c>
      <c r="R55" s="34"/>
    </row>
    <row r="56" spans="2:22" s="1" customFormat="1" x14ac:dyDescent="0.25">
      <c r="B56" s="23" t="s">
        <v>331</v>
      </c>
      <c r="C56" s="53">
        <v>605581233</v>
      </c>
      <c r="D56" s="53">
        <v>191574282.97</v>
      </c>
      <c r="E56" s="36">
        <v>11364387.640000001</v>
      </c>
      <c r="F56" s="36">
        <v>13541267.4</v>
      </c>
      <c r="G56" s="36">
        <v>17689333</v>
      </c>
      <c r="H56" s="36">
        <v>11991300.67</v>
      </c>
      <c r="I56" s="36">
        <v>15051503.17</v>
      </c>
      <c r="J56" s="36">
        <v>12118749.24</v>
      </c>
      <c r="K56" s="36">
        <v>3062122.5</v>
      </c>
      <c r="L56" s="36">
        <v>10054891.380000001</v>
      </c>
      <c r="M56" s="36">
        <v>1631733.3</v>
      </c>
      <c r="N56" s="36">
        <v>10106538.75</v>
      </c>
      <c r="O56" s="36">
        <v>0</v>
      </c>
      <c r="P56" s="36">
        <v>0</v>
      </c>
      <c r="Q56" s="55">
        <f>+SUM(E56:P56)</f>
        <v>106611827.04999998</v>
      </c>
      <c r="R56" s="20"/>
    </row>
    <row r="57" spans="2:22" s="1" customFormat="1" x14ac:dyDescent="0.25">
      <c r="B57" s="23" t="s">
        <v>332</v>
      </c>
      <c r="C57" s="54">
        <v>0</v>
      </c>
      <c r="D57" s="54">
        <v>0</v>
      </c>
      <c r="E57" s="36">
        <v>0</v>
      </c>
      <c r="F57" s="36">
        <v>0</v>
      </c>
      <c r="G57" s="36">
        <v>0</v>
      </c>
      <c r="H57" s="36">
        <v>0</v>
      </c>
      <c r="I57" s="36">
        <v>0</v>
      </c>
      <c r="J57" s="36">
        <v>0</v>
      </c>
      <c r="K57" s="36">
        <v>0</v>
      </c>
      <c r="L57" s="36">
        <v>0</v>
      </c>
      <c r="M57" s="36">
        <v>0</v>
      </c>
      <c r="N57" s="36">
        <v>0</v>
      </c>
      <c r="O57" s="36">
        <v>0</v>
      </c>
      <c r="P57" s="36">
        <v>0</v>
      </c>
      <c r="Q57" s="55">
        <f>+SUM(E57:P57)</f>
        <v>0</v>
      </c>
    </row>
    <row r="58" spans="2:22" s="1" customFormat="1" x14ac:dyDescent="0.25">
      <c r="B58" s="23" t="s">
        <v>333</v>
      </c>
      <c r="C58" s="53">
        <v>6053549708</v>
      </c>
      <c r="D58" s="53">
        <v>5855151578.4499998</v>
      </c>
      <c r="E58" s="36">
        <v>882732964.63000011</v>
      </c>
      <c r="F58" s="36">
        <v>358010796.10000002</v>
      </c>
      <c r="G58" s="36">
        <v>351017795.53000003</v>
      </c>
      <c r="H58" s="36">
        <v>142785923.19</v>
      </c>
      <c r="I58" s="36">
        <v>530900193.93000001</v>
      </c>
      <c r="J58" s="36">
        <v>750979991.66999996</v>
      </c>
      <c r="K58" s="36">
        <v>579372426.94000006</v>
      </c>
      <c r="L58" s="36">
        <v>698310286.38</v>
      </c>
      <c r="M58" s="36">
        <v>373452022.39999998</v>
      </c>
      <c r="N58" s="36">
        <v>466676017.22000003</v>
      </c>
      <c r="O58" s="36">
        <v>565572765.25</v>
      </c>
      <c r="P58" s="36">
        <v>705793656.5</v>
      </c>
      <c r="Q58" s="55">
        <f t="shared" si="8"/>
        <v>6405604839.7400007</v>
      </c>
    </row>
    <row r="59" spans="2:22" s="1" customFormat="1" x14ac:dyDescent="0.25">
      <c r="B59" s="23" t="s">
        <v>334</v>
      </c>
      <c r="C59" s="53">
        <v>21871457</v>
      </c>
      <c r="D59" s="53">
        <v>19799283.210000001</v>
      </c>
      <c r="E59" s="36">
        <v>2329399.19</v>
      </c>
      <c r="F59" s="36">
        <v>1671426.9</v>
      </c>
      <c r="G59" s="36">
        <v>1244877.6000000001</v>
      </c>
      <c r="H59" s="36">
        <v>399499.4</v>
      </c>
      <c r="I59" s="36">
        <v>512251.35</v>
      </c>
      <c r="J59" s="36">
        <v>579893.38</v>
      </c>
      <c r="K59" s="36">
        <v>548265.03</v>
      </c>
      <c r="L59" s="36">
        <v>123773.92</v>
      </c>
      <c r="M59" s="36">
        <v>331452.90999999997</v>
      </c>
      <c r="N59" s="36">
        <v>515279.65</v>
      </c>
      <c r="O59" s="36">
        <v>525520.43999999994</v>
      </c>
      <c r="P59" s="36">
        <v>510259.1</v>
      </c>
      <c r="Q59" s="55">
        <f t="shared" si="8"/>
        <v>9291898.8699999992</v>
      </c>
    </row>
    <row r="60" spans="2:22" s="1" customFormat="1" x14ac:dyDescent="0.25">
      <c r="B60" s="23" t="s">
        <v>335</v>
      </c>
      <c r="C60" s="53">
        <v>8266352</v>
      </c>
      <c r="D60" s="53">
        <v>6913591.4500000002</v>
      </c>
      <c r="E60" s="36">
        <v>629353.13</v>
      </c>
      <c r="F60" s="36">
        <v>370341.51</v>
      </c>
      <c r="G60" s="36">
        <v>313278.2</v>
      </c>
      <c r="H60" s="36">
        <v>82314.039999999994</v>
      </c>
      <c r="I60" s="36">
        <v>83486.559999999998</v>
      </c>
      <c r="J60" s="36">
        <v>83178.87</v>
      </c>
      <c r="K60" s="36">
        <v>83430.930000000008</v>
      </c>
      <c r="L60" s="36">
        <v>0</v>
      </c>
      <c r="M60" s="36">
        <v>6068.28</v>
      </c>
      <c r="N60" s="36">
        <v>21298.23</v>
      </c>
      <c r="O60" s="36">
        <v>22076.51</v>
      </c>
      <c r="P60" s="36">
        <v>78284.209999999992</v>
      </c>
      <c r="Q60" s="55">
        <f t="shared" si="8"/>
        <v>1773110.47</v>
      </c>
    </row>
    <row r="61" spans="2:22" s="1" customFormat="1" x14ac:dyDescent="0.25">
      <c r="B61" s="23" t="s">
        <v>336</v>
      </c>
      <c r="C61" s="53">
        <v>29466121</v>
      </c>
      <c r="D61" s="53">
        <v>22735850.329999998</v>
      </c>
      <c r="E61" s="36">
        <v>2276855.79</v>
      </c>
      <c r="F61" s="36">
        <v>1804896.17</v>
      </c>
      <c r="G61" s="36">
        <v>1483873.25</v>
      </c>
      <c r="H61" s="36">
        <v>365751.09</v>
      </c>
      <c r="I61" s="36">
        <v>442957.49</v>
      </c>
      <c r="J61" s="36">
        <v>429508.91</v>
      </c>
      <c r="K61" s="36">
        <v>758357.58000000007</v>
      </c>
      <c r="L61" s="36">
        <v>0</v>
      </c>
      <c r="M61" s="36">
        <v>64436.78</v>
      </c>
      <c r="N61" s="36">
        <v>141906.9</v>
      </c>
      <c r="O61" s="36">
        <v>419571.75</v>
      </c>
      <c r="P61" s="36">
        <v>318689.84000000003</v>
      </c>
      <c r="Q61" s="55">
        <f t="shared" si="8"/>
        <v>8506805.5500000007</v>
      </c>
    </row>
    <row r="62" spans="2:22" s="1" customFormat="1" x14ac:dyDescent="0.25">
      <c r="B62" s="23" t="s">
        <v>337</v>
      </c>
      <c r="C62" s="53">
        <v>271718676</v>
      </c>
      <c r="D62" s="53">
        <v>427920753.88</v>
      </c>
      <c r="E62" s="36">
        <v>45421446.490000002</v>
      </c>
      <c r="F62" s="36">
        <v>42341375.439999998</v>
      </c>
      <c r="G62" s="36">
        <v>37546560.060000002</v>
      </c>
      <c r="H62" s="36">
        <v>17540796.870000001</v>
      </c>
      <c r="I62" s="36">
        <v>47507740.710000001</v>
      </c>
      <c r="J62" s="36">
        <v>32323540.02</v>
      </c>
      <c r="K62" s="36">
        <v>110544039.99000001</v>
      </c>
      <c r="L62" s="36">
        <v>296303.81</v>
      </c>
      <c r="M62" s="36">
        <v>25965166.949999999</v>
      </c>
      <c r="N62" s="36">
        <v>41694823.189999998</v>
      </c>
      <c r="O62" s="36">
        <v>66718034.060000002</v>
      </c>
      <c r="P62" s="36">
        <v>61580440.509999998</v>
      </c>
      <c r="Q62" s="55">
        <f t="shared" si="8"/>
        <v>529480268.10000002</v>
      </c>
    </row>
    <row r="63" spans="2:22" s="1" customFormat="1" x14ac:dyDescent="0.25">
      <c r="B63" s="23" t="s">
        <v>338</v>
      </c>
      <c r="C63" s="53">
        <v>110825200</v>
      </c>
      <c r="D63" s="53">
        <v>89184034.810000002</v>
      </c>
      <c r="E63" s="36">
        <v>65936334.739999995</v>
      </c>
      <c r="F63" s="36">
        <v>4255703.37</v>
      </c>
      <c r="G63" s="36">
        <v>3127695.92</v>
      </c>
      <c r="H63" s="36">
        <v>604541.59</v>
      </c>
      <c r="I63" s="36">
        <v>914090.42</v>
      </c>
      <c r="J63" s="36">
        <v>873278.29</v>
      </c>
      <c r="K63" s="36">
        <v>1214476.31</v>
      </c>
      <c r="L63" s="36">
        <v>48962.26</v>
      </c>
      <c r="M63" s="36">
        <v>485270.52</v>
      </c>
      <c r="N63" s="36">
        <v>1068645.9000000001</v>
      </c>
      <c r="O63" s="36">
        <v>11262964.57</v>
      </c>
      <c r="P63" s="36">
        <v>2911635.32</v>
      </c>
      <c r="Q63" s="55">
        <f t="shared" si="8"/>
        <v>92703599.210000008</v>
      </c>
    </row>
    <row r="64" spans="2:22" s="1" customFormat="1" x14ac:dyDescent="0.25">
      <c r="B64" s="23" t="s">
        <v>339</v>
      </c>
      <c r="C64" s="53">
        <v>68773658</v>
      </c>
      <c r="D64" s="53">
        <v>45836598.009999998</v>
      </c>
      <c r="E64" s="36">
        <v>4539071.83</v>
      </c>
      <c r="F64" s="36">
        <v>3299767.7600000002</v>
      </c>
      <c r="G64" s="36">
        <v>3144367.38</v>
      </c>
      <c r="H64" s="36">
        <v>801212.71</v>
      </c>
      <c r="I64" s="36">
        <v>1304902.04</v>
      </c>
      <c r="J64" s="36">
        <v>1298835.1000000001</v>
      </c>
      <c r="K64" s="36">
        <v>593016.72</v>
      </c>
      <c r="L64" s="36">
        <v>581497.02</v>
      </c>
      <c r="M64" s="36">
        <v>261831.77000000002</v>
      </c>
      <c r="N64" s="36">
        <v>494028.05</v>
      </c>
      <c r="O64" s="36">
        <v>1139379.99</v>
      </c>
      <c r="P64" s="36">
        <v>734435.23</v>
      </c>
      <c r="Q64" s="55">
        <f t="shared" si="8"/>
        <v>18192345.599999998</v>
      </c>
    </row>
    <row r="65" spans="2:18" s="1" customFormat="1" x14ac:dyDescent="0.25">
      <c r="B65" s="23" t="s">
        <v>340</v>
      </c>
      <c r="C65" s="53">
        <v>241391426</v>
      </c>
      <c r="D65" s="53">
        <v>232285195.91999999</v>
      </c>
      <c r="E65" s="36">
        <v>61063393.920000002</v>
      </c>
      <c r="F65" s="36">
        <v>23965762.859999999</v>
      </c>
      <c r="G65" s="36">
        <v>18229535.049999997</v>
      </c>
      <c r="H65" s="36">
        <v>6825662.4900000002</v>
      </c>
      <c r="I65" s="36">
        <v>28076249.050000001</v>
      </c>
      <c r="J65" s="36">
        <v>31440087.010000002</v>
      </c>
      <c r="K65" s="36">
        <v>33302469.960000001</v>
      </c>
      <c r="L65" s="36">
        <v>17829025.43</v>
      </c>
      <c r="M65" s="36">
        <v>24027303.07</v>
      </c>
      <c r="N65" s="36">
        <v>36231062.479999997</v>
      </c>
      <c r="O65" s="36">
        <v>55670793.099999994</v>
      </c>
      <c r="P65" s="36">
        <v>58577106.780000001</v>
      </c>
      <c r="Q65" s="55">
        <f t="shared" si="8"/>
        <v>395238451.19999993</v>
      </c>
    </row>
    <row r="66" spans="2:18" s="1" customFormat="1" x14ac:dyDescent="0.25">
      <c r="B66" s="23" t="s">
        <v>341</v>
      </c>
      <c r="C66" s="53">
        <v>2978159</v>
      </c>
      <c r="D66" s="53">
        <v>35326471.670000002</v>
      </c>
      <c r="E66" s="36">
        <v>180703.39</v>
      </c>
      <c r="F66" s="36">
        <v>160786.92000000001</v>
      </c>
      <c r="G66" s="36">
        <v>79939.56</v>
      </c>
      <c r="H66" s="36">
        <v>19094.05</v>
      </c>
      <c r="I66" s="36">
        <v>19890.09</v>
      </c>
      <c r="J66" s="36">
        <v>19094.05</v>
      </c>
      <c r="K66" s="36">
        <v>10949.96</v>
      </c>
      <c r="L66" s="36"/>
      <c r="M66" s="36">
        <v>1113.4100000000001</v>
      </c>
      <c r="N66" s="36">
        <v>956.02</v>
      </c>
      <c r="O66" s="36">
        <v>6551.83</v>
      </c>
      <c r="P66" s="36">
        <v>11411.1</v>
      </c>
      <c r="Q66" s="55">
        <f t="shared" si="8"/>
        <v>510490.38000000006</v>
      </c>
    </row>
    <row r="67" spans="2:18" s="1" customFormat="1" x14ac:dyDescent="0.25">
      <c r="B67" s="23" t="s">
        <v>342</v>
      </c>
      <c r="C67" s="53">
        <v>18466453104</v>
      </c>
      <c r="D67" s="53">
        <v>14973593369.559999</v>
      </c>
      <c r="E67" s="36">
        <v>1763559445.1100001</v>
      </c>
      <c r="F67" s="36">
        <v>1145875345.3199999</v>
      </c>
      <c r="G67" s="36">
        <v>1155648542.8300002</v>
      </c>
      <c r="H67" s="36">
        <v>229058848.34</v>
      </c>
      <c r="I67" s="36">
        <v>601899448.78999996</v>
      </c>
      <c r="J67" s="36">
        <v>1123757108.77</v>
      </c>
      <c r="K67" s="36">
        <v>1335268256.2</v>
      </c>
      <c r="L67" s="36">
        <v>1307257031.8300002</v>
      </c>
      <c r="M67" s="36">
        <v>1361769197.99</v>
      </c>
      <c r="N67" s="36">
        <v>1332066954.6500001</v>
      </c>
      <c r="O67" s="36">
        <v>1374791408.3699999</v>
      </c>
      <c r="P67" s="36">
        <v>1401782886.4300001</v>
      </c>
      <c r="Q67" s="55">
        <f t="shared" si="8"/>
        <v>14132734474.630001</v>
      </c>
    </row>
    <row r="68" spans="2:18" s="1" customFormat="1" x14ac:dyDescent="0.25">
      <c r="B68" s="23" t="s">
        <v>343</v>
      </c>
      <c r="C68" s="53">
        <v>8517918</v>
      </c>
      <c r="D68" s="53">
        <v>23825467.949999999</v>
      </c>
      <c r="E68" s="36">
        <v>12334889.390000001</v>
      </c>
      <c r="F68" s="36">
        <v>1756489.25</v>
      </c>
      <c r="G68" s="36">
        <v>2137997.9</v>
      </c>
      <c r="H68" s="36">
        <v>333884.11</v>
      </c>
      <c r="I68" s="36">
        <v>337723.5</v>
      </c>
      <c r="J68" s="36">
        <v>346725.64</v>
      </c>
      <c r="K68" s="36">
        <v>73993.27</v>
      </c>
      <c r="L68" s="36"/>
      <c r="M68" s="36">
        <v>37963.9</v>
      </c>
      <c r="N68" s="36">
        <v>114589.31</v>
      </c>
      <c r="O68" s="36">
        <v>672006.45</v>
      </c>
      <c r="P68" s="36">
        <v>491256.04000000004</v>
      </c>
      <c r="Q68" s="55">
        <f t="shared" si="8"/>
        <v>18637518.759999994</v>
      </c>
    </row>
    <row r="69" spans="2:18" s="1" customFormat="1" x14ac:dyDescent="0.25">
      <c r="B69" s="23" t="s">
        <v>344</v>
      </c>
      <c r="C69" s="53">
        <v>8742351212</v>
      </c>
      <c r="D69" s="53">
        <v>7598724130.8900003</v>
      </c>
      <c r="E69" s="36">
        <v>599584886.50999999</v>
      </c>
      <c r="F69" s="36">
        <v>526694811.89999998</v>
      </c>
      <c r="G69" s="36">
        <v>598655097.43000007</v>
      </c>
      <c r="H69" s="36">
        <v>342924147.22999996</v>
      </c>
      <c r="I69" s="36">
        <v>391052228.12</v>
      </c>
      <c r="J69" s="36">
        <v>450951050.16000003</v>
      </c>
      <c r="K69" s="36">
        <v>721639923.46000004</v>
      </c>
      <c r="L69" s="36">
        <v>633242481.99000001</v>
      </c>
      <c r="M69" s="36">
        <v>653421495.69999993</v>
      </c>
      <c r="N69" s="36">
        <v>912716328.96000004</v>
      </c>
      <c r="O69" s="36">
        <v>975672558.1500001</v>
      </c>
      <c r="P69" s="36">
        <v>810624705.31999993</v>
      </c>
      <c r="Q69" s="55">
        <f t="shared" si="8"/>
        <v>7617179714.9300003</v>
      </c>
    </row>
    <row r="70" spans="2:18" s="1" customFormat="1" x14ac:dyDescent="0.25">
      <c r="B70" s="23" t="s">
        <v>399</v>
      </c>
      <c r="C70" s="53">
        <v>0</v>
      </c>
      <c r="D70" s="53">
        <v>73993</v>
      </c>
      <c r="E70" s="36">
        <v>0</v>
      </c>
      <c r="F70" s="36">
        <v>0</v>
      </c>
      <c r="G70" s="36">
        <v>0</v>
      </c>
      <c r="H70" s="36">
        <v>0</v>
      </c>
      <c r="I70" s="36">
        <v>0</v>
      </c>
      <c r="J70" s="36">
        <v>0</v>
      </c>
      <c r="K70" s="36">
        <v>0</v>
      </c>
      <c r="L70" s="36">
        <v>0</v>
      </c>
      <c r="M70" s="36">
        <v>0</v>
      </c>
      <c r="N70" s="36">
        <v>0</v>
      </c>
      <c r="O70" s="36">
        <v>0</v>
      </c>
      <c r="P70" s="36">
        <v>0</v>
      </c>
      <c r="Q70" s="55">
        <f t="shared" si="8"/>
        <v>0</v>
      </c>
    </row>
    <row r="71" spans="2:18" s="1" customFormat="1" x14ac:dyDescent="0.25">
      <c r="B71" s="23" t="s">
        <v>345</v>
      </c>
      <c r="C71" s="53">
        <v>5655163</v>
      </c>
      <c r="D71" s="54">
        <v>6572005</v>
      </c>
      <c r="E71" s="36">
        <v>1440000</v>
      </c>
      <c r="F71" s="36">
        <v>720000</v>
      </c>
      <c r="G71" s="36"/>
      <c r="H71" s="36"/>
      <c r="I71" s="36">
        <v>720000</v>
      </c>
      <c r="J71" s="36">
        <v>720000</v>
      </c>
      <c r="K71" s="36">
        <v>812004</v>
      </c>
      <c r="L71" s="36">
        <v>720000</v>
      </c>
      <c r="M71" s="36">
        <v>720000</v>
      </c>
      <c r="N71" s="36">
        <v>720000</v>
      </c>
      <c r="O71" s="36">
        <v>720000</v>
      </c>
      <c r="P71" s="36">
        <v>720000</v>
      </c>
      <c r="Q71" s="55">
        <f t="shared" si="8"/>
        <v>8012004</v>
      </c>
    </row>
    <row r="72" spans="2:18" s="1" customFormat="1" x14ac:dyDescent="0.25">
      <c r="B72" s="23" t="s">
        <v>346</v>
      </c>
      <c r="C72" s="53">
        <v>373404133</v>
      </c>
      <c r="D72" s="54">
        <v>358955223.77999997</v>
      </c>
      <c r="E72" s="36">
        <v>48134213.850000001</v>
      </c>
      <c r="F72" s="36">
        <v>26648186.41</v>
      </c>
      <c r="G72" s="36">
        <v>35208286.649999999</v>
      </c>
      <c r="H72" s="36">
        <v>5552831.1600000001</v>
      </c>
      <c r="I72" s="36">
        <v>29650941.530000001</v>
      </c>
      <c r="J72" s="36">
        <v>36036755.270000003</v>
      </c>
      <c r="K72" s="36">
        <v>36312859.539999999</v>
      </c>
      <c r="L72" s="36">
        <v>38658317.57</v>
      </c>
      <c r="M72" s="36">
        <v>36610252.840000004</v>
      </c>
      <c r="N72" s="36">
        <v>35461077.759999998</v>
      </c>
      <c r="O72" s="36">
        <v>44068806.909999996</v>
      </c>
      <c r="P72" s="36">
        <v>61014318.609999999</v>
      </c>
      <c r="Q72" s="55">
        <f t="shared" si="8"/>
        <v>433356848.10000002</v>
      </c>
      <c r="R72" s="20"/>
    </row>
    <row r="73" spans="2:18" s="1" customFormat="1" x14ac:dyDescent="0.25">
      <c r="B73" s="23" t="s">
        <v>347</v>
      </c>
      <c r="C73" s="53">
        <v>4053045</v>
      </c>
      <c r="D73" s="53">
        <v>4946012.63</v>
      </c>
      <c r="E73" s="36"/>
      <c r="F73" s="36">
        <v>1455168.52</v>
      </c>
      <c r="G73" s="36">
        <v>1661229.89</v>
      </c>
      <c r="H73" s="36"/>
      <c r="I73" s="36"/>
      <c r="J73" s="36">
        <v>0</v>
      </c>
      <c r="K73" s="36">
        <v>1809353.08</v>
      </c>
      <c r="L73" s="36">
        <v>1598193.45</v>
      </c>
      <c r="M73" s="36">
        <v>1277228.26</v>
      </c>
      <c r="N73" s="36">
        <v>1296678.51</v>
      </c>
      <c r="O73" s="36">
        <v>2479060.27</v>
      </c>
      <c r="P73" s="36">
        <v>962534.71</v>
      </c>
      <c r="Q73" s="55">
        <f t="shared" si="8"/>
        <v>12539446.690000001</v>
      </c>
    </row>
    <row r="74" spans="2:18" s="1" customFormat="1" x14ac:dyDescent="0.25">
      <c r="B74" s="23" t="s">
        <v>348</v>
      </c>
      <c r="C74" s="53">
        <v>3902551527</v>
      </c>
      <c r="D74" s="53">
        <v>3219299437.1500001</v>
      </c>
      <c r="E74" s="36">
        <v>251619737.35000002</v>
      </c>
      <c r="F74" s="36">
        <v>275339699.52999997</v>
      </c>
      <c r="G74" s="36">
        <v>326894752.56999999</v>
      </c>
      <c r="H74" s="36">
        <v>123505506</v>
      </c>
      <c r="I74" s="36">
        <v>108685348.59999999</v>
      </c>
      <c r="J74" s="36">
        <v>191248119.67000002</v>
      </c>
      <c r="K74" s="36">
        <v>218544312.93000001</v>
      </c>
      <c r="L74" s="36">
        <v>262745223.34</v>
      </c>
      <c r="M74" s="36">
        <v>314834375.80000001</v>
      </c>
      <c r="N74" s="36">
        <v>482717815.75999999</v>
      </c>
      <c r="O74" s="36">
        <v>243100607.48000002</v>
      </c>
      <c r="P74" s="36">
        <v>262449017.53999999</v>
      </c>
      <c r="Q74" s="55">
        <f t="shared" si="8"/>
        <v>3061684516.5700002</v>
      </c>
    </row>
    <row r="75" spans="2:18" s="1" customFormat="1" x14ac:dyDescent="0.25">
      <c r="B75" s="23" t="s">
        <v>349</v>
      </c>
      <c r="C75" s="53">
        <v>2161126086</v>
      </c>
      <c r="D75" s="53">
        <v>1942640237.74</v>
      </c>
      <c r="E75" s="36">
        <v>173772744.25</v>
      </c>
      <c r="F75" s="36">
        <v>137023081.55000001</v>
      </c>
      <c r="G75" s="36">
        <v>115082514.87</v>
      </c>
      <c r="H75" s="36">
        <v>70521341.170000002</v>
      </c>
      <c r="I75" s="36">
        <v>82313788.530000001</v>
      </c>
      <c r="J75" s="36">
        <v>139760737.5</v>
      </c>
      <c r="K75" s="36">
        <v>182455648.91</v>
      </c>
      <c r="L75" s="36">
        <v>190529930.88999999</v>
      </c>
      <c r="M75" s="36">
        <v>215309763</v>
      </c>
      <c r="N75" s="36">
        <v>255974057.47000003</v>
      </c>
      <c r="O75" s="36">
        <v>274479784.75999999</v>
      </c>
      <c r="P75" s="36">
        <v>241329805.16</v>
      </c>
      <c r="Q75" s="55">
        <f t="shared" si="8"/>
        <v>2078553198.0600002</v>
      </c>
    </row>
    <row r="76" spans="2:18" s="1" customFormat="1" x14ac:dyDescent="0.25">
      <c r="B76" s="23" t="s">
        <v>350</v>
      </c>
      <c r="C76" s="53">
        <v>7572199089</v>
      </c>
      <c r="D76" s="53">
        <v>7065094546.7299995</v>
      </c>
      <c r="E76" s="36">
        <v>630036313.15999997</v>
      </c>
      <c r="F76" s="36">
        <v>680132233.5</v>
      </c>
      <c r="G76" s="36">
        <v>612033903.38999987</v>
      </c>
      <c r="H76" s="36">
        <v>509296895.49999994</v>
      </c>
      <c r="I76" s="36">
        <v>462422307.98000002</v>
      </c>
      <c r="J76" s="36">
        <v>472837348.20999998</v>
      </c>
      <c r="K76" s="36">
        <v>599161487.37</v>
      </c>
      <c r="L76" s="36">
        <v>711171995.45000005</v>
      </c>
      <c r="M76" s="36">
        <v>652985465.55999994</v>
      </c>
      <c r="N76" s="36">
        <v>589847540.95000005</v>
      </c>
      <c r="O76" s="36">
        <v>596466297.73000002</v>
      </c>
      <c r="P76" s="36">
        <v>611552520.38000011</v>
      </c>
      <c r="Q76" s="55">
        <f t="shared" si="8"/>
        <v>7127944309.1799994</v>
      </c>
    </row>
    <row r="77" spans="2:18" s="1" customFormat="1" x14ac:dyDescent="0.25">
      <c r="B77" s="23" t="s">
        <v>351</v>
      </c>
      <c r="C77" s="53">
        <v>8269239515</v>
      </c>
      <c r="D77" s="53">
        <v>7825326131.0600004</v>
      </c>
      <c r="E77" s="36">
        <v>664103282.03999996</v>
      </c>
      <c r="F77" s="36">
        <v>633563897.17999995</v>
      </c>
      <c r="G77" s="36">
        <v>622662957.03000009</v>
      </c>
      <c r="H77" s="36">
        <v>620862165.71000016</v>
      </c>
      <c r="I77" s="36">
        <v>582951652.37999988</v>
      </c>
      <c r="J77" s="36">
        <v>599064395.87</v>
      </c>
      <c r="K77" s="36">
        <v>604782070.25</v>
      </c>
      <c r="L77" s="36">
        <v>633474141.05999994</v>
      </c>
      <c r="M77" s="36">
        <v>627964883.56000006</v>
      </c>
      <c r="N77" s="36">
        <v>634076878.27999997</v>
      </c>
      <c r="O77" s="36">
        <v>640745035.83999979</v>
      </c>
      <c r="P77" s="36">
        <v>629712913.99000013</v>
      </c>
      <c r="Q77" s="55">
        <f t="shared" si="8"/>
        <v>7493964273.1900005</v>
      </c>
    </row>
    <row r="78" spans="2:18" s="1" customFormat="1" x14ac:dyDescent="0.25">
      <c r="B78" s="23" t="s">
        <v>352</v>
      </c>
      <c r="C78" s="53">
        <v>354472277</v>
      </c>
      <c r="D78" s="53">
        <v>11473700</v>
      </c>
      <c r="E78" s="36">
        <v>0</v>
      </c>
      <c r="F78" s="36">
        <v>0</v>
      </c>
      <c r="G78" s="36">
        <v>0</v>
      </c>
      <c r="H78" s="36">
        <v>0</v>
      </c>
      <c r="I78" s="36">
        <v>0</v>
      </c>
      <c r="J78" s="36">
        <v>0</v>
      </c>
      <c r="K78" s="36">
        <v>0</v>
      </c>
      <c r="L78" s="36">
        <v>0</v>
      </c>
      <c r="M78" s="36">
        <v>0</v>
      </c>
      <c r="N78" s="36">
        <v>0</v>
      </c>
      <c r="O78" s="36">
        <v>0</v>
      </c>
      <c r="P78" s="36">
        <v>0</v>
      </c>
      <c r="Q78" s="55">
        <f t="shared" si="8"/>
        <v>0</v>
      </c>
    </row>
    <row r="79" spans="2:18" s="1" customFormat="1" x14ac:dyDescent="0.25">
      <c r="B79" s="23" t="s">
        <v>353</v>
      </c>
      <c r="C79" s="53">
        <v>1323507541</v>
      </c>
      <c r="D79" s="53">
        <v>1369774486.0699999</v>
      </c>
      <c r="E79" s="36">
        <v>0</v>
      </c>
      <c r="F79" s="36">
        <v>95558808.900000006</v>
      </c>
      <c r="G79" s="36">
        <v>93090701.909999996</v>
      </c>
      <c r="H79" s="36">
        <v>0</v>
      </c>
      <c r="I79" s="36">
        <v>192051964.81</v>
      </c>
      <c r="J79" s="36">
        <v>103585903.61</v>
      </c>
      <c r="K79" s="36">
        <v>109205424.92</v>
      </c>
      <c r="L79" s="36">
        <v>107052084.09</v>
      </c>
      <c r="M79" s="36">
        <v>115301487.34</v>
      </c>
      <c r="N79" s="36">
        <v>107702065.20999999</v>
      </c>
      <c r="O79" s="36">
        <v>98154933.150000006</v>
      </c>
      <c r="P79" s="36">
        <v>184284014.55000001</v>
      </c>
      <c r="Q79" s="55">
        <f t="shared" si="8"/>
        <v>1205987388.49</v>
      </c>
    </row>
    <row r="80" spans="2:18" s="1" customFormat="1" x14ac:dyDescent="0.25">
      <c r="B80" s="23" t="s">
        <v>354</v>
      </c>
      <c r="C80" s="53">
        <v>12424428887</v>
      </c>
      <c r="D80" s="53">
        <v>8888350203.5900002</v>
      </c>
      <c r="E80" s="36">
        <v>1140965010.8100002</v>
      </c>
      <c r="F80" s="36">
        <v>971415068.97000003</v>
      </c>
      <c r="G80" s="36">
        <v>641838238.6500001</v>
      </c>
      <c r="H80" s="36">
        <v>35841.51</v>
      </c>
      <c r="I80" s="36">
        <v>58338874.060000002</v>
      </c>
      <c r="J80" s="36">
        <v>478553717.85000002</v>
      </c>
      <c r="K80" s="36">
        <v>846302638.07999992</v>
      </c>
      <c r="L80" s="36">
        <v>731830132.43999994</v>
      </c>
      <c r="M80" s="36">
        <v>875427762.21000004</v>
      </c>
      <c r="N80" s="36">
        <v>1011735716.4400001</v>
      </c>
      <c r="O80" s="36">
        <v>950161411.43000007</v>
      </c>
      <c r="P80" s="36">
        <v>1175630474.53</v>
      </c>
      <c r="Q80" s="55">
        <f t="shared" si="8"/>
        <v>8882234886.9800014</v>
      </c>
    </row>
    <row r="81" spans="2:23" s="1" customFormat="1" x14ac:dyDescent="0.25">
      <c r="B81" s="23" t="s">
        <v>355</v>
      </c>
      <c r="C81" s="53">
        <v>3138741407</v>
      </c>
      <c r="D81" s="53">
        <v>2477495875.3099999</v>
      </c>
      <c r="E81" s="36">
        <v>243252656.86000001</v>
      </c>
      <c r="F81" s="36">
        <v>44238125</v>
      </c>
      <c r="G81" s="36">
        <v>27797950</v>
      </c>
      <c r="H81" s="36">
        <v>246500</v>
      </c>
      <c r="I81" s="36">
        <v>3862600</v>
      </c>
      <c r="J81" s="36">
        <v>22368150</v>
      </c>
      <c r="K81" s="36">
        <v>31569625</v>
      </c>
      <c r="L81" s="36">
        <v>27801600</v>
      </c>
      <c r="M81" s="36">
        <v>35261150</v>
      </c>
      <c r="N81" s="36">
        <v>38971075</v>
      </c>
      <c r="O81" s="36">
        <v>118792275</v>
      </c>
      <c r="P81" s="36">
        <v>595064750</v>
      </c>
      <c r="Q81" s="55">
        <f t="shared" si="8"/>
        <v>1189226456.8600001</v>
      </c>
    </row>
    <row r="82" spans="2:23" s="1" customFormat="1" x14ac:dyDescent="0.25">
      <c r="B82" s="23" t="s">
        <v>356</v>
      </c>
      <c r="C82" s="53">
        <v>1060562349</v>
      </c>
      <c r="D82" s="53">
        <v>727794291.21000004</v>
      </c>
      <c r="E82" s="36">
        <v>82011596.780000001</v>
      </c>
      <c r="F82" s="36">
        <v>82311638.960000008</v>
      </c>
      <c r="G82" s="36">
        <v>50582755.590000004</v>
      </c>
      <c r="H82" s="36">
        <v>3769558.1599999997</v>
      </c>
      <c r="I82" s="36">
        <v>1195455.25</v>
      </c>
      <c r="J82" s="36">
        <v>11283578.35</v>
      </c>
      <c r="K82" s="36">
        <v>60901666.439999998</v>
      </c>
      <c r="L82" s="36">
        <v>72345339.159999996</v>
      </c>
      <c r="M82" s="36">
        <v>75266876.179999992</v>
      </c>
      <c r="N82" s="36">
        <v>83333709.99000001</v>
      </c>
      <c r="O82" s="36">
        <v>84155500.929999992</v>
      </c>
      <c r="P82" s="36">
        <v>77947274.480000004</v>
      </c>
      <c r="Q82" s="55">
        <f t="shared" si="8"/>
        <v>685104950.26999998</v>
      </c>
    </row>
    <row r="83" spans="2:23" s="1" customFormat="1" x14ac:dyDescent="0.25">
      <c r="B83" s="23" t="s">
        <v>357</v>
      </c>
      <c r="C83" s="53">
        <v>300204186</v>
      </c>
      <c r="D83" s="53">
        <v>193516568.56999999</v>
      </c>
      <c r="E83" s="36">
        <v>23471707.369999997</v>
      </c>
      <c r="F83" s="36">
        <v>23383324.52</v>
      </c>
      <c r="G83" s="36">
        <v>16001756.000000002</v>
      </c>
      <c r="H83" s="36">
        <v>251946</v>
      </c>
      <c r="I83" s="36">
        <v>1490763.6</v>
      </c>
      <c r="J83" s="36">
        <v>533994.17999999993</v>
      </c>
      <c r="K83" s="36">
        <v>6466721.9900000002</v>
      </c>
      <c r="L83" s="36">
        <v>18626708.039999999</v>
      </c>
      <c r="M83" s="36">
        <v>23018540.77</v>
      </c>
      <c r="N83" s="36">
        <v>29433158.849999998</v>
      </c>
      <c r="O83" s="36">
        <v>30623333.339999996</v>
      </c>
      <c r="P83" s="36">
        <v>26059142.020000003</v>
      </c>
      <c r="Q83" s="55">
        <f t="shared" si="8"/>
        <v>199361096.68000001</v>
      </c>
    </row>
    <row r="84" spans="2:23" s="1" customFormat="1" x14ac:dyDescent="0.25">
      <c r="B84" s="23" t="s">
        <v>358</v>
      </c>
      <c r="C84" s="53">
        <v>174424130</v>
      </c>
      <c r="D84" s="53">
        <v>138687149.84</v>
      </c>
      <c r="E84" s="36">
        <v>19797709.719999999</v>
      </c>
      <c r="F84" s="36">
        <v>12450552.039999999</v>
      </c>
      <c r="G84" s="36">
        <v>8856840.8999999985</v>
      </c>
      <c r="H84" s="36">
        <v>107875</v>
      </c>
      <c r="I84" s="36">
        <v>4043295.77</v>
      </c>
      <c r="J84" s="36">
        <v>4957135</v>
      </c>
      <c r="K84" s="36">
        <v>16530995</v>
      </c>
      <c r="L84" s="36">
        <v>17029488.189999998</v>
      </c>
      <c r="M84" s="36">
        <v>6071580</v>
      </c>
      <c r="N84" s="36">
        <v>17732880</v>
      </c>
      <c r="O84" s="36">
        <v>20161410</v>
      </c>
      <c r="P84" s="36">
        <v>33850561.350000001</v>
      </c>
      <c r="Q84" s="55">
        <f t="shared" si="8"/>
        <v>161590322.97</v>
      </c>
    </row>
    <row r="85" spans="2:23" s="1" customFormat="1" x14ac:dyDescent="0.25">
      <c r="B85" s="23" t="s">
        <v>359</v>
      </c>
      <c r="C85" s="53">
        <v>421949261</v>
      </c>
      <c r="D85" s="53">
        <v>306544468.62</v>
      </c>
      <c r="E85" s="36">
        <v>29339740.140000001</v>
      </c>
      <c r="F85" s="36">
        <v>19509408.109999999</v>
      </c>
      <c r="G85" s="36">
        <v>15821472.839999996</v>
      </c>
      <c r="H85" s="36">
        <v>3788176.6599999992</v>
      </c>
      <c r="I85" s="36">
        <v>5449525.3600000003</v>
      </c>
      <c r="J85" s="36">
        <v>12029665.960000001</v>
      </c>
      <c r="K85" s="36">
        <v>29318078.140000001</v>
      </c>
      <c r="L85" s="36">
        <v>18643672.780000001</v>
      </c>
      <c r="M85" s="36">
        <v>15078937.369999997</v>
      </c>
      <c r="N85" s="36">
        <v>17251552.990000002</v>
      </c>
      <c r="O85" s="36">
        <v>16717104.580000002</v>
      </c>
      <c r="P85" s="36">
        <v>23701124.609999999</v>
      </c>
      <c r="Q85" s="55">
        <f t="shared" si="8"/>
        <v>206648459.54000002</v>
      </c>
    </row>
    <row r="86" spans="2:23" s="1" customFormat="1" x14ac:dyDescent="0.25">
      <c r="B86" s="23" t="s">
        <v>360</v>
      </c>
      <c r="C86" s="53">
        <v>883687325</v>
      </c>
      <c r="D86" s="53">
        <v>589226023.82000005</v>
      </c>
      <c r="E86" s="36">
        <v>56540875.949999988</v>
      </c>
      <c r="F86" s="36">
        <v>40847104.359999992</v>
      </c>
      <c r="G86" s="36">
        <v>26651578.689999998</v>
      </c>
      <c r="H86" s="36">
        <v>6795971.3900000006</v>
      </c>
      <c r="I86" s="36">
        <v>7667259.1600000001</v>
      </c>
      <c r="J86" s="36">
        <v>18055718</v>
      </c>
      <c r="K86" s="36">
        <v>23816679.130000003</v>
      </c>
      <c r="L86" s="36">
        <v>25325590.119999997</v>
      </c>
      <c r="M86" s="36">
        <v>11197999.74</v>
      </c>
      <c r="N86" s="36">
        <v>18545620.190000001</v>
      </c>
      <c r="O86" s="36">
        <v>14603648.140000001</v>
      </c>
      <c r="P86" s="36">
        <v>151627688.43999994</v>
      </c>
      <c r="Q86" s="55">
        <f t="shared" si="8"/>
        <v>401675733.30999994</v>
      </c>
    </row>
    <row r="87" spans="2:23" s="1" customFormat="1" x14ac:dyDescent="0.25">
      <c r="B87" s="23" t="s">
        <v>361</v>
      </c>
      <c r="C87" s="53">
        <v>13864153</v>
      </c>
      <c r="D87" s="53">
        <v>24403593</v>
      </c>
      <c r="E87" s="36">
        <v>5290119.08</v>
      </c>
      <c r="F87" s="36">
        <v>165.14</v>
      </c>
      <c r="G87" s="36">
        <v>172582.61</v>
      </c>
      <c r="H87" s="36">
        <v>21290.75</v>
      </c>
      <c r="I87" s="36">
        <v>3754.58</v>
      </c>
      <c r="J87" s="36">
        <v>629.44000000000005</v>
      </c>
      <c r="K87" s="36">
        <v>184166.15</v>
      </c>
      <c r="L87" s="36">
        <v>32.44</v>
      </c>
      <c r="M87" s="36">
        <v>1255864.75</v>
      </c>
      <c r="N87" s="36">
        <v>361332.14</v>
      </c>
      <c r="O87" s="36">
        <v>53784.75</v>
      </c>
      <c r="P87" s="36">
        <v>1879304.03</v>
      </c>
      <c r="Q87" s="55">
        <f t="shared" si="8"/>
        <v>9223025.8600000013</v>
      </c>
    </row>
    <row r="88" spans="2:23" s="1" customFormat="1" x14ac:dyDescent="0.25">
      <c r="B88" s="23" t="s">
        <v>362</v>
      </c>
      <c r="C88" s="53">
        <v>489221297</v>
      </c>
      <c r="D88" s="53">
        <v>362610098.73999995</v>
      </c>
      <c r="E88" s="36">
        <v>32131752.98</v>
      </c>
      <c r="F88" s="36">
        <v>18102778.559999999</v>
      </c>
      <c r="G88" s="36">
        <v>21031473.75</v>
      </c>
      <c r="H88" s="36">
        <v>1486044.3199999998</v>
      </c>
      <c r="I88" s="36">
        <v>1283207.42</v>
      </c>
      <c r="J88" s="36">
        <v>3228421.21</v>
      </c>
      <c r="K88" s="36">
        <v>17004325.589999996</v>
      </c>
      <c r="L88" s="36">
        <v>25824492.789999999</v>
      </c>
      <c r="M88" s="36">
        <v>42755691.419999994</v>
      </c>
      <c r="N88" s="36">
        <v>42640074.409999996</v>
      </c>
      <c r="O88" s="36">
        <v>51193315.230000004</v>
      </c>
      <c r="P88" s="36">
        <v>51137023.350000001</v>
      </c>
      <c r="Q88" s="55">
        <f t="shared" si="8"/>
        <v>307818601.02999997</v>
      </c>
    </row>
    <row r="89" spans="2:23" s="1" customFormat="1" x14ac:dyDescent="0.25">
      <c r="B89" s="23" t="s">
        <v>363</v>
      </c>
      <c r="C89" s="53">
        <v>1437245</v>
      </c>
      <c r="D89" s="53">
        <v>983364.6</v>
      </c>
      <c r="E89" s="36">
        <v>1213.0700000000002</v>
      </c>
      <c r="F89" s="36">
        <v>0</v>
      </c>
      <c r="G89" s="36">
        <v>1044.48</v>
      </c>
      <c r="H89" s="36">
        <v>58689.75</v>
      </c>
      <c r="I89" s="36">
        <v>72597.929999999993</v>
      </c>
      <c r="J89" s="36">
        <v>799956.49</v>
      </c>
      <c r="K89" s="36">
        <v>19257.949999999997</v>
      </c>
      <c r="L89" s="36">
        <v>14243.4</v>
      </c>
      <c r="M89" s="36">
        <v>2444.94</v>
      </c>
      <c r="N89" s="36">
        <v>214341.62</v>
      </c>
      <c r="O89" s="36">
        <v>20898.620000000003</v>
      </c>
      <c r="P89" s="36">
        <v>11211275.260000002</v>
      </c>
      <c r="Q89" s="55">
        <f t="shared" si="8"/>
        <v>12415963.510000002</v>
      </c>
    </row>
    <row r="90" spans="2:23" x14ac:dyDescent="0.25">
      <c r="B90" s="23" t="s">
        <v>364</v>
      </c>
      <c r="C90" s="53">
        <v>12524330</v>
      </c>
      <c r="D90" s="53">
        <v>49135279.240000002</v>
      </c>
      <c r="E90" s="36">
        <v>11027.880000000001</v>
      </c>
      <c r="F90" s="36">
        <v>0</v>
      </c>
      <c r="G90" s="36">
        <v>9495.2900000000009</v>
      </c>
      <c r="H90" s="36">
        <v>533543.14999999676</v>
      </c>
      <c r="I90" s="36">
        <v>659981.17000000004</v>
      </c>
      <c r="J90" s="36">
        <v>66603.38</v>
      </c>
      <c r="K90" s="36">
        <v>175072.28999999998</v>
      </c>
      <c r="L90" s="36">
        <v>129485.49</v>
      </c>
      <c r="M90" s="36">
        <v>21043.420000000002</v>
      </c>
      <c r="N90" s="36">
        <v>1946144.18</v>
      </c>
      <c r="O90" s="36">
        <v>171252.04</v>
      </c>
      <c r="P90" s="36">
        <v>297014.62</v>
      </c>
      <c r="Q90" s="55">
        <f t="shared" si="8"/>
        <v>4020662.9099999969</v>
      </c>
      <c r="R90" s="73"/>
      <c r="S90" s="73"/>
      <c r="T90" s="73"/>
      <c r="U90" s="73"/>
      <c r="V90" s="73"/>
    </row>
    <row r="91" spans="2:23" x14ac:dyDescent="0.25">
      <c r="B91" s="23" t="s">
        <v>365</v>
      </c>
      <c r="C91" s="53">
        <v>5592481</v>
      </c>
      <c r="D91" s="53">
        <v>2935357.83</v>
      </c>
      <c r="E91" s="36">
        <v>128221.13</v>
      </c>
      <c r="F91" s="36">
        <v>54986.18</v>
      </c>
      <c r="G91" s="36">
        <v>21163.37</v>
      </c>
      <c r="H91" s="36">
        <v>63659.090000000004</v>
      </c>
      <c r="I91" s="36">
        <v>104261.81999999999</v>
      </c>
      <c r="J91" s="36">
        <v>188889.73</v>
      </c>
      <c r="K91" s="36">
        <v>110852.74</v>
      </c>
      <c r="L91" s="36">
        <v>282791.26</v>
      </c>
      <c r="M91" s="36">
        <v>98662.61</v>
      </c>
      <c r="N91" s="36">
        <v>393229.99</v>
      </c>
      <c r="O91" s="36">
        <v>493925.16000000003</v>
      </c>
      <c r="P91" s="36">
        <v>283766.25</v>
      </c>
      <c r="Q91" s="55">
        <f t="shared" si="8"/>
        <v>2224409.33</v>
      </c>
      <c r="R91" s="74"/>
      <c r="S91" s="74"/>
      <c r="T91" s="74"/>
      <c r="U91" s="74"/>
      <c r="V91" s="74"/>
    </row>
    <row r="92" spans="2:23" x14ac:dyDescent="0.25">
      <c r="B92" s="23" t="s">
        <v>366</v>
      </c>
      <c r="C92" s="53">
        <v>24036091</v>
      </c>
      <c r="D92" s="53">
        <v>3058303.23</v>
      </c>
      <c r="E92" s="36">
        <v>716376.48</v>
      </c>
      <c r="F92" s="36">
        <v>93595.62000000001</v>
      </c>
      <c r="G92" s="36">
        <v>101572.45000000001</v>
      </c>
      <c r="H92" s="36">
        <v>131442.58000000002</v>
      </c>
      <c r="I92" s="36">
        <v>100223.47</v>
      </c>
      <c r="J92" s="36">
        <v>287989.43</v>
      </c>
      <c r="K92" s="36">
        <v>82001.02</v>
      </c>
      <c r="L92" s="36">
        <v>1467839.08</v>
      </c>
      <c r="M92" s="36">
        <v>93559.84</v>
      </c>
      <c r="N92" s="36">
        <v>320320.32</v>
      </c>
      <c r="O92" s="36">
        <v>246168.91999999998</v>
      </c>
      <c r="P92" s="36">
        <v>123447.45999999999</v>
      </c>
      <c r="Q92" s="55">
        <f t="shared" si="8"/>
        <v>3764536.6699999995</v>
      </c>
      <c r="R92" s="73"/>
      <c r="S92" s="73"/>
      <c r="T92" s="73"/>
      <c r="U92" s="73"/>
      <c r="V92" s="73"/>
      <c r="W92" s="73"/>
    </row>
    <row r="93" spans="2:23" x14ac:dyDescent="0.25">
      <c r="B93" s="23" t="s">
        <v>367</v>
      </c>
      <c r="C93" s="53">
        <v>738311</v>
      </c>
      <c r="D93" s="53">
        <v>1964502.61</v>
      </c>
      <c r="E93" s="36">
        <v>240328.91</v>
      </c>
      <c r="F93" s="36">
        <v>111754.48</v>
      </c>
      <c r="G93" s="36">
        <v>164521.06</v>
      </c>
      <c r="H93" s="36">
        <v>223736.16</v>
      </c>
      <c r="I93" s="36">
        <v>366502.83</v>
      </c>
      <c r="J93" s="36">
        <v>300423.96000000002</v>
      </c>
      <c r="K93" s="36">
        <v>126269.62000000001</v>
      </c>
      <c r="L93" s="36">
        <v>45353.35</v>
      </c>
      <c r="M93" s="36">
        <v>26162.18</v>
      </c>
      <c r="N93" s="36">
        <v>11834.339999999998</v>
      </c>
      <c r="O93" s="36">
        <v>153871.06</v>
      </c>
      <c r="P93" s="36">
        <v>39276.480000000003</v>
      </c>
      <c r="Q93" s="55">
        <f t="shared" si="8"/>
        <v>1810034.4300000002</v>
      </c>
      <c r="R93" s="73"/>
    </row>
    <row r="94" spans="2:23" x14ac:dyDescent="0.25">
      <c r="B94" s="23" t="s">
        <v>368</v>
      </c>
      <c r="C94" s="53">
        <v>1304829</v>
      </c>
      <c r="D94" s="53">
        <v>9175022.5299999993</v>
      </c>
      <c r="E94" s="36">
        <v>1858825.9699999997</v>
      </c>
      <c r="F94" s="36">
        <v>865659.65</v>
      </c>
      <c r="G94" s="36">
        <v>751278.67</v>
      </c>
      <c r="H94" s="36">
        <v>1090792.32</v>
      </c>
      <c r="I94" s="36">
        <v>2157325.3499999996</v>
      </c>
      <c r="J94" s="36">
        <v>1794877.9500000004</v>
      </c>
      <c r="K94" s="36">
        <v>490027.16</v>
      </c>
      <c r="L94" s="36">
        <v>107780.95000000001</v>
      </c>
      <c r="M94" s="36">
        <v>138033.82</v>
      </c>
      <c r="N94" s="36">
        <v>31287.360000000001</v>
      </c>
      <c r="O94" s="36">
        <v>1323786.3099999998</v>
      </c>
      <c r="P94" s="36">
        <v>54043.19000000001</v>
      </c>
      <c r="Q94" s="55">
        <f t="shared" si="8"/>
        <v>10663718.699999999</v>
      </c>
      <c r="R94" s="73"/>
      <c r="S94" s="73"/>
      <c r="T94" s="73"/>
      <c r="U94" s="73"/>
      <c r="V94" s="73"/>
    </row>
    <row r="95" spans="2:23" x14ac:dyDescent="0.25">
      <c r="B95" s="23" t="s">
        <v>400</v>
      </c>
      <c r="C95" s="53">
        <v>44242383</v>
      </c>
      <c r="D95" s="53">
        <v>38452616.079999998</v>
      </c>
      <c r="E95" s="36">
        <v>0</v>
      </c>
      <c r="F95" s="36">
        <v>0</v>
      </c>
      <c r="G95" s="36">
        <v>0</v>
      </c>
      <c r="H95" s="36">
        <v>0</v>
      </c>
      <c r="I95" s="36">
        <v>0</v>
      </c>
      <c r="J95" s="36">
        <v>0</v>
      </c>
      <c r="K95" s="36">
        <v>0</v>
      </c>
      <c r="L95" s="36">
        <v>0</v>
      </c>
      <c r="M95" s="36">
        <v>0</v>
      </c>
      <c r="N95" s="36">
        <v>0</v>
      </c>
      <c r="O95" s="36">
        <v>0</v>
      </c>
      <c r="P95" s="36">
        <v>0</v>
      </c>
      <c r="Q95" s="55">
        <f t="shared" si="8"/>
        <v>0</v>
      </c>
      <c r="R95" s="73"/>
      <c r="S95" s="73"/>
      <c r="T95" s="73"/>
      <c r="U95" s="73"/>
      <c r="V95" s="73"/>
    </row>
    <row r="96" spans="2:23" x14ac:dyDescent="0.25">
      <c r="B96" s="23" t="s">
        <v>369</v>
      </c>
      <c r="C96" s="53">
        <v>0</v>
      </c>
      <c r="D96" s="53">
        <v>0</v>
      </c>
      <c r="E96" s="36">
        <v>4317505.29</v>
      </c>
      <c r="F96" s="36">
        <v>3080197.83</v>
      </c>
      <c r="G96" s="36">
        <v>1920104.13</v>
      </c>
      <c r="H96" s="36"/>
      <c r="I96" s="36">
        <v>2850</v>
      </c>
      <c r="J96" s="36">
        <v>421559.67</v>
      </c>
      <c r="K96" s="36">
        <v>1085227.92</v>
      </c>
      <c r="L96" s="36">
        <v>1420921.1</v>
      </c>
      <c r="M96" s="36">
        <v>2466015.83</v>
      </c>
      <c r="N96" s="36">
        <v>3788406.3000000003</v>
      </c>
      <c r="O96" s="36">
        <v>3221190.05</v>
      </c>
      <c r="P96" s="36">
        <v>4435832.5999999996</v>
      </c>
      <c r="Q96" s="55">
        <f t="shared" si="8"/>
        <v>26159810.719999999</v>
      </c>
      <c r="R96" s="73"/>
      <c r="S96" s="73"/>
      <c r="T96" s="73"/>
      <c r="U96" s="73"/>
      <c r="V96" s="73"/>
    </row>
    <row r="97" spans="2:24" s="1" customFormat="1" ht="16.5" customHeight="1" x14ac:dyDescent="0.25">
      <c r="B97" s="3" t="s">
        <v>199</v>
      </c>
      <c r="C97" s="44">
        <f t="shared" ref="C97:Q97" si="9">SUM(C98:C106)</f>
        <v>44819518910</v>
      </c>
      <c r="D97" s="45">
        <f t="shared" si="9"/>
        <v>31125243215.249996</v>
      </c>
      <c r="E97" s="45">
        <f t="shared" si="9"/>
        <v>3469193636.3799996</v>
      </c>
      <c r="F97" s="45">
        <f t="shared" si="9"/>
        <v>3073991746.54</v>
      </c>
      <c r="G97" s="45">
        <f t="shared" si="9"/>
        <v>2641069990.4200001</v>
      </c>
      <c r="H97" s="45">
        <f t="shared" si="9"/>
        <v>1570533915.6599998</v>
      </c>
      <c r="I97" s="45">
        <f t="shared" si="9"/>
        <v>1521717984.8599999</v>
      </c>
      <c r="J97" s="45">
        <f t="shared" si="9"/>
        <v>2030048904.5500004</v>
      </c>
      <c r="K97" s="45">
        <f t="shared" si="9"/>
        <v>2433328525.8099999</v>
      </c>
      <c r="L97" s="45">
        <f t="shared" si="9"/>
        <v>2652887338.29</v>
      </c>
      <c r="M97" s="45">
        <f t="shared" si="9"/>
        <v>2871750626.6900005</v>
      </c>
      <c r="N97" s="45">
        <f t="shared" si="9"/>
        <v>3257129569.0900002</v>
      </c>
      <c r="O97" s="45">
        <f t="shared" si="9"/>
        <v>3464105744.4400005</v>
      </c>
      <c r="P97" s="45">
        <f t="shared" si="9"/>
        <v>3748954988.3900003</v>
      </c>
      <c r="Q97" s="45">
        <f t="shared" si="9"/>
        <v>32734712971.119991</v>
      </c>
      <c r="R97" s="75"/>
      <c r="S97" s="75"/>
      <c r="T97" s="75"/>
      <c r="U97" s="75"/>
      <c r="V97" s="75"/>
    </row>
    <row r="98" spans="2:24" x14ac:dyDescent="0.25">
      <c r="B98" s="26" t="s">
        <v>200</v>
      </c>
      <c r="C98" s="40">
        <v>35470119773</v>
      </c>
      <c r="D98" s="68">
        <v>28018393977.77</v>
      </c>
      <c r="E98" s="36">
        <v>2737091602.5999999</v>
      </c>
      <c r="F98" s="36">
        <v>2402446000.3499999</v>
      </c>
      <c r="G98" s="36">
        <v>2061220696.0599999</v>
      </c>
      <c r="H98" s="36">
        <v>1477189338.79</v>
      </c>
      <c r="I98" s="36">
        <v>1493112481.53</v>
      </c>
      <c r="J98" s="36">
        <v>2007470157.3400004</v>
      </c>
      <c r="K98" s="36">
        <v>2372891328.3299999</v>
      </c>
      <c r="L98" s="36">
        <v>2507580528.3799996</v>
      </c>
      <c r="M98" s="36">
        <v>2732799973.7200003</v>
      </c>
      <c r="N98" s="36">
        <v>3088808536.3000002</v>
      </c>
      <c r="O98" s="36">
        <v>3257621106.0100002</v>
      </c>
      <c r="P98" s="36">
        <v>3491895694.9500003</v>
      </c>
      <c r="Q98" s="37">
        <f t="shared" ref="Q98:Q108" si="10">+SUM(E98:P98)</f>
        <v>29630127444.359997</v>
      </c>
      <c r="R98" s="73"/>
      <c r="S98" s="73"/>
      <c r="T98" s="73"/>
      <c r="U98" s="73"/>
      <c r="V98" s="73"/>
    </row>
    <row r="99" spans="2:24" x14ac:dyDescent="0.25">
      <c r="B99" s="26" t="s">
        <v>370</v>
      </c>
      <c r="C99" s="40">
        <v>0</v>
      </c>
      <c r="D99" s="40">
        <v>0</v>
      </c>
      <c r="E99" s="36">
        <v>0</v>
      </c>
      <c r="F99" s="36">
        <v>0</v>
      </c>
      <c r="G99" s="36">
        <v>0</v>
      </c>
      <c r="H99" s="36">
        <v>0</v>
      </c>
      <c r="I99" s="36">
        <v>0</v>
      </c>
      <c r="J99" s="36">
        <v>0</v>
      </c>
      <c r="K99" s="36">
        <v>0</v>
      </c>
      <c r="L99" s="36">
        <v>0</v>
      </c>
      <c r="M99" s="36">
        <v>0</v>
      </c>
      <c r="N99" s="36">
        <v>0</v>
      </c>
      <c r="O99" s="36">
        <v>0</v>
      </c>
      <c r="P99" s="36">
        <v>0</v>
      </c>
      <c r="Q99" s="37">
        <f t="shared" si="10"/>
        <v>0</v>
      </c>
      <c r="R99" s="73"/>
      <c r="S99" s="73"/>
      <c r="T99" s="73"/>
      <c r="U99" s="73"/>
      <c r="V99" s="73"/>
    </row>
    <row r="100" spans="2:24" x14ac:dyDescent="0.25">
      <c r="B100" s="26" t="s">
        <v>371</v>
      </c>
      <c r="C100" s="40">
        <v>0</v>
      </c>
      <c r="D100" s="40">
        <v>0</v>
      </c>
      <c r="E100" s="36">
        <v>0</v>
      </c>
      <c r="F100" s="36">
        <v>0</v>
      </c>
      <c r="G100" s="36">
        <v>0</v>
      </c>
      <c r="H100" s="36">
        <v>0</v>
      </c>
      <c r="I100" s="36">
        <v>0</v>
      </c>
      <c r="J100" s="36">
        <v>0</v>
      </c>
      <c r="K100" s="36">
        <v>0</v>
      </c>
      <c r="L100" s="36">
        <v>0</v>
      </c>
      <c r="M100" s="36">
        <v>0</v>
      </c>
      <c r="N100" s="36">
        <v>0</v>
      </c>
      <c r="O100" s="36">
        <v>0</v>
      </c>
      <c r="P100" s="36">
        <v>0</v>
      </c>
      <c r="Q100" s="37">
        <f t="shared" si="10"/>
        <v>0</v>
      </c>
      <c r="R100" s="73"/>
      <c r="S100" s="73"/>
      <c r="T100" s="73"/>
      <c r="U100" s="73"/>
      <c r="V100" s="73"/>
    </row>
    <row r="101" spans="2:24" x14ac:dyDescent="0.25">
      <c r="B101" s="26" t="s">
        <v>372</v>
      </c>
      <c r="C101" s="53">
        <v>8760010052</v>
      </c>
      <c r="D101" s="53">
        <v>2818697490.48</v>
      </c>
      <c r="E101" s="36">
        <v>672435270.47000003</v>
      </c>
      <c r="F101" s="36">
        <v>627453567.37</v>
      </c>
      <c r="G101" s="36">
        <v>552095653.86000013</v>
      </c>
      <c r="H101" s="36">
        <v>90360316.370000005</v>
      </c>
      <c r="I101" s="36">
        <v>24629673.93</v>
      </c>
      <c r="J101" s="36">
        <v>14673348.189999999</v>
      </c>
      <c r="K101" s="36">
        <v>50130030.100000001</v>
      </c>
      <c r="L101" s="36">
        <v>140050458.40000001</v>
      </c>
      <c r="M101" s="36">
        <v>132844562.97999999</v>
      </c>
      <c r="N101" s="36">
        <v>162619208.63999999</v>
      </c>
      <c r="O101" s="36">
        <v>199616636.59999999</v>
      </c>
      <c r="P101" s="36">
        <v>227037669.98999998</v>
      </c>
      <c r="Q101" s="37">
        <f t="shared" si="10"/>
        <v>2893946396.8999996</v>
      </c>
      <c r="R101" s="73"/>
      <c r="S101" s="73"/>
      <c r="T101" s="73"/>
      <c r="U101" s="73"/>
      <c r="V101" s="73"/>
    </row>
    <row r="102" spans="2:24" x14ac:dyDescent="0.25">
      <c r="B102" s="26" t="s">
        <v>373</v>
      </c>
      <c r="C102" s="53">
        <v>353810509</v>
      </c>
      <c r="D102" s="53">
        <v>118336557.64</v>
      </c>
      <c r="E102" s="36">
        <v>40417717.579999998</v>
      </c>
      <c r="F102" s="36">
        <v>30027804.16</v>
      </c>
      <c r="G102" s="36">
        <v>18146592.349999998</v>
      </c>
      <c r="H102" s="36"/>
      <c r="I102" s="36">
        <v>20135.849999999999</v>
      </c>
      <c r="J102" s="36">
        <v>51963.510000000009</v>
      </c>
      <c r="K102" s="36">
        <v>27966.81</v>
      </c>
      <c r="L102" s="36">
        <v>3500.61</v>
      </c>
      <c r="M102" s="36">
        <v>85191.340000000011</v>
      </c>
      <c r="N102" s="36">
        <v>76998.38</v>
      </c>
      <c r="O102" s="36">
        <v>1049894.0899999999</v>
      </c>
      <c r="P102" s="36">
        <v>22728657.670000002</v>
      </c>
      <c r="Q102" s="37">
        <f t="shared" si="10"/>
        <v>112636422.34999999</v>
      </c>
      <c r="R102" s="73"/>
      <c r="S102" s="73"/>
      <c r="T102" s="73"/>
      <c r="U102" s="73"/>
      <c r="V102" s="73"/>
    </row>
    <row r="103" spans="2:24" x14ac:dyDescent="0.25">
      <c r="B103" s="26" t="s">
        <v>201</v>
      </c>
      <c r="C103" s="53">
        <v>194378548</v>
      </c>
      <c r="D103" s="53">
        <v>134421583.25</v>
      </c>
      <c r="E103" s="36">
        <v>15075400.899999999</v>
      </c>
      <c r="F103" s="36">
        <v>12218120.300000001</v>
      </c>
      <c r="G103" s="36">
        <v>7010548.2999999989</v>
      </c>
      <c r="H103" s="36">
        <v>65698.2</v>
      </c>
      <c r="I103" s="36">
        <v>1382031</v>
      </c>
      <c r="J103" s="36">
        <v>5978550.75</v>
      </c>
      <c r="K103" s="36">
        <v>8005326.1500000004</v>
      </c>
      <c r="L103" s="36">
        <v>4156823.6499999994</v>
      </c>
      <c r="M103" s="36">
        <v>4390479.25</v>
      </c>
      <c r="N103" s="36">
        <v>4620283.25</v>
      </c>
      <c r="O103" s="36">
        <v>4419083.6500000004</v>
      </c>
      <c r="P103" s="36">
        <v>4694690.1500000004</v>
      </c>
      <c r="Q103" s="37">
        <f t="shared" si="10"/>
        <v>72017035.550000012</v>
      </c>
      <c r="R103" s="73"/>
      <c r="S103" s="73"/>
      <c r="T103" s="73"/>
      <c r="U103" s="73"/>
      <c r="V103" s="73"/>
    </row>
    <row r="104" spans="2:24" x14ac:dyDescent="0.25">
      <c r="B104" s="26" t="s">
        <v>376</v>
      </c>
      <c r="C104" s="40">
        <v>0</v>
      </c>
      <c r="D104" s="40">
        <v>0</v>
      </c>
      <c r="E104" s="36">
        <v>0</v>
      </c>
      <c r="F104" s="36">
        <v>0</v>
      </c>
      <c r="G104" s="36">
        <v>0</v>
      </c>
      <c r="H104" s="36">
        <v>0</v>
      </c>
      <c r="I104" s="36">
        <v>0</v>
      </c>
      <c r="J104" s="36">
        <v>0</v>
      </c>
      <c r="K104" s="36">
        <v>0</v>
      </c>
      <c r="L104" s="36">
        <v>0</v>
      </c>
      <c r="M104" s="36">
        <v>0</v>
      </c>
      <c r="N104" s="36">
        <v>0</v>
      </c>
      <c r="O104" s="36">
        <v>0</v>
      </c>
      <c r="P104" s="36">
        <v>0</v>
      </c>
      <c r="Q104" s="37">
        <f t="shared" si="10"/>
        <v>0</v>
      </c>
      <c r="R104" s="73"/>
      <c r="S104" s="73"/>
      <c r="T104" s="73"/>
      <c r="U104" s="73"/>
      <c r="V104" s="73"/>
    </row>
    <row r="105" spans="2:24" x14ac:dyDescent="0.25">
      <c r="B105" s="26" t="s">
        <v>374</v>
      </c>
      <c r="C105" s="53">
        <v>1897813</v>
      </c>
      <c r="D105" s="53">
        <v>2088021.85</v>
      </c>
      <c r="E105" s="36">
        <v>141592</v>
      </c>
      <c r="F105" s="36">
        <v>287287</v>
      </c>
      <c r="G105" s="36">
        <v>397535</v>
      </c>
      <c r="H105" s="36">
        <v>100000</v>
      </c>
      <c r="I105" s="36">
        <v>559334</v>
      </c>
      <c r="J105" s="36">
        <v>39286</v>
      </c>
      <c r="K105" s="36">
        <v>561556</v>
      </c>
      <c r="L105" s="36">
        <v>310626</v>
      </c>
      <c r="M105" s="36">
        <v>563970</v>
      </c>
      <c r="N105" s="36">
        <v>36120</v>
      </c>
      <c r="O105" s="36">
        <v>331246</v>
      </c>
      <c r="P105" s="36">
        <v>76418</v>
      </c>
      <c r="Q105" s="37">
        <f t="shared" si="10"/>
        <v>3404970</v>
      </c>
      <c r="R105" s="73"/>
      <c r="S105" s="73"/>
      <c r="T105" s="73"/>
      <c r="U105" s="73"/>
      <c r="V105" s="73"/>
    </row>
    <row r="106" spans="2:24" x14ac:dyDescent="0.25">
      <c r="B106" s="26" t="s">
        <v>375</v>
      </c>
      <c r="C106" s="53">
        <v>39302215</v>
      </c>
      <c r="D106" s="53">
        <v>33305584.260000002</v>
      </c>
      <c r="E106" s="36">
        <v>4032052.8299999996</v>
      </c>
      <c r="F106" s="36">
        <v>1558967.3599999999</v>
      </c>
      <c r="G106" s="36">
        <v>2198964.85</v>
      </c>
      <c r="H106" s="36">
        <v>2818562.3</v>
      </c>
      <c r="I106" s="36">
        <v>2014328.5499999998</v>
      </c>
      <c r="J106" s="36">
        <v>1835598.76</v>
      </c>
      <c r="K106" s="36">
        <v>1712318.42</v>
      </c>
      <c r="L106" s="36">
        <v>785401.25</v>
      </c>
      <c r="M106" s="36">
        <v>1066449.3999999999</v>
      </c>
      <c r="N106" s="36">
        <v>968422.52</v>
      </c>
      <c r="O106" s="36">
        <v>1067778.0899999999</v>
      </c>
      <c r="P106" s="36">
        <v>2521857.63</v>
      </c>
      <c r="Q106" s="37">
        <f t="shared" si="10"/>
        <v>22580701.959999997</v>
      </c>
      <c r="R106" s="74"/>
      <c r="S106" s="74"/>
      <c r="T106" s="74"/>
      <c r="U106" s="74"/>
      <c r="V106" s="74"/>
    </row>
    <row r="107" spans="2:24" s="1" customFormat="1" x14ac:dyDescent="0.25">
      <c r="B107" s="3" t="s">
        <v>203</v>
      </c>
      <c r="C107" s="44">
        <v>906365224</v>
      </c>
      <c r="D107" s="44">
        <v>659242210.32000005</v>
      </c>
      <c r="E107" s="44">
        <v>83709035.150000006</v>
      </c>
      <c r="F107" s="44">
        <v>65517056.619999997</v>
      </c>
      <c r="G107" s="44">
        <v>46946697.160000004</v>
      </c>
      <c r="H107" s="44">
        <v>2108.3200000000002</v>
      </c>
      <c r="I107" s="44">
        <v>3889191.05</v>
      </c>
      <c r="J107" s="44">
        <v>31956720.550000004</v>
      </c>
      <c r="K107" s="44">
        <v>61605967.920000002</v>
      </c>
      <c r="L107" s="44">
        <v>50299140.950000003</v>
      </c>
      <c r="M107" s="44">
        <v>60100042.919999987</v>
      </c>
      <c r="N107" s="44">
        <v>72960246.00999999</v>
      </c>
      <c r="O107" s="44">
        <v>68585184.859999985</v>
      </c>
      <c r="P107" s="44">
        <v>83560982.739999995</v>
      </c>
      <c r="Q107" s="47">
        <f t="shared" si="10"/>
        <v>629132374.25</v>
      </c>
      <c r="R107" s="28"/>
      <c r="S107" s="28"/>
      <c r="T107" s="28"/>
      <c r="U107" s="28"/>
      <c r="V107" s="28"/>
    </row>
    <row r="108" spans="2:24" s="1" customFormat="1" x14ac:dyDescent="0.25">
      <c r="B108" s="3" t="s">
        <v>204</v>
      </c>
      <c r="C108" s="44">
        <v>1927238</v>
      </c>
      <c r="D108" s="44">
        <v>1006946.17</v>
      </c>
      <c r="E108" s="44">
        <v>49627.509999999995</v>
      </c>
      <c r="F108" s="44">
        <v>121422.37000000002</v>
      </c>
      <c r="G108" s="44">
        <v>83215.030000000013</v>
      </c>
      <c r="H108" s="44"/>
      <c r="I108" s="44"/>
      <c r="J108" s="44">
        <v>0</v>
      </c>
      <c r="K108" s="44">
        <v>54554.67</v>
      </c>
      <c r="L108" s="44">
        <v>154291.12</v>
      </c>
      <c r="M108" s="44">
        <v>199843.16999999998</v>
      </c>
      <c r="N108" s="44">
        <v>61882.09</v>
      </c>
      <c r="O108" s="44">
        <v>156139.29999999999</v>
      </c>
      <c r="P108" s="44">
        <v>50424.200000000004</v>
      </c>
      <c r="Q108" s="47">
        <f t="shared" si="10"/>
        <v>931399.46</v>
      </c>
      <c r="R108" s="28"/>
      <c r="S108" s="28"/>
      <c r="T108" s="28"/>
      <c r="U108" s="28"/>
      <c r="V108" s="28"/>
    </row>
    <row r="109" spans="2:24" s="1" customFormat="1" x14ac:dyDescent="0.25">
      <c r="B109" s="2" t="s">
        <v>205</v>
      </c>
      <c r="C109" s="44">
        <f t="shared" ref="C109:Q109" si="11">SUM(C110:C112)</f>
        <v>2807427601</v>
      </c>
      <c r="D109" s="44">
        <f t="shared" si="11"/>
        <v>2453201358.6599998</v>
      </c>
      <c r="E109" s="44">
        <f t="shared" si="11"/>
        <v>178978459.86000001</v>
      </c>
      <c r="F109" s="44">
        <f t="shared" si="11"/>
        <v>255938641.77000001</v>
      </c>
      <c r="G109" s="44">
        <f t="shared" si="11"/>
        <v>186684706.45999998</v>
      </c>
      <c r="H109" s="44">
        <f t="shared" si="11"/>
        <v>236493698.17000002</v>
      </c>
      <c r="I109" s="44">
        <f t="shared" si="11"/>
        <v>183344905.49000001</v>
      </c>
      <c r="J109" s="44">
        <f t="shared" si="11"/>
        <v>182171589.57000002</v>
      </c>
      <c r="K109" s="44">
        <f t="shared" si="11"/>
        <v>200693224.98999998</v>
      </c>
      <c r="L109" s="44">
        <f t="shared" si="11"/>
        <v>218992333.27000001</v>
      </c>
      <c r="M109" s="44">
        <f t="shared" si="11"/>
        <v>239105365.22999999</v>
      </c>
      <c r="N109" s="44">
        <f t="shared" si="11"/>
        <v>181947224.04999998</v>
      </c>
      <c r="O109" s="44">
        <f t="shared" si="11"/>
        <v>401301800.12</v>
      </c>
      <c r="P109" s="44">
        <f t="shared" si="11"/>
        <v>195028536.76999998</v>
      </c>
      <c r="Q109" s="44">
        <f t="shared" si="11"/>
        <v>2660680485.75</v>
      </c>
      <c r="R109" s="28"/>
      <c r="S109" s="28"/>
      <c r="T109" s="28"/>
      <c r="U109" s="28"/>
      <c r="V109" s="28"/>
      <c r="W109" s="28"/>
      <c r="X109" s="28"/>
    </row>
    <row r="110" spans="2:24" x14ac:dyDescent="0.25">
      <c r="B110" s="7" t="s">
        <v>206</v>
      </c>
      <c r="C110" s="36">
        <v>799133604</v>
      </c>
      <c r="D110" s="36">
        <v>715766457</v>
      </c>
      <c r="E110" s="36">
        <v>74268217.469999999</v>
      </c>
      <c r="F110" s="36">
        <v>75608426.780000001</v>
      </c>
      <c r="G110" s="36">
        <v>75918549.459999993</v>
      </c>
      <c r="H110" s="36">
        <v>75725716.5</v>
      </c>
      <c r="I110" s="36">
        <v>75682041.859999999</v>
      </c>
      <c r="J110" s="36">
        <v>77506540.469999999</v>
      </c>
      <c r="K110" s="36">
        <v>77500765.840000004</v>
      </c>
      <c r="L110" s="36">
        <v>77521394.650000006</v>
      </c>
      <c r="M110" s="36">
        <v>77314908.969999999</v>
      </c>
      <c r="N110" s="36">
        <v>77568735.519999996</v>
      </c>
      <c r="O110" s="36">
        <v>217375301.70999998</v>
      </c>
      <c r="P110" s="36">
        <v>84685519.359999999</v>
      </c>
      <c r="Q110" s="37">
        <f>+SUM(E110:P110)</f>
        <v>1066676118.59</v>
      </c>
      <c r="R110" s="29"/>
      <c r="S110" s="29"/>
      <c r="T110" s="29"/>
      <c r="U110" s="29"/>
      <c r="V110" s="29"/>
    </row>
    <row r="111" spans="2:24" x14ac:dyDescent="0.25">
      <c r="B111" s="7" t="s">
        <v>207</v>
      </c>
      <c r="C111" s="36">
        <v>2008293997</v>
      </c>
      <c r="D111" s="36">
        <v>1737434901.6599998</v>
      </c>
      <c r="E111" s="36">
        <v>104710242.39</v>
      </c>
      <c r="F111" s="36">
        <v>180330214.99000001</v>
      </c>
      <c r="G111" s="36">
        <v>110766157</v>
      </c>
      <c r="H111" s="36">
        <v>160767981.67000002</v>
      </c>
      <c r="I111" s="36">
        <v>107662863.63</v>
      </c>
      <c r="J111" s="36">
        <v>104665049.10000002</v>
      </c>
      <c r="K111" s="36">
        <v>123192459.14999998</v>
      </c>
      <c r="L111" s="36">
        <v>141470938.62</v>
      </c>
      <c r="M111" s="36">
        <v>161790456.25999999</v>
      </c>
      <c r="N111" s="36">
        <v>104378488.52999999</v>
      </c>
      <c r="O111" s="36">
        <v>183926498.41</v>
      </c>
      <c r="P111" s="36">
        <v>110343017.41</v>
      </c>
      <c r="Q111" s="37">
        <f>+SUM(E111:P111)</f>
        <v>1594004367.1600001</v>
      </c>
      <c r="R111" s="29"/>
      <c r="S111" s="29"/>
      <c r="T111" s="29"/>
      <c r="U111" s="29"/>
      <c r="V111" s="29"/>
    </row>
    <row r="112" spans="2:24" x14ac:dyDescent="0.25">
      <c r="B112" s="7" t="s">
        <v>208</v>
      </c>
      <c r="C112" s="40">
        <v>0</v>
      </c>
      <c r="D112" s="40">
        <v>0</v>
      </c>
      <c r="E112" s="36">
        <v>0</v>
      </c>
      <c r="F112" s="36">
        <v>0</v>
      </c>
      <c r="G112" s="36">
        <v>0</v>
      </c>
      <c r="H112" s="36">
        <v>0</v>
      </c>
      <c r="I112" s="36">
        <v>0</v>
      </c>
      <c r="J112" s="36">
        <v>0</v>
      </c>
      <c r="K112" s="36">
        <v>0</v>
      </c>
      <c r="L112" s="36">
        <v>0</v>
      </c>
      <c r="M112" s="36">
        <v>0</v>
      </c>
      <c r="N112" s="36">
        <v>0</v>
      </c>
      <c r="O112" s="36">
        <v>0</v>
      </c>
      <c r="P112" s="36">
        <v>0</v>
      </c>
      <c r="Q112" s="37">
        <f>+SUM(E112:P112)</f>
        <v>0</v>
      </c>
      <c r="R112" s="29"/>
      <c r="S112" s="29"/>
      <c r="T112" s="29"/>
      <c r="U112" s="29"/>
      <c r="V112" s="29"/>
      <c r="W112" s="29"/>
      <c r="X112" s="29"/>
    </row>
    <row r="113" spans="2:38" s="1" customFormat="1" x14ac:dyDescent="0.25">
      <c r="B113" s="2" t="s">
        <v>209</v>
      </c>
      <c r="C113" s="44">
        <f t="shared" ref="C113:Q113" si="12">SUM(C114:C115)</f>
        <v>30264933366</v>
      </c>
      <c r="D113" s="44">
        <f t="shared" si="12"/>
        <v>22315184123.220001</v>
      </c>
      <c r="E113" s="44">
        <f t="shared" si="12"/>
        <v>2739058384.4500008</v>
      </c>
      <c r="F113" s="44">
        <f t="shared" si="12"/>
        <v>2054132186.79</v>
      </c>
      <c r="G113" s="44">
        <f t="shared" si="12"/>
        <v>1682316146.5999999</v>
      </c>
      <c r="H113" s="44">
        <f t="shared" si="12"/>
        <v>787753710.05999994</v>
      </c>
      <c r="I113" s="44">
        <f t="shared" si="12"/>
        <v>543277382.23999989</v>
      </c>
      <c r="J113" s="44">
        <f t="shared" si="12"/>
        <v>1227096788.02</v>
      </c>
      <c r="K113" s="44">
        <f t="shared" si="12"/>
        <v>1876835412.4000001</v>
      </c>
      <c r="L113" s="44">
        <f t="shared" si="12"/>
        <v>1868867805.5799999</v>
      </c>
      <c r="M113" s="44">
        <f t="shared" si="12"/>
        <v>879105187.10000002</v>
      </c>
      <c r="N113" s="44">
        <f t="shared" si="12"/>
        <v>1135465933.8199997</v>
      </c>
      <c r="O113" s="44">
        <f t="shared" si="12"/>
        <v>1143813471.6800001</v>
      </c>
      <c r="P113" s="44">
        <f t="shared" si="12"/>
        <v>1715349885.3100002</v>
      </c>
      <c r="Q113" s="44">
        <f t="shared" si="12"/>
        <v>17653072294.050003</v>
      </c>
    </row>
    <row r="114" spans="2:38" x14ac:dyDescent="0.25">
      <c r="B114" s="7" t="s">
        <v>210</v>
      </c>
      <c r="C114" s="40">
        <v>24306653463</v>
      </c>
      <c r="D114" s="40">
        <v>18218802784.360001</v>
      </c>
      <c r="E114" s="36">
        <v>2383999307.4500008</v>
      </c>
      <c r="F114" s="36">
        <v>1634717694.3500001</v>
      </c>
      <c r="G114" s="36">
        <v>1318165679.3499999</v>
      </c>
      <c r="H114" s="36">
        <v>655185615.83999991</v>
      </c>
      <c r="I114" s="36">
        <v>374294005.4199999</v>
      </c>
      <c r="J114" s="36">
        <v>761362152.23000002</v>
      </c>
      <c r="K114" s="36">
        <v>1284546101.7600002</v>
      </c>
      <c r="L114" s="36">
        <v>1605600289.3399999</v>
      </c>
      <c r="M114" s="36">
        <v>676511482.25999999</v>
      </c>
      <c r="N114" s="36">
        <v>944604556.35999966</v>
      </c>
      <c r="O114" s="36">
        <v>922590366.19000006</v>
      </c>
      <c r="P114" s="36">
        <v>1417236569.2800002</v>
      </c>
      <c r="Q114" s="37">
        <f>+SUM(E114:P114)</f>
        <v>13978813819.830002</v>
      </c>
      <c r="R114" s="29"/>
      <c r="S114" s="29"/>
      <c r="T114" s="29"/>
      <c r="U114" s="29"/>
      <c r="V114" s="29"/>
    </row>
    <row r="115" spans="2:38" x14ac:dyDescent="0.25">
      <c r="B115" s="7" t="s">
        <v>211</v>
      </c>
      <c r="C115" s="40">
        <v>5958279903</v>
      </c>
      <c r="D115" s="40">
        <v>4096381338.8599997</v>
      </c>
      <c r="E115" s="36">
        <v>355059077</v>
      </c>
      <c r="F115" s="36">
        <v>419414492.43999994</v>
      </c>
      <c r="G115" s="36">
        <v>364150467.25000012</v>
      </c>
      <c r="H115" s="36">
        <v>132568094.22</v>
      </c>
      <c r="I115" s="36">
        <v>168983376.81999996</v>
      </c>
      <c r="J115" s="36">
        <v>465734635.79000008</v>
      </c>
      <c r="K115" s="36">
        <v>592289310.63999987</v>
      </c>
      <c r="L115" s="36">
        <v>263267516.24000001</v>
      </c>
      <c r="M115" s="36">
        <v>202593704.84</v>
      </c>
      <c r="N115" s="36">
        <v>190861377.46000001</v>
      </c>
      <c r="O115" s="36">
        <v>221223105.48999998</v>
      </c>
      <c r="P115" s="36">
        <v>298113316.02999997</v>
      </c>
      <c r="Q115" s="37">
        <f>+SUM(E115:P115)</f>
        <v>3674258474.2199993</v>
      </c>
      <c r="R115" s="29"/>
      <c r="S115" s="29"/>
      <c r="T115" s="29"/>
      <c r="U115" s="29"/>
      <c r="V115" s="29"/>
    </row>
    <row r="116" spans="2:38" s="1" customFormat="1" x14ac:dyDescent="0.25">
      <c r="B116" s="2" t="s">
        <v>212</v>
      </c>
      <c r="C116" s="44">
        <f t="shared" ref="C116:Q116" si="13">SUM(C117:C118)</f>
        <v>10575257073</v>
      </c>
      <c r="D116" s="44">
        <f t="shared" si="13"/>
        <v>14812483511.060001</v>
      </c>
      <c r="E116" s="44">
        <f t="shared" si="13"/>
        <v>449524688.14999998</v>
      </c>
      <c r="F116" s="44">
        <f t="shared" si="13"/>
        <v>355531627.62</v>
      </c>
      <c r="G116" s="44">
        <f t="shared" si="13"/>
        <v>722231592.57000005</v>
      </c>
      <c r="H116" s="44">
        <f t="shared" si="13"/>
        <v>247201787.59</v>
      </c>
      <c r="I116" s="44">
        <f t="shared" si="13"/>
        <v>1017939944.8</v>
      </c>
      <c r="J116" s="44">
        <f t="shared" si="13"/>
        <v>372571034.31999999</v>
      </c>
      <c r="K116" s="44">
        <f t="shared" si="13"/>
        <v>514019320.00999999</v>
      </c>
      <c r="L116" s="44">
        <f t="shared" si="13"/>
        <v>5103608525.9900007</v>
      </c>
      <c r="M116" s="44">
        <f t="shared" si="13"/>
        <v>8148161267.1599998</v>
      </c>
      <c r="N116" s="44">
        <f t="shared" si="13"/>
        <v>3249738574.0800004</v>
      </c>
      <c r="O116" s="44">
        <f t="shared" si="13"/>
        <v>404214163.06</v>
      </c>
      <c r="P116" s="44">
        <f t="shared" si="13"/>
        <v>2362496285.21</v>
      </c>
      <c r="Q116" s="44">
        <f t="shared" si="13"/>
        <v>22947238810.560001</v>
      </c>
      <c r="R116" s="28"/>
      <c r="S116" s="28"/>
      <c r="T116" s="28"/>
      <c r="U116" s="28"/>
      <c r="V116" s="28"/>
    </row>
    <row r="117" spans="2:38" x14ac:dyDescent="0.25">
      <c r="B117" s="7" t="s">
        <v>213</v>
      </c>
      <c r="C117" s="40">
        <v>3715688023</v>
      </c>
      <c r="D117" s="40">
        <v>1910465029.29</v>
      </c>
      <c r="E117" s="36">
        <v>142312436.12</v>
      </c>
      <c r="F117" s="36">
        <v>144013119.95999998</v>
      </c>
      <c r="G117" s="36">
        <v>505509040.18000001</v>
      </c>
      <c r="H117" s="36">
        <v>4910406.8499999996</v>
      </c>
      <c r="I117" s="36">
        <v>782079725.13999999</v>
      </c>
      <c r="J117" s="36">
        <v>166437399.38999999</v>
      </c>
      <c r="K117" s="36">
        <v>273880210.56999999</v>
      </c>
      <c r="L117" s="36">
        <v>295403442.68000001</v>
      </c>
      <c r="M117" s="36">
        <v>1873795613.0700002</v>
      </c>
      <c r="N117" s="36">
        <v>175064412.63</v>
      </c>
      <c r="O117" s="36">
        <v>153780551.19999999</v>
      </c>
      <c r="P117" s="36">
        <v>2017284852.6400001</v>
      </c>
      <c r="Q117" s="37">
        <f>+SUM(E117:P117)</f>
        <v>6534471210.4300003</v>
      </c>
      <c r="R117" s="29"/>
      <c r="S117" s="29"/>
      <c r="T117" s="29"/>
      <c r="U117" s="29"/>
      <c r="V117" s="29"/>
    </row>
    <row r="118" spans="2:38" x14ac:dyDescent="0.25">
      <c r="B118" s="7" t="s">
        <v>214</v>
      </c>
      <c r="C118" s="40">
        <v>6859569050</v>
      </c>
      <c r="D118" s="40">
        <v>12902018481.77</v>
      </c>
      <c r="E118" s="36">
        <v>307212252.02999997</v>
      </c>
      <c r="F118" s="36">
        <v>211518507.66</v>
      </c>
      <c r="G118" s="36">
        <v>216722552.39000002</v>
      </c>
      <c r="H118" s="36">
        <v>242291380.74000001</v>
      </c>
      <c r="I118" s="36">
        <v>235860219.66</v>
      </c>
      <c r="J118" s="36">
        <v>206133634.93000001</v>
      </c>
      <c r="K118" s="36">
        <v>240139109.44</v>
      </c>
      <c r="L118" s="36">
        <v>4808205083.3100004</v>
      </c>
      <c r="M118" s="36">
        <v>6274365654.0900002</v>
      </c>
      <c r="N118" s="36">
        <v>3074674161.4500003</v>
      </c>
      <c r="O118" s="36">
        <v>250433611.86000001</v>
      </c>
      <c r="P118" s="36">
        <v>345211432.57000005</v>
      </c>
      <c r="Q118" s="37">
        <f>+SUM(E118:P118)</f>
        <v>16412767600.130001</v>
      </c>
      <c r="R118" s="29"/>
      <c r="S118" s="29"/>
      <c r="T118" s="29"/>
      <c r="U118" s="29"/>
      <c r="V118" s="29"/>
    </row>
    <row r="119" spans="2:38" s="1" customFormat="1" x14ac:dyDescent="0.25">
      <c r="B119" s="2" t="s">
        <v>282</v>
      </c>
      <c r="C119" s="44">
        <f t="shared" ref="C119:Q119" si="14">SUM(C120:C121)</f>
        <v>2390382</v>
      </c>
      <c r="D119" s="44">
        <f t="shared" si="14"/>
        <v>21951530862.740002</v>
      </c>
      <c r="E119" s="44">
        <f t="shared" si="14"/>
        <v>289500</v>
      </c>
      <c r="F119" s="44">
        <f t="shared" si="14"/>
        <v>235500</v>
      </c>
      <c r="G119" s="44">
        <f t="shared" si="14"/>
        <v>900139000</v>
      </c>
      <c r="H119" s="44">
        <f t="shared" si="14"/>
        <v>11500000000</v>
      </c>
      <c r="I119" s="44">
        <f t="shared" si="14"/>
        <v>0</v>
      </c>
      <c r="J119" s="44">
        <f t="shared" si="14"/>
        <v>294500</v>
      </c>
      <c r="K119" s="44">
        <f t="shared" si="14"/>
        <v>319500</v>
      </c>
      <c r="L119" s="44">
        <f t="shared" si="14"/>
        <v>0</v>
      </c>
      <c r="M119" s="44">
        <f t="shared" si="14"/>
        <v>4000472500</v>
      </c>
      <c r="N119" s="44">
        <f t="shared" si="14"/>
        <v>225500</v>
      </c>
      <c r="O119" s="44">
        <f t="shared" si="14"/>
        <v>106500</v>
      </c>
      <c r="P119" s="44">
        <f t="shared" si="14"/>
        <v>579112563.85000002</v>
      </c>
      <c r="Q119" s="49">
        <f t="shared" si="14"/>
        <v>16981195063.85</v>
      </c>
      <c r="R119" s="28"/>
      <c r="S119" s="28"/>
      <c r="T119" s="28"/>
      <c r="U119" s="28"/>
      <c r="V119" s="28"/>
      <c r="W119" s="28"/>
      <c r="X119" s="28"/>
      <c r="Y119" s="28"/>
      <c r="Z119" s="28"/>
      <c r="AA119" s="28"/>
      <c r="AB119" s="28"/>
      <c r="AC119" s="28"/>
      <c r="AD119" s="28"/>
      <c r="AE119" s="28"/>
      <c r="AF119" s="28"/>
      <c r="AG119" s="28"/>
      <c r="AH119" s="28"/>
      <c r="AI119" s="28"/>
      <c r="AJ119" s="28"/>
      <c r="AK119" s="28"/>
      <c r="AL119" s="28"/>
    </row>
    <row r="120" spans="2:38" x14ac:dyDescent="0.25">
      <c r="B120" s="7" t="s">
        <v>216</v>
      </c>
      <c r="C120" s="40">
        <v>2390382</v>
      </c>
      <c r="D120" s="40">
        <v>471530862.74000001</v>
      </c>
      <c r="E120" s="36">
        <v>289500</v>
      </c>
      <c r="F120" s="36">
        <v>235500</v>
      </c>
      <c r="G120" s="36">
        <v>139000</v>
      </c>
      <c r="H120" s="36">
        <v>0</v>
      </c>
      <c r="I120" s="36">
        <v>0</v>
      </c>
      <c r="J120" s="36">
        <v>294500</v>
      </c>
      <c r="K120" s="36">
        <v>319500</v>
      </c>
      <c r="L120" s="36">
        <v>0</v>
      </c>
      <c r="M120" s="36">
        <v>472500</v>
      </c>
      <c r="N120" s="36">
        <v>225500</v>
      </c>
      <c r="O120" s="36">
        <v>106500</v>
      </c>
      <c r="P120" s="36">
        <v>579112563.85000002</v>
      </c>
      <c r="Q120" s="37">
        <f>+SUM(E120:P120)</f>
        <v>581195063.85000002</v>
      </c>
      <c r="R120" s="29"/>
      <c r="S120" s="29"/>
      <c r="T120" s="29"/>
      <c r="U120" s="29"/>
      <c r="V120" s="29"/>
    </row>
    <row r="121" spans="2:38" x14ac:dyDescent="0.25">
      <c r="B121" s="7" t="s">
        <v>217</v>
      </c>
      <c r="C121" s="40">
        <v>0</v>
      </c>
      <c r="D121" s="40">
        <v>21480000000</v>
      </c>
      <c r="E121" s="36">
        <v>0</v>
      </c>
      <c r="F121" s="36">
        <v>0</v>
      </c>
      <c r="G121" s="36">
        <v>900000000</v>
      </c>
      <c r="H121" s="36">
        <v>11500000000</v>
      </c>
      <c r="I121" s="36">
        <v>0</v>
      </c>
      <c r="J121" s="36">
        <v>0</v>
      </c>
      <c r="K121" s="36">
        <v>0</v>
      </c>
      <c r="L121" s="36">
        <v>0</v>
      </c>
      <c r="M121" s="36">
        <v>4000000000</v>
      </c>
      <c r="N121" s="36">
        <v>0</v>
      </c>
      <c r="O121" s="36">
        <v>0</v>
      </c>
      <c r="P121" s="36">
        <v>0</v>
      </c>
      <c r="Q121" s="37">
        <f>+SUM(E121:P121)</f>
        <v>16400000000</v>
      </c>
      <c r="R121" s="29"/>
      <c r="S121" s="29"/>
      <c r="T121" s="29"/>
      <c r="U121" s="29"/>
    </row>
    <row r="122" spans="2:38" s="1" customFormat="1" x14ac:dyDescent="0.25">
      <c r="B122" s="2" t="s">
        <v>218</v>
      </c>
      <c r="C122" s="44">
        <v>324237132</v>
      </c>
      <c r="D122" s="44">
        <v>143692400.78</v>
      </c>
      <c r="E122" s="57">
        <v>21271646.720000003</v>
      </c>
      <c r="F122" s="57">
        <v>8221690.7999999998</v>
      </c>
      <c r="G122" s="57">
        <v>7915174.3400000008</v>
      </c>
      <c r="H122" s="57">
        <v>966754.49</v>
      </c>
      <c r="I122" s="57">
        <v>1622414.33</v>
      </c>
      <c r="J122" s="57">
        <v>3987825.98</v>
      </c>
      <c r="K122" s="57">
        <v>10331482.669999998</v>
      </c>
      <c r="L122" s="57">
        <v>7944129.5600000005</v>
      </c>
      <c r="M122" s="57">
        <v>3451303.4</v>
      </c>
      <c r="N122" s="57">
        <v>7151388.8699999992</v>
      </c>
      <c r="O122" s="57">
        <v>19274014.32</v>
      </c>
      <c r="P122" s="57">
        <v>29816138.609999999</v>
      </c>
      <c r="Q122" s="47">
        <f>+SUM(E122:P122)</f>
        <v>121953964.08999999</v>
      </c>
    </row>
    <row r="123" spans="2:38" s="1" customFormat="1" x14ac:dyDescent="0.25">
      <c r="B123" s="2" t="s">
        <v>219</v>
      </c>
      <c r="C123" s="44">
        <v>10266096927</v>
      </c>
      <c r="D123" s="44">
        <v>9579037565</v>
      </c>
      <c r="E123" s="57">
        <v>714960070.17999983</v>
      </c>
      <c r="F123" s="57">
        <v>854132577.5</v>
      </c>
      <c r="G123" s="57">
        <v>2239930562.3800001</v>
      </c>
      <c r="H123" s="57">
        <v>615704582.05000007</v>
      </c>
      <c r="I123" s="57">
        <v>562490822.12</v>
      </c>
      <c r="J123" s="57">
        <v>661123386.21000004</v>
      </c>
      <c r="K123" s="57">
        <v>965418559.42000008</v>
      </c>
      <c r="L123" s="57">
        <v>692905248.62999988</v>
      </c>
      <c r="M123" s="57">
        <v>721618688.02999985</v>
      </c>
      <c r="N123" s="57">
        <v>925123345.72999966</v>
      </c>
      <c r="O123" s="57">
        <v>820315619.22000003</v>
      </c>
      <c r="P123" s="57">
        <v>935104227.27999997</v>
      </c>
      <c r="Q123" s="47">
        <f>+SUM(E123:P123)</f>
        <v>10708827688.75</v>
      </c>
      <c r="R123" s="28"/>
      <c r="S123" s="28"/>
      <c r="T123" s="28"/>
      <c r="U123" s="28"/>
      <c r="V123" s="28"/>
    </row>
    <row r="124" spans="2:38" s="1" customFormat="1" x14ac:dyDescent="0.25">
      <c r="B124" s="9" t="s">
        <v>220</v>
      </c>
      <c r="C124" s="56">
        <f t="shared" ref="C124:Q124" si="15">+C125+C127+C129</f>
        <v>10733570774</v>
      </c>
      <c r="D124" s="56">
        <f t="shared" si="15"/>
        <v>10650456278.5</v>
      </c>
      <c r="E124" s="56">
        <f t="shared" si="15"/>
        <v>5761450</v>
      </c>
      <c r="F124" s="56">
        <f t="shared" si="15"/>
        <v>1635251887.97</v>
      </c>
      <c r="G124" s="56">
        <f t="shared" si="15"/>
        <v>803277000</v>
      </c>
      <c r="H124" s="56">
        <f t="shared" si="15"/>
        <v>1309440500</v>
      </c>
      <c r="I124" s="56">
        <f t="shared" si="15"/>
        <v>825021000</v>
      </c>
      <c r="J124" s="56">
        <f t="shared" si="15"/>
        <v>859663500</v>
      </c>
      <c r="K124" s="56">
        <f t="shared" si="15"/>
        <v>923112432.89999998</v>
      </c>
      <c r="L124" s="56">
        <f t="shared" si="15"/>
        <v>877225500</v>
      </c>
      <c r="M124" s="56">
        <f t="shared" si="15"/>
        <v>31987561.789999999</v>
      </c>
      <c r="N124" s="56">
        <f t="shared" si="15"/>
        <v>1786164839.7</v>
      </c>
      <c r="O124" s="56">
        <f t="shared" si="15"/>
        <v>0</v>
      </c>
      <c r="P124" s="56">
        <f t="shared" si="15"/>
        <v>1875104112.76</v>
      </c>
      <c r="Q124" s="56">
        <f t="shared" si="15"/>
        <v>10932009785.120001</v>
      </c>
      <c r="R124" s="28"/>
      <c r="S124" s="28"/>
      <c r="T124" s="28"/>
      <c r="U124" s="28"/>
      <c r="V124" s="28"/>
    </row>
    <row r="125" spans="2:38" s="1" customFormat="1" x14ac:dyDescent="0.25">
      <c r="B125" s="2" t="s">
        <v>221</v>
      </c>
      <c r="C125" s="44">
        <f t="shared" ref="C125:Q125" si="16">+C126</f>
        <v>21570774</v>
      </c>
      <c r="D125" s="44">
        <f t="shared" si="16"/>
        <v>11408778.5</v>
      </c>
      <c r="E125" s="44">
        <f t="shared" si="16"/>
        <v>5761450</v>
      </c>
      <c r="F125" s="44">
        <f t="shared" si="16"/>
        <v>5647327.5899999999</v>
      </c>
      <c r="G125" s="44">
        <f t="shared" si="16"/>
        <v>0</v>
      </c>
      <c r="H125" s="44">
        <f t="shared" si="16"/>
        <v>0</v>
      </c>
      <c r="I125" s="44">
        <f t="shared" si="16"/>
        <v>0</v>
      </c>
      <c r="J125" s="44">
        <f t="shared" si="16"/>
        <v>0</v>
      </c>
      <c r="K125" s="44">
        <f t="shared" si="16"/>
        <v>0</v>
      </c>
      <c r="L125" s="44">
        <f t="shared" si="16"/>
        <v>0</v>
      </c>
      <c r="M125" s="44">
        <f t="shared" si="16"/>
        <v>0</v>
      </c>
      <c r="N125" s="44">
        <f t="shared" si="16"/>
        <v>0</v>
      </c>
      <c r="O125" s="44">
        <f t="shared" si="16"/>
        <v>0</v>
      </c>
      <c r="P125" s="44">
        <f t="shared" si="16"/>
        <v>0</v>
      </c>
      <c r="Q125" s="49">
        <f t="shared" si="16"/>
        <v>11408777.59</v>
      </c>
    </row>
    <row r="126" spans="2:38" s="1" customFormat="1" x14ac:dyDescent="0.25">
      <c r="B126" s="7" t="s">
        <v>222</v>
      </c>
      <c r="C126" s="40">
        <v>21570774</v>
      </c>
      <c r="D126" s="40">
        <v>11408778.5</v>
      </c>
      <c r="E126" s="36">
        <v>5761450</v>
      </c>
      <c r="F126" s="36">
        <v>5647327.5899999999</v>
      </c>
      <c r="G126" s="36">
        <v>0</v>
      </c>
      <c r="H126" s="36">
        <v>0</v>
      </c>
      <c r="I126" s="36">
        <v>0</v>
      </c>
      <c r="J126" s="36">
        <v>0</v>
      </c>
      <c r="K126" s="36">
        <v>0</v>
      </c>
      <c r="L126" s="36">
        <v>0</v>
      </c>
      <c r="M126" s="36">
        <v>0</v>
      </c>
      <c r="N126" s="36">
        <v>0</v>
      </c>
      <c r="O126" s="36">
        <v>0</v>
      </c>
      <c r="P126" s="36">
        <v>0</v>
      </c>
      <c r="Q126" s="37">
        <f>+SUM(E126:P126)</f>
        <v>11408777.59</v>
      </c>
    </row>
    <row r="127" spans="2:38" s="1" customFormat="1" x14ac:dyDescent="0.25">
      <c r="B127" s="2" t="s">
        <v>301</v>
      </c>
      <c r="C127" s="46">
        <f t="shared" ref="C127:Q127" si="17">+C128</f>
        <v>10712000000</v>
      </c>
      <c r="D127" s="46">
        <f t="shared" si="17"/>
        <v>10639047500</v>
      </c>
      <c r="E127" s="46">
        <f t="shared" si="17"/>
        <v>0</v>
      </c>
      <c r="F127" s="46">
        <f t="shared" si="17"/>
        <v>1597786500</v>
      </c>
      <c r="G127" s="46">
        <f t="shared" si="17"/>
        <v>803277000</v>
      </c>
      <c r="H127" s="46">
        <f t="shared" si="17"/>
        <v>1309440500</v>
      </c>
      <c r="I127" s="46">
        <f t="shared" si="17"/>
        <v>825021000</v>
      </c>
      <c r="J127" s="46">
        <f t="shared" si="17"/>
        <v>859663500</v>
      </c>
      <c r="K127" s="46">
        <f t="shared" si="17"/>
        <v>873976500</v>
      </c>
      <c r="L127" s="46">
        <f t="shared" si="17"/>
        <v>877225500</v>
      </c>
      <c r="M127" s="46">
        <f t="shared" si="17"/>
        <v>0</v>
      </c>
      <c r="N127" s="46">
        <f t="shared" si="17"/>
        <v>1754775000</v>
      </c>
      <c r="O127" s="46">
        <f t="shared" si="17"/>
        <v>0</v>
      </c>
      <c r="P127" s="46">
        <f t="shared" si="17"/>
        <v>1750729500</v>
      </c>
      <c r="Q127" s="49">
        <f t="shared" si="17"/>
        <v>10651895000</v>
      </c>
    </row>
    <row r="128" spans="2:38" s="1" customFormat="1" x14ac:dyDescent="0.25">
      <c r="B128" s="21" t="s">
        <v>302</v>
      </c>
      <c r="C128" s="43">
        <v>10712000000</v>
      </c>
      <c r="D128" s="43">
        <v>10639047500</v>
      </c>
      <c r="E128" s="36">
        <v>0</v>
      </c>
      <c r="F128" s="36">
        <v>1597786500</v>
      </c>
      <c r="G128" s="36">
        <v>803277000</v>
      </c>
      <c r="H128" s="36">
        <v>1309440500</v>
      </c>
      <c r="I128" s="36">
        <v>825021000</v>
      </c>
      <c r="J128" s="36">
        <v>859663500</v>
      </c>
      <c r="K128" s="36">
        <v>873976500</v>
      </c>
      <c r="L128" s="36">
        <v>877225500</v>
      </c>
      <c r="M128" s="36">
        <v>0</v>
      </c>
      <c r="N128" s="36">
        <v>1754775000</v>
      </c>
      <c r="O128" s="36">
        <v>0</v>
      </c>
      <c r="P128" s="36">
        <v>1750729500</v>
      </c>
      <c r="Q128" s="37">
        <f>+SUM(E128:P128)</f>
        <v>10651895000</v>
      </c>
    </row>
    <row r="129" spans="2:30" s="1" customFormat="1" x14ac:dyDescent="0.25">
      <c r="B129" s="2" t="s">
        <v>224</v>
      </c>
      <c r="C129" s="57">
        <f>+C130</f>
        <v>0</v>
      </c>
      <c r="D129" s="57">
        <v>0</v>
      </c>
      <c r="E129" s="57">
        <f t="shared" ref="E129:Q129" si="18">+E130</f>
        <v>0</v>
      </c>
      <c r="F129" s="57">
        <f t="shared" si="18"/>
        <v>31818060.379999999</v>
      </c>
      <c r="G129" s="57">
        <f t="shared" si="18"/>
        <v>0</v>
      </c>
      <c r="H129" s="57">
        <f t="shared" si="18"/>
        <v>0</v>
      </c>
      <c r="I129" s="57">
        <f t="shared" si="18"/>
        <v>0</v>
      </c>
      <c r="J129" s="57">
        <f t="shared" si="18"/>
        <v>0</v>
      </c>
      <c r="K129" s="57">
        <f t="shared" si="18"/>
        <v>49135932.899999999</v>
      </c>
      <c r="L129" s="57">
        <f t="shared" si="18"/>
        <v>0</v>
      </c>
      <c r="M129" s="57">
        <f t="shared" si="18"/>
        <v>31987561.789999999</v>
      </c>
      <c r="N129" s="57">
        <f t="shared" si="18"/>
        <v>31389839.699999999</v>
      </c>
      <c r="O129" s="57">
        <f t="shared" si="18"/>
        <v>0</v>
      </c>
      <c r="P129" s="57">
        <f t="shared" si="18"/>
        <v>124374612.76000001</v>
      </c>
      <c r="Q129" s="47">
        <f t="shared" si="18"/>
        <v>268706007.52999997</v>
      </c>
    </row>
    <row r="130" spans="2:30" x14ac:dyDescent="0.25">
      <c r="B130" s="7" t="s">
        <v>225</v>
      </c>
      <c r="C130" s="36">
        <v>0</v>
      </c>
      <c r="D130" s="36">
        <v>0</v>
      </c>
      <c r="E130" s="36">
        <v>0</v>
      </c>
      <c r="F130" s="36">
        <v>31818060.379999999</v>
      </c>
      <c r="G130" s="36">
        <v>0</v>
      </c>
      <c r="H130" s="36">
        <v>0</v>
      </c>
      <c r="I130" s="36">
        <v>0</v>
      </c>
      <c r="J130" s="36">
        <v>0</v>
      </c>
      <c r="K130" s="36">
        <v>49135932.899999999</v>
      </c>
      <c r="L130" s="36"/>
      <c r="M130" s="36">
        <v>31987561.789999999</v>
      </c>
      <c r="N130" s="36">
        <v>31389839.699999999</v>
      </c>
      <c r="O130" s="36">
        <v>0</v>
      </c>
      <c r="P130" s="36">
        <v>124374612.76000001</v>
      </c>
      <c r="Q130" s="37">
        <f>+SUM(E130:P130)</f>
        <v>268706007.52999997</v>
      </c>
    </row>
    <row r="131" spans="2:30" x14ac:dyDescent="0.25">
      <c r="B131" s="32" t="s">
        <v>226</v>
      </c>
      <c r="C131" s="59">
        <f t="shared" ref="C131:P131" si="19">+C11+C124</f>
        <v>747829107111</v>
      </c>
      <c r="D131" s="59">
        <f t="shared" si="19"/>
        <v>610173873415.10022</v>
      </c>
      <c r="E131" s="60">
        <f t="shared" si="19"/>
        <v>63524812064.570007</v>
      </c>
      <c r="F131" s="60">
        <f t="shared" si="19"/>
        <v>51447527942.020012</v>
      </c>
      <c r="G131" s="60">
        <f t="shared" si="19"/>
        <v>47594308402.62999</v>
      </c>
      <c r="H131" s="60">
        <f t="shared" si="19"/>
        <v>47050328025.189995</v>
      </c>
      <c r="I131" s="60">
        <f t="shared" si="19"/>
        <v>34898566682.51001</v>
      </c>
      <c r="J131" s="60">
        <f t="shared" si="19"/>
        <v>41062976862.449989</v>
      </c>
      <c r="K131" s="60">
        <f t="shared" si="19"/>
        <v>55248539622.539993</v>
      </c>
      <c r="L131" s="60">
        <f t="shared" si="19"/>
        <v>55576790245.959991</v>
      </c>
      <c r="M131" s="60">
        <f t="shared" si="19"/>
        <v>60239313923.480011</v>
      </c>
      <c r="N131" s="60">
        <f t="shared" si="19"/>
        <v>65491869099.289993</v>
      </c>
      <c r="O131" s="60">
        <f t="shared" si="19"/>
        <v>51748513327.470009</v>
      </c>
      <c r="P131" s="60">
        <f t="shared" si="19"/>
        <v>61891196710.359962</v>
      </c>
      <c r="Q131" s="60">
        <f>+Q11+Q124</f>
        <v>635774742908.46997</v>
      </c>
      <c r="R131" s="73"/>
      <c r="S131" s="73"/>
      <c r="T131" s="73"/>
      <c r="U131" s="73"/>
      <c r="V131" s="73"/>
      <c r="W131" s="73"/>
      <c r="X131" s="73"/>
      <c r="Y131" s="73"/>
      <c r="Z131" s="73"/>
      <c r="AA131" s="73"/>
      <c r="AB131" s="73"/>
      <c r="AC131" s="73"/>
      <c r="AD131" s="73"/>
    </row>
    <row r="132" spans="2:30" x14ac:dyDescent="0.25">
      <c r="B132" s="63"/>
      <c r="C132" s="64"/>
      <c r="D132" s="64"/>
      <c r="E132" s="64"/>
      <c r="F132" s="64"/>
      <c r="G132" s="64"/>
      <c r="H132" s="64"/>
      <c r="I132" s="64"/>
      <c r="J132" s="64"/>
      <c r="K132" s="64"/>
      <c r="L132" s="64"/>
      <c r="M132" s="64"/>
      <c r="N132" s="64"/>
      <c r="O132" s="64"/>
      <c r="P132" s="64"/>
      <c r="Q132" s="64"/>
      <c r="V132" s="69"/>
    </row>
    <row r="133" spans="2:30" s="1" customFormat="1" x14ac:dyDescent="0.25">
      <c r="B133" s="32" t="s">
        <v>161</v>
      </c>
      <c r="C133" s="59">
        <f t="shared" ref="C133:Q133" si="20">+C134+C142</f>
        <v>2994261325</v>
      </c>
      <c r="D133" s="59">
        <f t="shared" si="20"/>
        <v>3824308336.6800003</v>
      </c>
      <c r="E133" s="60">
        <f t="shared" si="20"/>
        <v>224644674.41999999</v>
      </c>
      <c r="F133" s="60">
        <f t="shared" si="20"/>
        <v>2412319.6000000006</v>
      </c>
      <c r="G133" s="60">
        <f t="shared" si="20"/>
        <v>108581087.38</v>
      </c>
      <c r="H133" s="60">
        <f t="shared" si="20"/>
        <v>80089832.010000005</v>
      </c>
      <c r="I133" s="60">
        <f t="shared" si="20"/>
        <v>38652997.400000006</v>
      </c>
      <c r="J133" s="60">
        <f t="shared" si="20"/>
        <v>69540842.099999994</v>
      </c>
      <c r="K133" s="60">
        <f t="shared" si="20"/>
        <v>23939145.98</v>
      </c>
      <c r="L133" s="60">
        <f t="shared" si="20"/>
        <v>790033690.77999997</v>
      </c>
      <c r="M133" s="60">
        <f t="shared" si="20"/>
        <v>851175.47</v>
      </c>
      <c r="N133" s="60">
        <f t="shared" si="20"/>
        <v>16358874.750000004</v>
      </c>
      <c r="O133" s="60">
        <f t="shared" si="20"/>
        <v>1.3969838619232178E-9</v>
      </c>
      <c r="P133" s="60">
        <f t="shared" si="20"/>
        <v>138804067.75</v>
      </c>
      <c r="Q133" s="60">
        <f t="shared" si="20"/>
        <v>1493908707.6399999</v>
      </c>
      <c r="R133" s="20"/>
    </row>
    <row r="134" spans="2:30" s="1" customFormat="1" x14ac:dyDescent="0.25">
      <c r="B134" s="11" t="s">
        <v>229</v>
      </c>
      <c r="C134" s="61">
        <f t="shared" ref="C134:Q134" si="21">+C137+C140+C135</f>
        <v>1405867102</v>
      </c>
      <c r="D134" s="61">
        <f t="shared" si="21"/>
        <v>1898538604.3</v>
      </c>
      <c r="E134" s="61">
        <f t="shared" si="21"/>
        <v>23348898.039999999</v>
      </c>
      <c r="F134" s="61">
        <f t="shared" si="21"/>
        <v>0</v>
      </c>
      <c r="G134" s="61">
        <f t="shared" si="21"/>
        <v>8412347.6600000001</v>
      </c>
      <c r="H134" s="61">
        <f t="shared" si="21"/>
        <v>32163729.73</v>
      </c>
      <c r="I134" s="61">
        <f t="shared" si="21"/>
        <v>38652997.400000006</v>
      </c>
      <c r="J134" s="61">
        <f t="shared" si="21"/>
        <v>63046162.229999997</v>
      </c>
      <c r="K134" s="61">
        <f t="shared" si="21"/>
        <v>11447865.25</v>
      </c>
      <c r="L134" s="61">
        <f t="shared" si="21"/>
        <v>472289532.39999998</v>
      </c>
      <c r="M134" s="61">
        <f t="shared" si="21"/>
        <v>0</v>
      </c>
      <c r="N134" s="61">
        <f t="shared" si="21"/>
        <v>343480.8</v>
      </c>
      <c r="O134" s="61">
        <f t="shared" si="21"/>
        <v>0</v>
      </c>
      <c r="P134" s="61">
        <f t="shared" si="21"/>
        <v>119718953.18000001</v>
      </c>
      <c r="Q134" s="61">
        <f t="shared" si="21"/>
        <v>769423966.68999982</v>
      </c>
      <c r="R134" s="28"/>
      <c r="S134" s="28"/>
      <c r="T134" s="28"/>
      <c r="U134" s="28"/>
      <c r="V134" s="28"/>
    </row>
    <row r="135" spans="2:30" s="1" customFormat="1" x14ac:dyDescent="0.25">
      <c r="B135" s="3" t="s">
        <v>230</v>
      </c>
      <c r="C135" s="47">
        <f t="shared" ref="C135:Q135" si="22">+C136</f>
        <v>0</v>
      </c>
      <c r="D135" s="47">
        <f t="shared" si="22"/>
        <v>81729119.709999993</v>
      </c>
      <c r="E135" s="47">
        <f t="shared" si="22"/>
        <v>0</v>
      </c>
      <c r="F135" s="47">
        <f t="shared" si="22"/>
        <v>0</v>
      </c>
      <c r="G135" s="47">
        <f t="shared" si="22"/>
        <v>0</v>
      </c>
      <c r="H135" s="47">
        <f t="shared" si="22"/>
        <v>0</v>
      </c>
      <c r="I135" s="47">
        <f t="shared" si="22"/>
        <v>0</v>
      </c>
      <c r="J135" s="47">
        <f t="shared" si="22"/>
        <v>0</v>
      </c>
      <c r="K135" s="47">
        <f t="shared" si="22"/>
        <v>0</v>
      </c>
      <c r="L135" s="47">
        <f t="shared" si="22"/>
        <v>0</v>
      </c>
      <c r="M135" s="47">
        <f t="shared" si="22"/>
        <v>0</v>
      </c>
      <c r="N135" s="47">
        <f t="shared" si="22"/>
        <v>0</v>
      </c>
      <c r="O135" s="47">
        <f t="shared" si="22"/>
        <v>0</v>
      </c>
      <c r="P135" s="47">
        <f t="shared" si="22"/>
        <v>0</v>
      </c>
      <c r="Q135" s="47">
        <f t="shared" si="22"/>
        <v>0</v>
      </c>
      <c r="R135" s="28"/>
      <c r="S135" s="28"/>
      <c r="T135" s="28"/>
      <c r="U135" s="28"/>
      <c r="V135" s="28"/>
    </row>
    <row r="136" spans="2:30" x14ac:dyDescent="0.25">
      <c r="B136" s="8" t="s">
        <v>231</v>
      </c>
      <c r="C136" s="37">
        <v>0</v>
      </c>
      <c r="D136" s="37">
        <v>81729119.709999993</v>
      </c>
      <c r="E136" s="37">
        <v>0</v>
      </c>
      <c r="F136" s="37">
        <v>0</v>
      </c>
      <c r="G136" s="37">
        <v>0</v>
      </c>
      <c r="H136" s="37">
        <v>0</v>
      </c>
      <c r="I136" s="37">
        <v>0</v>
      </c>
      <c r="J136" s="37">
        <v>0</v>
      </c>
      <c r="K136" s="37">
        <v>0</v>
      </c>
      <c r="L136" s="37">
        <v>0</v>
      </c>
      <c r="M136" s="37">
        <v>0</v>
      </c>
      <c r="N136" s="37">
        <v>0</v>
      </c>
      <c r="O136" s="37">
        <v>0</v>
      </c>
      <c r="P136" s="37">
        <v>0</v>
      </c>
      <c r="Q136" s="37">
        <f>+SUM(E136:P136)</f>
        <v>0</v>
      </c>
    </row>
    <row r="137" spans="2:30" s="1" customFormat="1" x14ac:dyDescent="0.25">
      <c r="B137" s="3" t="s">
        <v>232</v>
      </c>
      <c r="C137" s="47">
        <f t="shared" ref="C137:Q137" si="23">+C138+C139</f>
        <v>1405867102</v>
      </c>
      <c r="D137" s="47">
        <f t="shared" si="23"/>
        <v>1816809484.5899999</v>
      </c>
      <c r="E137" s="47">
        <f t="shared" si="23"/>
        <v>23348898.039999999</v>
      </c>
      <c r="F137" s="47">
        <f t="shared" si="23"/>
        <v>0</v>
      </c>
      <c r="G137" s="47">
        <f t="shared" si="23"/>
        <v>8412347.6600000001</v>
      </c>
      <c r="H137" s="47">
        <f t="shared" si="23"/>
        <v>32163729.73</v>
      </c>
      <c r="I137" s="47">
        <f t="shared" si="23"/>
        <v>38652997.400000006</v>
      </c>
      <c r="J137" s="47">
        <f t="shared" si="23"/>
        <v>63046162.229999997</v>
      </c>
      <c r="K137" s="47">
        <f t="shared" si="23"/>
        <v>11447865.25</v>
      </c>
      <c r="L137" s="47">
        <f t="shared" si="23"/>
        <v>472289532.39999998</v>
      </c>
      <c r="M137" s="47">
        <f t="shared" si="23"/>
        <v>0</v>
      </c>
      <c r="N137" s="47">
        <f t="shared" si="23"/>
        <v>343480.8</v>
      </c>
      <c r="O137" s="47">
        <f t="shared" si="23"/>
        <v>0</v>
      </c>
      <c r="P137" s="47">
        <f t="shared" si="23"/>
        <v>119718953.18000001</v>
      </c>
      <c r="Q137" s="47">
        <f t="shared" si="23"/>
        <v>769423966.68999982</v>
      </c>
    </row>
    <row r="138" spans="2:30" x14ac:dyDescent="0.25">
      <c r="B138" s="8" t="s">
        <v>401</v>
      </c>
      <c r="C138" s="37">
        <v>1405867102</v>
      </c>
      <c r="D138" s="37">
        <v>1816678131.5899999</v>
      </c>
      <c r="E138" s="36">
        <v>23348898.039999999</v>
      </c>
      <c r="F138" s="36">
        <v>0</v>
      </c>
      <c r="G138" s="36">
        <v>5459117.6600000001</v>
      </c>
      <c r="H138" s="36">
        <v>32163729.73</v>
      </c>
      <c r="I138" s="36">
        <v>12040140.34</v>
      </c>
      <c r="J138" s="36">
        <v>63046162.229999997</v>
      </c>
      <c r="K138" s="36">
        <v>11447865.25</v>
      </c>
      <c r="L138" s="36">
        <v>472289532.39999998</v>
      </c>
      <c r="M138" s="36">
        <v>0</v>
      </c>
      <c r="N138" s="36">
        <v>343480.8</v>
      </c>
      <c r="O138" s="36">
        <v>0</v>
      </c>
      <c r="P138" s="36">
        <v>119718953.18000001</v>
      </c>
      <c r="Q138" s="37">
        <f>+SUM(E138:P138)</f>
        <v>739857879.62999988</v>
      </c>
    </row>
    <row r="139" spans="2:30" x14ac:dyDescent="0.25">
      <c r="B139" s="8" t="s">
        <v>402</v>
      </c>
      <c r="C139" s="37">
        <v>0</v>
      </c>
      <c r="D139" s="37">
        <v>131353</v>
      </c>
      <c r="E139" s="36">
        <v>0</v>
      </c>
      <c r="F139" s="36">
        <v>0</v>
      </c>
      <c r="G139" s="36">
        <v>2953230</v>
      </c>
      <c r="H139" s="36">
        <v>0</v>
      </c>
      <c r="I139" s="36">
        <v>26612857.060000002</v>
      </c>
      <c r="J139" s="36">
        <v>0</v>
      </c>
      <c r="K139" s="36">
        <v>0</v>
      </c>
      <c r="L139" s="36">
        <v>0</v>
      </c>
      <c r="M139" s="36">
        <v>0</v>
      </c>
      <c r="N139" s="36">
        <v>0</v>
      </c>
      <c r="O139" s="36">
        <v>0</v>
      </c>
      <c r="P139" s="36">
        <v>0</v>
      </c>
      <c r="Q139" s="37">
        <f>+SUM(E139:P139)</f>
        <v>29566087.060000002</v>
      </c>
    </row>
    <row r="140" spans="2:30" s="1" customFormat="1" x14ac:dyDescent="0.25">
      <c r="B140" s="3" t="s">
        <v>235</v>
      </c>
      <c r="C140" s="62">
        <f>+C141</f>
        <v>0</v>
      </c>
      <c r="D140" s="62">
        <v>0</v>
      </c>
      <c r="E140" s="62">
        <f t="shared" ref="E140:Q140" si="24">+E141</f>
        <v>0</v>
      </c>
      <c r="F140" s="62">
        <f t="shared" si="24"/>
        <v>0</v>
      </c>
      <c r="G140" s="62">
        <f t="shared" si="24"/>
        <v>0</v>
      </c>
      <c r="H140" s="62">
        <f t="shared" si="24"/>
        <v>0</v>
      </c>
      <c r="I140" s="62">
        <f t="shared" si="24"/>
        <v>0</v>
      </c>
      <c r="J140" s="62">
        <f t="shared" si="24"/>
        <v>0</v>
      </c>
      <c r="K140" s="62">
        <f t="shared" si="24"/>
        <v>0</v>
      </c>
      <c r="L140" s="62">
        <f t="shared" si="24"/>
        <v>0</v>
      </c>
      <c r="M140" s="62">
        <f t="shared" si="24"/>
        <v>0</v>
      </c>
      <c r="N140" s="62">
        <f t="shared" si="24"/>
        <v>0</v>
      </c>
      <c r="O140" s="62">
        <f t="shared" si="24"/>
        <v>0</v>
      </c>
      <c r="P140" s="62">
        <f t="shared" si="24"/>
        <v>0</v>
      </c>
      <c r="Q140" s="50">
        <f t="shared" si="24"/>
        <v>0</v>
      </c>
    </row>
    <row r="141" spans="2:30" x14ac:dyDescent="0.25">
      <c r="B141" s="8" t="s">
        <v>236</v>
      </c>
      <c r="C141" s="58">
        <v>0</v>
      </c>
      <c r="D141" s="58">
        <v>0</v>
      </c>
      <c r="E141" s="58">
        <v>0</v>
      </c>
      <c r="F141" s="58">
        <v>0</v>
      </c>
      <c r="G141" s="58">
        <v>0</v>
      </c>
      <c r="H141" s="58">
        <v>0</v>
      </c>
      <c r="I141" s="58">
        <v>0</v>
      </c>
      <c r="J141" s="58">
        <v>0</v>
      </c>
      <c r="K141" s="58">
        <v>0</v>
      </c>
      <c r="L141" s="58">
        <v>0</v>
      </c>
      <c r="M141" s="58">
        <v>0</v>
      </c>
      <c r="N141" s="58">
        <v>0</v>
      </c>
      <c r="O141" s="58">
        <v>0</v>
      </c>
      <c r="P141" s="58">
        <v>0</v>
      </c>
      <c r="Q141" s="37">
        <f>+SUM(E141:P141)</f>
        <v>0</v>
      </c>
    </row>
    <row r="142" spans="2:30" s="1" customFormat="1" x14ac:dyDescent="0.25">
      <c r="B142" s="10" t="s">
        <v>287</v>
      </c>
      <c r="C142" s="48">
        <f t="shared" ref="C142:Q142" si="25">+C143+C145+C148</f>
        <v>1588394223</v>
      </c>
      <c r="D142" s="48">
        <f t="shared" si="25"/>
        <v>1925769732.3800001</v>
      </c>
      <c r="E142" s="48">
        <f t="shared" si="25"/>
        <v>201295776.38</v>
      </c>
      <c r="F142" s="48">
        <f t="shared" si="25"/>
        <v>2412319.6000000006</v>
      </c>
      <c r="G142" s="48">
        <f t="shared" si="25"/>
        <v>100168739.72</v>
      </c>
      <c r="H142" s="48">
        <f t="shared" si="25"/>
        <v>47926102.280000001</v>
      </c>
      <c r="I142" s="48">
        <f t="shared" si="25"/>
        <v>0</v>
      </c>
      <c r="J142" s="48">
        <f t="shared" si="25"/>
        <v>6494679.8699999992</v>
      </c>
      <c r="K142" s="48">
        <f t="shared" si="25"/>
        <v>12491280.73</v>
      </c>
      <c r="L142" s="48">
        <f t="shared" si="25"/>
        <v>317744158.38</v>
      </c>
      <c r="M142" s="48">
        <f t="shared" si="25"/>
        <v>851175.47</v>
      </c>
      <c r="N142" s="48">
        <f t="shared" si="25"/>
        <v>16015393.950000003</v>
      </c>
      <c r="O142" s="48">
        <f t="shared" si="25"/>
        <v>1.3969838619232178E-9</v>
      </c>
      <c r="P142" s="48">
        <f t="shared" si="25"/>
        <v>19085114.570000004</v>
      </c>
      <c r="Q142" s="48">
        <f t="shared" si="25"/>
        <v>724484740.95000005</v>
      </c>
    </row>
    <row r="143" spans="2:30" x14ac:dyDescent="0.25">
      <c r="B143" s="3" t="s">
        <v>238</v>
      </c>
      <c r="C143" s="47">
        <f t="shared" ref="C143:Q143" si="26">+C144</f>
        <v>0</v>
      </c>
      <c r="D143" s="47">
        <f t="shared" si="26"/>
        <v>17355473.970000003</v>
      </c>
      <c r="E143" s="47">
        <f t="shared" si="26"/>
        <v>0</v>
      </c>
      <c r="F143" s="47">
        <f t="shared" si="26"/>
        <v>1440569.71</v>
      </c>
      <c r="G143" s="47">
        <f t="shared" si="26"/>
        <v>5367010</v>
      </c>
      <c r="H143" s="47">
        <f t="shared" si="26"/>
        <v>0</v>
      </c>
      <c r="I143" s="47">
        <f t="shared" si="26"/>
        <v>0</v>
      </c>
      <c r="J143" s="47">
        <f t="shared" si="26"/>
        <v>0</v>
      </c>
      <c r="K143" s="47">
        <f t="shared" si="26"/>
        <v>0</v>
      </c>
      <c r="L143" s="47">
        <f t="shared" si="26"/>
        <v>0</v>
      </c>
      <c r="M143" s="47">
        <f t="shared" si="26"/>
        <v>0</v>
      </c>
      <c r="N143" s="47">
        <f t="shared" si="26"/>
        <v>0</v>
      </c>
      <c r="O143" s="47">
        <f t="shared" si="26"/>
        <v>0</v>
      </c>
      <c r="P143" s="47">
        <f t="shared" si="26"/>
        <v>884305.26</v>
      </c>
      <c r="Q143" s="47">
        <f t="shared" si="26"/>
        <v>7691884.9699999997</v>
      </c>
      <c r="R143" s="29"/>
      <c r="S143" s="29"/>
      <c r="T143" s="29"/>
      <c r="U143" s="29"/>
      <c r="V143" s="29"/>
    </row>
    <row r="144" spans="2:30" x14ac:dyDescent="0.25">
      <c r="B144" s="8" t="s">
        <v>240</v>
      </c>
      <c r="C144" s="37">
        <v>0</v>
      </c>
      <c r="D144" s="37">
        <v>17355473.970000003</v>
      </c>
      <c r="E144" s="36">
        <v>0</v>
      </c>
      <c r="F144" s="36">
        <v>1440569.71</v>
      </c>
      <c r="G144" s="36">
        <v>5367010</v>
      </c>
      <c r="H144" s="36">
        <v>0</v>
      </c>
      <c r="I144" s="36">
        <v>0</v>
      </c>
      <c r="J144" s="36">
        <v>0</v>
      </c>
      <c r="K144" s="36">
        <v>0</v>
      </c>
      <c r="L144" s="36">
        <v>0</v>
      </c>
      <c r="M144" s="36">
        <v>0</v>
      </c>
      <c r="N144" s="36">
        <v>0</v>
      </c>
      <c r="O144" s="36">
        <v>0</v>
      </c>
      <c r="P144" s="36">
        <v>884305.26</v>
      </c>
      <c r="Q144" s="37">
        <f>+SUM(E144:P144)</f>
        <v>7691884.9699999997</v>
      </c>
    </row>
    <row r="145" spans="1:22" s="1" customFormat="1" x14ac:dyDescent="0.25">
      <c r="B145" s="3" t="s">
        <v>243</v>
      </c>
      <c r="C145" s="62">
        <f t="shared" ref="C145:Q145" si="27">+C146+C147</f>
        <v>1588394223</v>
      </c>
      <c r="D145" s="62">
        <f t="shared" si="27"/>
        <v>1908414258.4100001</v>
      </c>
      <c r="E145" s="62">
        <f t="shared" si="27"/>
        <v>201295776.38</v>
      </c>
      <c r="F145" s="62">
        <f t="shared" si="27"/>
        <v>971749.8900000006</v>
      </c>
      <c r="G145" s="62">
        <f t="shared" si="27"/>
        <v>94801729.719999999</v>
      </c>
      <c r="H145" s="62">
        <f t="shared" si="27"/>
        <v>47926102.280000001</v>
      </c>
      <c r="I145" s="62">
        <f t="shared" si="27"/>
        <v>0</v>
      </c>
      <c r="J145" s="62">
        <f t="shared" si="27"/>
        <v>6494679.8699999992</v>
      </c>
      <c r="K145" s="62">
        <f t="shared" si="27"/>
        <v>12491280.73</v>
      </c>
      <c r="L145" s="62">
        <f t="shared" si="27"/>
        <v>317744158.38</v>
      </c>
      <c r="M145" s="62">
        <f t="shared" si="27"/>
        <v>851175.47</v>
      </c>
      <c r="N145" s="62">
        <f t="shared" si="27"/>
        <v>16015393.950000003</v>
      </c>
      <c r="O145" s="62">
        <f t="shared" si="27"/>
        <v>1.3969838619232178E-9</v>
      </c>
      <c r="P145" s="62">
        <f t="shared" si="27"/>
        <v>18200809.310000002</v>
      </c>
      <c r="Q145" s="47">
        <f t="shared" si="27"/>
        <v>716792855.98000002</v>
      </c>
    </row>
    <row r="146" spans="1:22" x14ac:dyDescent="0.25">
      <c r="B146" s="8" t="s">
        <v>244</v>
      </c>
      <c r="C146" s="58">
        <v>1588394223</v>
      </c>
      <c r="D146" s="58">
        <v>1908394139.4100001</v>
      </c>
      <c r="E146" s="36">
        <v>201295776.38</v>
      </c>
      <c r="F146" s="36">
        <v>971749.8900000006</v>
      </c>
      <c r="G146" s="36">
        <v>94801729.719999999</v>
      </c>
      <c r="H146" s="36">
        <v>47926102.280000001</v>
      </c>
      <c r="I146" s="36">
        <v>0</v>
      </c>
      <c r="J146" s="36">
        <v>6494679.8699999992</v>
      </c>
      <c r="K146" s="36">
        <v>12491280.73</v>
      </c>
      <c r="L146" s="36">
        <v>317744158.38</v>
      </c>
      <c r="M146" s="36">
        <v>851175.47</v>
      </c>
      <c r="N146" s="36">
        <v>16015393.950000003</v>
      </c>
      <c r="O146" s="36">
        <v>1.3969838619232178E-9</v>
      </c>
      <c r="P146" s="36">
        <v>18200809.310000002</v>
      </c>
      <c r="Q146" s="37">
        <f>+SUM(E146:P146)</f>
        <v>716792855.98000002</v>
      </c>
    </row>
    <row r="147" spans="1:22" x14ac:dyDescent="0.25">
      <c r="B147" s="8" t="s">
        <v>245</v>
      </c>
      <c r="C147" s="58">
        <v>0</v>
      </c>
      <c r="D147" s="58">
        <v>20119</v>
      </c>
      <c r="E147" s="58">
        <v>0</v>
      </c>
      <c r="F147" s="58">
        <v>0</v>
      </c>
      <c r="G147" s="58">
        <v>0</v>
      </c>
      <c r="H147" s="58">
        <v>0</v>
      </c>
      <c r="I147" s="58">
        <v>0</v>
      </c>
      <c r="J147" s="58">
        <v>0</v>
      </c>
      <c r="K147" s="58">
        <v>0</v>
      </c>
      <c r="L147" s="58">
        <v>0</v>
      </c>
      <c r="M147" s="58">
        <v>0</v>
      </c>
      <c r="N147" s="58">
        <v>0</v>
      </c>
      <c r="O147" s="58">
        <v>0</v>
      </c>
      <c r="P147" s="58">
        <v>0</v>
      </c>
      <c r="Q147" s="37">
        <f>+SUM(E147:P147)</f>
        <v>0</v>
      </c>
    </row>
    <row r="148" spans="1:22" s="1" customFormat="1" x14ac:dyDescent="0.25">
      <c r="B148" s="3" t="s">
        <v>246</v>
      </c>
      <c r="C148" s="47">
        <f>+C149</f>
        <v>0</v>
      </c>
      <c r="D148" s="47">
        <v>0</v>
      </c>
      <c r="E148" s="47">
        <f t="shared" ref="E148:Q148" si="28">+E149</f>
        <v>0</v>
      </c>
      <c r="F148" s="47">
        <f t="shared" si="28"/>
        <v>0</v>
      </c>
      <c r="G148" s="47">
        <f t="shared" si="28"/>
        <v>0</v>
      </c>
      <c r="H148" s="47">
        <f t="shared" si="28"/>
        <v>0</v>
      </c>
      <c r="I148" s="47">
        <f t="shared" si="28"/>
        <v>0</v>
      </c>
      <c r="J148" s="47">
        <f t="shared" si="28"/>
        <v>0</v>
      </c>
      <c r="K148" s="47">
        <f t="shared" si="28"/>
        <v>0</v>
      </c>
      <c r="L148" s="47">
        <f t="shared" si="28"/>
        <v>0</v>
      </c>
      <c r="M148" s="47">
        <f t="shared" si="28"/>
        <v>0</v>
      </c>
      <c r="N148" s="47">
        <f t="shared" si="28"/>
        <v>0</v>
      </c>
      <c r="O148" s="47">
        <f t="shared" si="28"/>
        <v>0</v>
      </c>
      <c r="P148" s="47">
        <f t="shared" si="28"/>
        <v>0</v>
      </c>
      <c r="Q148" s="47">
        <f t="shared" si="28"/>
        <v>0</v>
      </c>
    </row>
    <row r="149" spans="1:22" x14ac:dyDescent="0.25">
      <c r="B149" s="8" t="s">
        <v>247</v>
      </c>
      <c r="C149" s="37">
        <v>0</v>
      </c>
      <c r="D149" s="37">
        <v>0</v>
      </c>
      <c r="E149" s="37">
        <v>0</v>
      </c>
      <c r="F149" s="37">
        <v>0</v>
      </c>
      <c r="G149" s="37">
        <v>0</v>
      </c>
      <c r="H149" s="37">
        <v>0</v>
      </c>
      <c r="I149" s="37">
        <v>0</v>
      </c>
      <c r="J149" s="37">
        <v>0</v>
      </c>
      <c r="K149" s="37">
        <v>0</v>
      </c>
      <c r="L149" s="37">
        <v>0</v>
      </c>
      <c r="M149" s="37">
        <v>0</v>
      </c>
      <c r="N149" s="37">
        <v>0</v>
      </c>
      <c r="O149" s="37">
        <v>0</v>
      </c>
      <c r="P149" s="37">
        <v>0</v>
      </c>
      <c r="Q149" s="37">
        <f>+SUM(E149:P149)</f>
        <v>0</v>
      </c>
    </row>
    <row r="150" spans="1:22" x14ac:dyDescent="0.25">
      <c r="B150" s="32" t="s">
        <v>292</v>
      </c>
      <c r="C150" s="59">
        <f t="shared" ref="C150:Q150" si="29">+C131+C133</f>
        <v>750823368436</v>
      </c>
      <c r="D150" s="59">
        <f t="shared" si="29"/>
        <v>613998181751.78027</v>
      </c>
      <c r="E150" s="60">
        <f t="shared" si="29"/>
        <v>63749456738.990005</v>
      </c>
      <c r="F150" s="60">
        <f t="shared" si="29"/>
        <v>51449940261.62001</v>
      </c>
      <c r="G150" s="60">
        <f t="shared" si="29"/>
        <v>47702889490.009987</v>
      </c>
      <c r="H150" s="60">
        <f t="shared" si="29"/>
        <v>47130417857.199997</v>
      </c>
      <c r="I150" s="60">
        <f t="shared" si="29"/>
        <v>34937219679.910011</v>
      </c>
      <c r="J150" s="60">
        <f t="shared" si="29"/>
        <v>41132517704.549988</v>
      </c>
      <c r="K150" s="60">
        <f t="shared" si="29"/>
        <v>55272478768.519997</v>
      </c>
      <c r="L150" s="60">
        <f t="shared" si="29"/>
        <v>56366823936.73999</v>
      </c>
      <c r="M150" s="60">
        <f t="shared" si="29"/>
        <v>60240165098.950012</v>
      </c>
      <c r="N150" s="60">
        <f t="shared" si="29"/>
        <v>65508227974.039993</v>
      </c>
      <c r="O150" s="60">
        <f t="shared" si="29"/>
        <v>51748513327.470009</v>
      </c>
      <c r="P150" s="60">
        <f t="shared" si="29"/>
        <v>62030000778.109962</v>
      </c>
      <c r="Q150" s="60">
        <f t="shared" si="29"/>
        <v>637268651616.10999</v>
      </c>
    </row>
    <row r="151" spans="1:22" x14ac:dyDescent="0.25">
      <c r="B151" s="15"/>
      <c r="C151" s="58"/>
      <c r="D151" s="58"/>
      <c r="E151" s="37"/>
      <c r="F151" s="37"/>
      <c r="G151" s="37"/>
      <c r="H151" s="37"/>
      <c r="I151" s="37"/>
      <c r="J151" s="37"/>
      <c r="K151" s="37"/>
      <c r="L151" s="37"/>
      <c r="M151" s="37"/>
      <c r="N151" s="37"/>
      <c r="O151" s="37"/>
      <c r="P151" s="37"/>
      <c r="Q151" s="37"/>
    </row>
    <row r="152" spans="1:22" x14ac:dyDescent="0.25">
      <c r="B152" s="32" t="s">
        <v>293</v>
      </c>
      <c r="C152" s="59">
        <f>+C157</f>
        <v>246295821767</v>
      </c>
      <c r="D152" s="59">
        <f>+D157+D153</f>
        <v>599525417914</v>
      </c>
      <c r="E152" s="60">
        <f t="shared" ref="E152:Q152" si="30">+E157</f>
        <v>136944186469.22</v>
      </c>
      <c r="F152" s="60">
        <f t="shared" si="30"/>
        <v>4381803129.3299999</v>
      </c>
      <c r="G152" s="60">
        <f t="shared" si="30"/>
        <v>17163089472.66</v>
      </c>
      <c r="H152" s="60">
        <f t="shared" si="30"/>
        <v>660918407.70000005</v>
      </c>
      <c r="I152" s="60">
        <f t="shared" si="30"/>
        <v>48062903527.889999</v>
      </c>
      <c r="J152" s="60">
        <f t="shared" si="30"/>
        <v>40429114414.719994</v>
      </c>
      <c r="K152" s="60">
        <f t="shared" si="30"/>
        <v>44985810836.160004</v>
      </c>
      <c r="L152" s="60">
        <f t="shared" si="30"/>
        <v>7110815859.8800001</v>
      </c>
      <c r="M152" s="60">
        <f t="shared" si="30"/>
        <v>221913115239.94</v>
      </c>
      <c r="N152" s="60">
        <f t="shared" si="30"/>
        <v>359923464.13</v>
      </c>
      <c r="O152" s="60">
        <f t="shared" si="30"/>
        <v>29332313226.860001</v>
      </c>
      <c r="P152" s="60">
        <f t="shared" si="30"/>
        <v>48123294452.669983</v>
      </c>
      <c r="Q152" s="60">
        <f t="shared" si="30"/>
        <v>599467288501.15991</v>
      </c>
    </row>
    <row r="153" spans="1:22" ht="17.25" customHeight="1" x14ac:dyDescent="0.25">
      <c r="B153" s="9" t="s">
        <v>403</v>
      </c>
      <c r="C153" s="48">
        <v>0</v>
      </c>
      <c r="D153" s="48">
        <f>D154</f>
        <v>0</v>
      </c>
      <c r="E153" s="48">
        <v>0</v>
      </c>
      <c r="F153" s="48">
        <v>0</v>
      </c>
      <c r="G153" s="48">
        <v>0</v>
      </c>
      <c r="H153" s="48">
        <v>0</v>
      </c>
      <c r="I153" s="48">
        <v>0</v>
      </c>
      <c r="J153" s="48">
        <v>0</v>
      </c>
      <c r="K153" s="48">
        <v>0</v>
      </c>
      <c r="L153" s="48">
        <v>0</v>
      </c>
      <c r="M153" s="48">
        <v>0</v>
      </c>
      <c r="N153" s="48">
        <v>0</v>
      </c>
      <c r="O153" s="48">
        <v>0</v>
      </c>
      <c r="P153" s="48">
        <v>0</v>
      </c>
      <c r="Q153" s="48">
        <f>+Q154+Q159</f>
        <v>0</v>
      </c>
    </row>
    <row r="154" spans="1:22" ht="17.25" customHeight="1" x14ac:dyDescent="0.25">
      <c r="B154" s="2" t="s">
        <v>378</v>
      </c>
      <c r="C154" s="44">
        <v>0</v>
      </c>
      <c r="D154" s="44">
        <f>D155</f>
        <v>0</v>
      </c>
      <c r="E154" s="44">
        <v>0</v>
      </c>
      <c r="F154" s="44">
        <v>0</v>
      </c>
      <c r="G154" s="44">
        <v>0</v>
      </c>
      <c r="H154" s="44">
        <v>0</v>
      </c>
      <c r="I154" s="44">
        <v>0</v>
      </c>
      <c r="J154" s="44">
        <v>0</v>
      </c>
      <c r="K154" s="44">
        <v>0</v>
      </c>
      <c r="L154" s="44">
        <v>0</v>
      </c>
      <c r="M154" s="44">
        <v>0</v>
      </c>
      <c r="N154" s="44">
        <v>0</v>
      </c>
      <c r="O154" s="44">
        <v>0</v>
      </c>
      <c r="P154" s="44">
        <v>0</v>
      </c>
      <c r="Q154" s="49">
        <v>0</v>
      </c>
    </row>
    <row r="155" spans="1:22" ht="17.25" customHeight="1" x14ac:dyDescent="0.25">
      <c r="B155" s="3" t="s">
        <v>404</v>
      </c>
      <c r="C155" s="44">
        <v>0</v>
      </c>
      <c r="D155" s="44">
        <f>D156</f>
        <v>0</v>
      </c>
      <c r="E155" s="44">
        <v>0</v>
      </c>
      <c r="F155" s="44">
        <v>0</v>
      </c>
      <c r="G155" s="44">
        <v>0</v>
      </c>
      <c r="H155" s="44">
        <v>0</v>
      </c>
      <c r="I155" s="44">
        <v>0</v>
      </c>
      <c r="J155" s="44">
        <v>0</v>
      </c>
      <c r="K155" s="44">
        <v>0</v>
      </c>
      <c r="L155" s="44">
        <v>0</v>
      </c>
      <c r="M155" s="44">
        <v>0</v>
      </c>
      <c r="N155" s="44">
        <v>0</v>
      </c>
      <c r="O155" s="44">
        <v>0</v>
      </c>
      <c r="P155" s="44">
        <v>0</v>
      </c>
      <c r="Q155" s="49">
        <v>0</v>
      </c>
    </row>
    <row r="156" spans="1:22" ht="17.25" customHeight="1" x14ac:dyDescent="0.25">
      <c r="B156" s="70" t="s">
        <v>405</v>
      </c>
      <c r="C156" s="44">
        <v>0</v>
      </c>
      <c r="D156" s="40">
        <v>0</v>
      </c>
      <c r="E156" s="44">
        <v>0</v>
      </c>
      <c r="F156" s="44">
        <v>0</v>
      </c>
      <c r="G156" s="44">
        <v>0</v>
      </c>
      <c r="H156" s="44">
        <v>0</v>
      </c>
      <c r="I156" s="44">
        <v>0</v>
      </c>
      <c r="J156" s="44">
        <v>0</v>
      </c>
      <c r="K156" s="44">
        <v>0</v>
      </c>
      <c r="L156" s="44">
        <v>0</v>
      </c>
      <c r="M156" s="44">
        <v>0</v>
      </c>
      <c r="N156" s="44">
        <v>0</v>
      </c>
      <c r="O156" s="44">
        <v>0</v>
      </c>
      <c r="P156" s="44">
        <v>0</v>
      </c>
      <c r="Q156" s="49">
        <v>0</v>
      </c>
    </row>
    <row r="157" spans="1:22" s="1" customFormat="1" x14ac:dyDescent="0.25">
      <c r="B157" s="9" t="s">
        <v>294</v>
      </c>
      <c r="C157" s="48">
        <f t="shared" ref="C157:Q157" si="31">+C158+C163</f>
        <v>246295821767</v>
      </c>
      <c r="D157" s="48">
        <f t="shared" si="31"/>
        <v>599525417914</v>
      </c>
      <c r="E157" s="48">
        <f t="shared" si="31"/>
        <v>136944186469.22</v>
      </c>
      <c r="F157" s="48">
        <f t="shared" si="31"/>
        <v>4381803129.3299999</v>
      </c>
      <c r="G157" s="48">
        <f t="shared" si="31"/>
        <v>17163089472.66</v>
      </c>
      <c r="H157" s="48">
        <f t="shared" si="31"/>
        <v>660918407.70000005</v>
      </c>
      <c r="I157" s="48">
        <f t="shared" si="31"/>
        <v>48062903527.889999</v>
      </c>
      <c r="J157" s="48">
        <f t="shared" si="31"/>
        <v>40429114414.719994</v>
      </c>
      <c r="K157" s="48">
        <f t="shared" si="31"/>
        <v>44985810836.160004</v>
      </c>
      <c r="L157" s="48">
        <f t="shared" si="31"/>
        <v>7110815859.8800001</v>
      </c>
      <c r="M157" s="48">
        <f t="shared" si="31"/>
        <v>221913115239.94</v>
      </c>
      <c r="N157" s="48">
        <f t="shared" si="31"/>
        <v>359923464.13</v>
      </c>
      <c r="O157" s="48">
        <f t="shared" si="31"/>
        <v>29332313226.860001</v>
      </c>
      <c r="P157" s="48">
        <f t="shared" si="31"/>
        <v>48123294452.669983</v>
      </c>
      <c r="Q157" s="48">
        <f t="shared" si="31"/>
        <v>599467288501.15991</v>
      </c>
    </row>
    <row r="158" spans="1:22" s="1" customFormat="1" x14ac:dyDescent="0.25">
      <c r="B158" s="2" t="s">
        <v>255</v>
      </c>
      <c r="C158" s="44">
        <f t="shared" ref="C158:Q158" si="32">+C159+C161</f>
        <v>0</v>
      </c>
      <c r="D158" s="44">
        <f t="shared" si="32"/>
        <v>0</v>
      </c>
      <c r="E158" s="44">
        <f t="shared" si="32"/>
        <v>0</v>
      </c>
      <c r="F158" s="44">
        <f t="shared" si="32"/>
        <v>0</v>
      </c>
      <c r="G158" s="44">
        <f t="shared" si="32"/>
        <v>0</v>
      </c>
      <c r="H158" s="44">
        <f t="shared" si="32"/>
        <v>0</v>
      </c>
      <c r="I158" s="44">
        <f t="shared" si="32"/>
        <v>0</v>
      </c>
      <c r="J158" s="44">
        <f t="shared" si="32"/>
        <v>0</v>
      </c>
      <c r="K158" s="44">
        <f t="shared" si="32"/>
        <v>0</v>
      </c>
      <c r="L158" s="44">
        <f t="shared" si="32"/>
        <v>0</v>
      </c>
      <c r="M158" s="44">
        <f t="shared" si="32"/>
        <v>0</v>
      </c>
      <c r="N158" s="44">
        <f t="shared" si="32"/>
        <v>0</v>
      </c>
      <c r="O158" s="44">
        <f t="shared" si="32"/>
        <v>0</v>
      </c>
      <c r="P158" s="44">
        <f t="shared" si="32"/>
        <v>0</v>
      </c>
      <c r="Q158" s="49">
        <f t="shared" si="32"/>
        <v>0</v>
      </c>
      <c r="R158" s="28"/>
      <c r="S158" s="28"/>
      <c r="T158" s="28"/>
      <c r="U158" s="28"/>
      <c r="V158" s="28"/>
    </row>
    <row r="159" spans="1:22" s="1" customFormat="1" x14ac:dyDescent="0.25">
      <c r="B159" s="3" t="s">
        <v>256</v>
      </c>
      <c r="C159" s="44">
        <f t="shared" ref="C159:N159" si="33">+C160</f>
        <v>0</v>
      </c>
      <c r="D159" s="44">
        <f t="shared" si="33"/>
        <v>0</v>
      </c>
      <c r="E159" s="44">
        <f t="shared" si="33"/>
        <v>0</v>
      </c>
      <c r="F159" s="44">
        <f t="shared" si="33"/>
        <v>0</v>
      </c>
      <c r="G159" s="44">
        <f t="shared" si="33"/>
        <v>0</v>
      </c>
      <c r="H159" s="44">
        <f t="shared" si="33"/>
        <v>0</v>
      </c>
      <c r="I159" s="44">
        <f t="shared" si="33"/>
        <v>0</v>
      </c>
      <c r="J159" s="44">
        <f t="shared" si="33"/>
        <v>0</v>
      </c>
      <c r="K159" s="44">
        <f t="shared" si="33"/>
        <v>0</v>
      </c>
      <c r="L159" s="44">
        <f t="shared" si="33"/>
        <v>0</v>
      </c>
      <c r="M159" s="44">
        <f t="shared" si="33"/>
        <v>0</v>
      </c>
      <c r="N159" s="44">
        <f t="shared" si="33"/>
        <v>0</v>
      </c>
      <c r="O159" s="44">
        <v>0</v>
      </c>
      <c r="P159" s="44">
        <v>0</v>
      </c>
      <c r="Q159" s="49">
        <f>+Q160</f>
        <v>0</v>
      </c>
    </row>
    <row r="160" spans="1:22" s="1" customFormat="1" x14ac:dyDescent="0.25">
      <c r="A160"/>
      <c r="B160" s="70" t="s">
        <v>257</v>
      </c>
      <c r="C160" s="40">
        <v>0</v>
      </c>
      <c r="D160" s="40">
        <v>0</v>
      </c>
      <c r="E160" s="40">
        <v>0</v>
      </c>
      <c r="F160" s="40">
        <v>0</v>
      </c>
      <c r="G160" s="40">
        <v>0</v>
      </c>
      <c r="H160" s="40">
        <v>0</v>
      </c>
      <c r="I160" s="40">
        <v>0</v>
      </c>
      <c r="J160" s="40">
        <v>0</v>
      </c>
      <c r="K160" s="40">
        <v>0</v>
      </c>
      <c r="L160" s="40">
        <v>0</v>
      </c>
      <c r="M160" s="40">
        <v>0</v>
      </c>
      <c r="N160" s="40">
        <v>0</v>
      </c>
      <c r="O160" s="40">
        <v>0</v>
      </c>
      <c r="P160" s="40">
        <v>0</v>
      </c>
      <c r="Q160" s="50">
        <f>SUM(E160:P160)</f>
        <v>0</v>
      </c>
    </row>
    <row r="161" spans="1:22" s="1" customFormat="1" x14ac:dyDescent="0.25">
      <c r="B161" s="3" t="s">
        <v>303</v>
      </c>
      <c r="C161" s="44">
        <f t="shared" ref="C161:Q161" si="34">+C162</f>
        <v>0</v>
      </c>
      <c r="D161" s="44">
        <f t="shared" si="34"/>
        <v>0</v>
      </c>
      <c r="E161" s="44">
        <f t="shared" si="34"/>
        <v>0</v>
      </c>
      <c r="F161" s="44">
        <f t="shared" si="34"/>
        <v>0</v>
      </c>
      <c r="G161" s="44">
        <f t="shared" si="34"/>
        <v>0</v>
      </c>
      <c r="H161" s="44">
        <f t="shared" si="34"/>
        <v>0</v>
      </c>
      <c r="I161" s="44">
        <f t="shared" si="34"/>
        <v>0</v>
      </c>
      <c r="J161" s="44">
        <f t="shared" si="34"/>
        <v>0</v>
      </c>
      <c r="K161" s="44">
        <f t="shared" si="34"/>
        <v>0</v>
      </c>
      <c r="L161" s="44">
        <f t="shared" si="34"/>
        <v>0</v>
      </c>
      <c r="M161" s="44">
        <f t="shared" si="34"/>
        <v>0</v>
      </c>
      <c r="N161" s="44">
        <f t="shared" si="34"/>
        <v>0</v>
      </c>
      <c r="O161" s="44">
        <f t="shared" si="34"/>
        <v>0</v>
      </c>
      <c r="P161" s="44">
        <f t="shared" si="34"/>
        <v>0</v>
      </c>
      <c r="Q161" s="49">
        <f t="shared" si="34"/>
        <v>0</v>
      </c>
    </row>
    <row r="162" spans="1:22" s="1" customFormat="1" x14ac:dyDescent="0.25">
      <c r="A162"/>
      <c r="B162" s="70" t="s">
        <v>304</v>
      </c>
      <c r="C162" s="40">
        <v>0</v>
      </c>
      <c r="D162" s="40">
        <v>0</v>
      </c>
      <c r="E162" s="40">
        <v>0</v>
      </c>
      <c r="F162" s="40">
        <v>0</v>
      </c>
      <c r="G162" s="40">
        <v>0</v>
      </c>
      <c r="H162" s="40">
        <v>0</v>
      </c>
      <c r="I162" s="40">
        <v>0</v>
      </c>
      <c r="J162" s="40">
        <v>0</v>
      </c>
      <c r="K162" s="40">
        <v>0</v>
      </c>
      <c r="L162" s="40">
        <v>0</v>
      </c>
      <c r="M162" s="40">
        <v>0</v>
      </c>
      <c r="N162" s="40">
        <v>0</v>
      </c>
      <c r="O162" s="40">
        <v>0</v>
      </c>
      <c r="P162" s="40">
        <v>0</v>
      </c>
      <c r="Q162" s="50">
        <f>SUM(E162:P162)</f>
        <v>0</v>
      </c>
    </row>
    <row r="163" spans="1:22" s="1" customFormat="1" x14ac:dyDescent="0.25">
      <c r="B163" s="2" t="s">
        <v>258</v>
      </c>
      <c r="C163" s="44">
        <f t="shared" ref="C163:Q163" si="35">+C164+C167</f>
        <v>246295821767</v>
      </c>
      <c r="D163" s="44">
        <f t="shared" si="35"/>
        <v>599525417914</v>
      </c>
      <c r="E163" s="49">
        <f t="shared" si="35"/>
        <v>136944186469.22</v>
      </c>
      <c r="F163" s="49">
        <f t="shared" si="35"/>
        <v>4381803129.3299999</v>
      </c>
      <c r="G163" s="49">
        <f t="shared" si="35"/>
        <v>17163089472.66</v>
      </c>
      <c r="H163" s="49">
        <f t="shared" si="35"/>
        <v>660918407.70000005</v>
      </c>
      <c r="I163" s="49">
        <f t="shared" si="35"/>
        <v>48062903527.889999</v>
      </c>
      <c r="J163" s="49">
        <f t="shared" si="35"/>
        <v>40429114414.719994</v>
      </c>
      <c r="K163" s="49">
        <f t="shared" si="35"/>
        <v>44985810836.160004</v>
      </c>
      <c r="L163" s="49">
        <f t="shared" si="35"/>
        <v>7110815859.8800001</v>
      </c>
      <c r="M163" s="49">
        <f t="shared" si="35"/>
        <v>221913115239.94</v>
      </c>
      <c r="N163" s="49">
        <f t="shared" si="35"/>
        <v>359923464.13</v>
      </c>
      <c r="O163" s="49">
        <f t="shared" si="35"/>
        <v>29332313226.860001</v>
      </c>
      <c r="P163" s="49">
        <f t="shared" si="35"/>
        <v>48123294452.669983</v>
      </c>
      <c r="Q163" s="49">
        <f t="shared" si="35"/>
        <v>599467288501.15991</v>
      </c>
    </row>
    <row r="164" spans="1:22" s="1" customFormat="1" x14ac:dyDescent="0.25">
      <c r="B164" s="3" t="s">
        <v>259</v>
      </c>
      <c r="C164" s="49">
        <f t="shared" ref="C164:Q164" si="36">+C165+C166</f>
        <v>86312101767</v>
      </c>
      <c r="D164" s="49">
        <f t="shared" si="36"/>
        <v>463780629974.17004</v>
      </c>
      <c r="E164" s="49">
        <f t="shared" si="36"/>
        <v>136914752104</v>
      </c>
      <c r="F164" s="49">
        <f t="shared" si="36"/>
        <v>4050000000</v>
      </c>
      <c r="G164" s="49">
        <f t="shared" si="36"/>
        <v>8813800000</v>
      </c>
      <c r="H164" s="49">
        <f t="shared" si="36"/>
        <v>0</v>
      </c>
      <c r="I164" s="49">
        <f t="shared" si="36"/>
        <v>40000000000</v>
      </c>
      <c r="J164" s="49">
        <f t="shared" si="36"/>
        <v>0</v>
      </c>
      <c r="K164" s="49">
        <f t="shared" si="36"/>
        <v>43759850000</v>
      </c>
      <c r="L164" s="49">
        <f t="shared" si="36"/>
        <v>5000000000</v>
      </c>
      <c r="M164" s="49">
        <f t="shared" si="36"/>
        <v>221890326310.82001</v>
      </c>
      <c r="N164" s="49">
        <f t="shared" si="36"/>
        <v>182870144.91</v>
      </c>
      <c r="O164" s="49">
        <f t="shared" si="36"/>
        <v>0</v>
      </c>
      <c r="P164" s="49">
        <f t="shared" si="36"/>
        <v>9853668446.7299995</v>
      </c>
      <c r="Q164" s="49">
        <f t="shared" si="36"/>
        <v>470465267006.45996</v>
      </c>
      <c r="R164" s="28"/>
      <c r="S164" s="28"/>
      <c r="T164" s="28"/>
      <c r="U164" s="28"/>
      <c r="V164" s="28"/>
    </row>
    <row r="165" spans="1:22" x14ac:dyDescent="0.25">
      <c r="B165" s="8" t="s">
        <v>260</v>
      </c>
      <c r="C165" s="50">
        <v>86312101767</v>
      </c>
      <c r="D165" s="50">
        <v>105495670252.64</v>
      </c>
      <c r="E165" s="65">
        <v>5408000000</v>
      </c>
      <c r="F165" s="65">
        <v>4050000000</v>
      </c>
      <c r="G165" s="65">
        <v>8813800000</v>
      </c>
      <c r="H165" s="50">
        <v>0</v>
      </c>
      <c r="I165" s="50">
        <v>40000000000</v>
      </c>
      <c r="J165" s="50">
        <v>0</v>
      </c>
      <c r="K165" s="50">
        <v>43759850000</v>
      </c>
      <c r="L165" s="50">
        <v>5000000000</v>
      </c>
      <c r="M165" s="50">
        <v>6035600000</v>
      </c>
      <c r="N165" s="50">
        <v>0</v>
      </c>
      <c r="O165" s="50">
        <v>0</v>
      </c>
      <c r="P165" s="50">
        <v>9500000000</v>
      </c>
      <c r="Q165" s="50">
        <f>SUM(E165:P165)</f>
        <v>122567250000</v>
      </c>
    </row>
    <row r="166" spans="1:22" x14ac:dyDescent="0.25">
      <c r="B166" s="8" t="s">
        <v>261</v>
      </c>
      <c r="C166" s="40">
        <v>0</v>
      </c>
      <c r="D166" s="40">
        <v>358284959721.53003</v>
      </c>
      <c r="E166" s="65">
        <v>131506752104</v>
      </c>
      <c r="F166" s="40">
        <v>0</v>
      </c>
      <c r="G166" s="40">
        <v>0</v>
      </c>
      <c r="H166" s="40">
        <v>0</v>
      </c>
      <c r="I166" s="40">
        <v>0</v>
      </c>
      <c r="J166" s="40">
        <v>0</v>
      </c>
      <c r="K166" s="40">
        <v>0</v>
      </c>
      <c r="L166" s="40">
        <v>0</v>
      </c>
      <c r="M166" s="40">
        <v>215854726310.82001</v>
      </c>
      <c r="N166" s="40">
        <v>182870144.91</v>
      </c>
      <c r="O166" s="40">
        <v>0</v>
      </c>
      <c r="P166" s="40">
        <v>353668446.73000002</v>
      </c>
      <c r="Q166" s="50">
        <f>SUM(E166:P166)</f>
        <v>347898017006.45996</v>
      </c>
    </row>
    <row r="167" spans="1:22" s="1" customFormat="1" x14ac:dyDescent="0.25">
      <c r="B167" s="3" t="s">
        <v>263</v>
      </c>
      <c r="C167" s="49">
        <f t="shared" ref="C167:P167" si="37">+C169+C168</f>
        <v>159983720000</v>
      </c>
      <c r="D167" s="49">
        <f t="shared" si="37"/>
        <v>135744787939.83002</v>
      </c>
      <c r="E167" s="49">
        <f t="shared" si="37"/>
        <v>29434365.219999999</v>
      </c>
      <c r="F167" s="49">
        <f t="shared" si="37"/>
        <v>331803129.32999998</v>
      </c>
      <c r="G167" s="49">
        <f t="shared" si="37"/>
        <v>8349289472.6599998</v>
      </c>
      <c r="H167" s="49">
        <f t="shared" si="37"/>
        <v>660918407.70000005</v>
      </c>
      <c r="I167" s="49">
        <f t="shared" si="37"/>
        <v>8062903527.8900003</v>
      </c>
      <c r="J167" s="49">
        <f t="shared" si="37"/>
        <v>40429114414.719994</v>
      </c>
      <c r="K167" s="49">
        <f t="shared" si="37"/>
        <v>1225960836.1599998</v>
      </c>
      <c r="L167" s="49">
        <f t="shared" si="37"/>
        <v>2110815859.8800001</v>
      </c>
      <c r="M167" s="49">
        <f t="shared" si="37"/>
        <v>22788929.120000001</v>
      </c>
      <c r="N167" s="49">
        <f t="shared" si="37"/>
        <v>177053319.22</v>
      </c>
      <c r="O167" s="49">
        <f t="shared" si="37"/>
        <v>29332313226.860001</v>
      </c>
      <c r="P167" s="49">
        <f t="shared" si="37"/>
        <v>38269626005.939987</v>
      </c>
      <c r="Q167" s="66">
        <f>Q168+Q169</f>
        <v>129002021494.69998</v>
      </c>
    </row>
    <row r="168" spans="1:22" s="1" customFormat="1" x14ac:dyDescent="0.25">
      <c r="B168" s="70" t="s">
        <v>406</v>
      </c>
      <c r="C168" s="49">
        <v>0</v>
      </c>
      <c r="D168" s="50">
        <v>15408311115.82</v>
      </c>
      <c r="E168" s="40">
        <v>0</v>
      </c>
      <c r="F168" s="40">
        <v>0</v>
      </c>
      <c r="G168" s="40">
        <v>0</v>
      </c>
      <c r="H168" s="40">
        <v>0</v>
      </c>
      <c r="I168" s="40">
        <v>6000000000</v>
      </c>
      <c r="J168" s="40">
        <v>1500000000</v>
      </c>
      <c r="K168" s="40">
        <v>0</v>
      </c>
      <c r="L168" s="40">
        <v>0</v>
      </c>
      <c r="M168" s="40">
        <v>0</v>
      </c>
      <c r="N168" s="40">
        <v>0</v>
      </c>
      <c r="O168" s="40">
        <v>0</v>
      </c>
      <c r="P168" s="49">
        <v>0</v>
      </c>
      <c r="Q168" s="50">
        <f>SUM(E168:P168)</f>
        <v>7500000000</v>
      </c>
    </row>
    <row r="169" spans="1:22" x14ac:dyDescent="0.25">
      <c r="B169" s="70" t="s">
        <v>407</v>
      </c>
      <c r="C169" s="50">
        <v>159983720000</v>
      </c>
      <c r="D169" s="50">
        <v>120336476824.01001</v>
      </c>
      <c r="E169" s="65">
        <v>29434365.219999999</v>
      </c>
      <c r="F169" s="65">
        <v>331803129.32999998</v>
      </c>
      <c r="G169" s="65">
        <v>8349289472.6599998</v>
      </c>
      <c r="H169" s="50">
        <v>660918407.70000005</v>
      </c>
      <c r="I169" s="50">
        <v>2062903527.8900001</v>
      </c>
      <c r="J169" s="50">
        <v>38929114414.719994</v>
      </c>
      <c r="K169" s="50">
        <v>1225960836.1599998</v>
      </c>
      <c r="L169" s="50">
        <v>2110815859.8800001</v>
      </c>
      <c r="M169" s="50">
        <v>22788929.120000001</v>
      </c>
      <c r="N169" s="50">
        <v>177053319.22</v>
      </c>
      <c r="O169" s="50">
        <v>29332313226.860001</v>
      </c>
      <c r="P169" s="50">
        <v>38269626005.939987</v>
      </c>
      <c r="Q169" s="50">
        <f>SUM(E169:P169)</f>
        <v>121502021494.69998</v>
      </c>
    </row>
    <row r="170" spans="1:22" x14ac:dyDescent="0.25">
      <c r="B170" s="32" t="s">
        <v>408</v>
      </c>
      <c r="C170" s="59">
        <f t="shared" ref="C170:Q170" si="38">+C152+C150</f>
        <v>997119190203</v>
      </c>
      <c r="D170" s="59">
        <f t="shared" si="38"/>
        <v>1213523599665.7803</v>
      </c>
      <c r="E170" s="67">
        <f t="shared" si="38"/>
        <v>200693643208.21002</v>
      </c>
      <c r="F170" s="67">
        <f t="shared" si="38"/>
        <v>55831743390.950012</v>
      </c>
      <c r="G170" s="67">
        <f t="shared" si="38"/>
        <v>64865978962.669983</v>
      </c>
      <c r="H170" s="67">
        <f t="shared" si="38"/>
        <v>47791336264.899994</v>
      </c>
      <c r="I170" s="67">
        <f t="shared" si="38"/>
        <v>83000123207.800018</v>
      </c>
      <c r="J170" s="67">
        <f t="shared" si="38"/>
        <v>81561632119.269989</v>
      </c>
      <c r="K170" s="67">
        <f t="shared" si="38"/>
        <v>100258289604.67999</v>
      </c>
      <c r="L170" s="67">
        <f t="shared" si="38"/>
        <v>63477639796.619987</v>
      </c>
      <c r="M170" s="67">
        <f t="shared" si="38"/>
        <v>282153280338.89001</v>
      </c>
      <c r="N170" s="67">
        <f t="shared" si="38"/>
        <v>65868151438.169991</v>
      </c>
      <c r="O170" s="67">
        <f t="shared" si="38"/>
        <v>81080826554.330017</v>
      </c>
      <c r="P170" s="67">
        <f t="shared" si="38"/>
        <v>110153295230.77994</v>
      </c>
      <c r="Q170" s="60">
        <f t="shared" si="38"/>
        <v>1236735940117.27</v>
      </c>
    </row>
    <row r="171" spans="1:22" ht="15" customHeight="1" x14ac:dyDescent="0.25">
      <c r="B171" s="72" t="s">
        <v>409</v>
      </c>
      <c r="Q171" s="33"/>
    </row>
    <row r="172" spans="1:22" x14ac:dyDescent="0.25">
      <c r="B172" s="72" t="s">
        <v>269</v>
      </c>
      <c r="E172" s="22"/>
      <c r="F172" s="22"/>
      <c r="G172" s="22"/>
      <c r="H172" s="22"/>
      <c r="I172" s="22"/>
      <c r="J172" s="22"/>
      <c r="K172" s="22"/>
      <c r="L172" s="22"/>
      <c r="M172" s="22"/>
      <c r="N172" s="22"/>
      <c r="O172" s="22"/>
      <c r="P172" s="22"/>
      <c r="Q172" s="29"/>
    </row>
    <row r="173" spans="1:22" x14ac:dyDescent="0.25">
      <c r="B173" s="72" t="s">
        <v>410</v>
      </c>
      <c r="E173" s="5"/>
      <c r="F173" s="5"/>
      <c r="G173" s="5"/>
      <c r="H173" s="5"/>
      <c r="I173" s="5"/>
      <c r="J173" s="5"/>
      <c r="K173" s="5"/>
      <c r="L173" s="5"/>
      <c r="M173" s="5"/>
      <c r="N173" s="5"/>
      <c r="O173" s="5"/>
      <c r="P173" s="5"/>
      <c r="Q173" s="30"/>
    </row>
    <row r="174" spans="1:22" x14ac:dyDescent="0.25">
      <c r="B174" s="19"/>
      <c r="C174" s="19"/>
      <c r="D174" s="19"/>
      <c r="E174" s="35"/>
      <c r="F174" s="35"/>
      <c r="G174" s="35"/>
      <c r="H174" s="35"/>
      <c r="I174" s="35"/>
      <c r="J174" s="35"/>
      <c r="K174" s="35"/>
      <c r="L174" s="35"/>
      <c r="M174" s="35"/>
      <c r="N174" s="35"/>
      <c r="O174" s="35"/>
      <c r="P174" s="35"/>
      <c r="Q174" s="254"/>
    </row>
    <row r="175" spans="1:22" x14ac:dyDescent="0.25">
      <c r="B175" s="19"/>
      <c r="C175" s="19"/>
      <c r="D175" s="19"/>
      <c r="E175" s="19"/>
      <c r="F175" s="19"/>
      <c r="G175" s="19"/>
      <c r="H175" s="19"/>
      <c r="I175" s="19"/>
      <c r="J175" s="19"/>
      <c r="K175" s="19"/>
      <c r="L175" s="19"/>
      <c r="M175" s="19"/>
      <c r="N175" s="19"/>
      <c r="O175" s="19"/>
      <c r="P175" s="19"/>
    </row>
    <row r="176" spans="1:22" x14ac:dyDescent="0.25">
      <c r="B176" s="19"/>
      <c r="C176" s="19"/>
      <c r="D176" s="19"/>
      <c r="E176" s="19"/>
      <c r="F176" s="19"/>
      <c r="G176" s="19"/>
      <c r="H176" s="19"/>
      <c r="I176" s="19"/>
      <c r="J176" s="19"/>
      <c r="K176" s="19"/>
      <c r="L176" s="19"/>
      <c r="M176" s="19"/>
      <c r="N176" s="19"/>
      <c r="O176" s="19"/>
      <c r="P176" s="19"/>
    </row>
    <row r="177" spans="2:16" x14ac:dyDescent="0.25">
      <c r="B177" s="19"/>
      <c r="C177" s="19"/>
      <c r="D177" s="19"/>
      <c r="E177" s="19"/>
      <c r="F177" s="19"/>
      <c r="G177" s="19"/>
      <c r="H177" s="19"/>
      <c r="I177" s="19"/>
      <c r="J177" s="19"/>
      <c r="K177" s="19"/>
      <c r="L177" s="19"/>
      <c r="M177" s="19"/>
      <c r="N177" s="19"/>
      <c r="O177" s="19"/>
      <c r="P177" s="19"/>
    </row>
    <row r="178" spans="2:16" x14ac:dyDescent="0.25">
      <c r="B178" s="19"/>
      <c r="C178" s="19"/>
      <c r="D178" s="19"/>
      <c r="E178" s="19"/>
      <c r="F178" s="19"/>
      <c r="G178" s="19"/>
      <c r="H178" s="19"/>
      <c r="I178" s="19"/>
      <c r="J178" s="19"/>
      <c r="K178" s="19"/>
      <c r="L178" s="19"/>
      <c r="M178" s="19"/>
      <c r="N178" s="19"/>
      <c r="O178" s="19"/>
      <c r="P178" s="19"/>
    </row>
    <row r="179" spans="2:16" x14ac:dyDescent="0.25">
      <c r="B179" s="19"/>
      <c r="C179" s="19"/>
      <c r="D179" s="19"/>
      <c r="E179" s="19"/>
      <c r="F179" s="19"/>
      <c r="G179" s="19"/>
      <c r="H179" s="19"/>
      <c r="I179" s="19"/>
      <c r="J179" s="19"/>
      <c r="K179" s="19"/>
      <c r="L179" s="19"/>
      <c r="M179" s="19"/>
      <c r="N179" s="19"/>
      <c r="O179" s="19"/>
      <c r="P179" s="19"/>
    </row>
  </sheetData>
  <mergeCells count="8">
    <mergeCell ref="B3:Q3"/>
    <mergeCell ref="B4:Q4"/>
    <mergeCell ref="B6:Q6"/>
    <mergeCell ref="B9:B10"/>
    <mergeCell ref="C9:C10"/>
    <mergeCell ref="E9:Q9"/>
    <mergeCell ref="B5:Q5"/>
    <mergeCell ref="D9:D10"/>
  </mergeCells>
  <pageMargins left="0.7" right="0.7" top="0.75" bottom="0.75" header="0.3" footer="0.3"/>
  <pageSetup orientation="portrait" r:id="rId1"/>
  <ignoredErrors>
    <ignoredError sqref="C24 C50:P50 Q98:R108 R82 R83:R97 Q83:Q96 C53:D55 C56:D56 C97:P97 C82:D82 C38:Q39 C27:P27 C78:Q78 C57:D68 C69:D69 Q57:Q69 Q132:R136 R109:R130 Q139:R139 R137:R138 Q141:R144 R140 Q146:R147 R145 Q149:R159 R148 Q162:R166 R160 Q168:R169 R167 C14:E14 F14:P14 C15:D23 Q15:Q23 C26:D26 C25:D25 Q25 Q26 F24:Q24 C28:D36 Q28:Q36 C37:D37 Q37 C41:Q41 C40:D40 Q40 C42:D49 Q42:Q49 C52:D52 C51:D51 Q56 C70:D77 Q70:Q77 C80:D81 C79:D79 Q79 C83:D96 Q80:Q81 R131 C119:P119 R161" formulaRange="1"/>
    <ignoredError sqref="Q50:Q52 Q82 Q53:Q55 Q27 Q97 Q109:Q130 Q137:Q138 Q140 Q145 Q148 Q160:Q161 Q167" formula="1"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AB2C7-814F-4CDF-AC61-D7E46880AA02}">
  <sheetPr codeName="Hoja13"/>
  <dimension ref="B3:V277"/>
  <sheetViews>
    <sheetView showGridLines="0" zoomScale="90" zoomScaleNormal="90" workbookViewId="0">
      <selection activeCell="B9" sqref="B9:B10"/>
    </sheetView>
  </sheetViews>
  <sheetFormatPr defaultColWidth="11" defaultRowHeight="15" x14ac:dyDescent="0.25"/>
  <cols>
    <col min="1" max="1" width="6.140625" customWidth="1"/>
    <col min="2" max="2" width="102.5703125" customWidth="1"/>
    <col min="3" max="3" width="20.42578125" style="5" customWidth="1"/>
    <col min="4" max="4" width="21.28515625" style="5" customWidth="1"/>
    <col min="5" max="5" width="18.28515625" style="18" customWidth="1"/>
    <col min="6" max="6" width="17.85546875" style="18" customWidth="1"/>
    <col min="7" max="7" width="17.28515625" style="18" customWidth="1"/>
    <col min="8" max="8" width="18" style="18" customWidth="1"/>
    <col min="9" max="9" width="16.85546875" style="18" customWidth="1"/>
    <col min="10" max="10" width="18.42578125" style="18" customWidth="1"/>
    <col min="11" max="13" width="14.140625" style="18" customWidth="1"/>
    <col min="14" max="14" width="12.7109375" style="18" customWidth="1"/>
    <col min="15" max="15" width="13.28515625" style="18" customWidth="1"/>
    <col min="16" max="16" width="12.140625" style="18" customWidth="1"/>
    <col min="17" max="17" width="19.42578125" customWidth="1"/>
    <col min="18" max="20" width="18.85546875" customWidth="1"/>
    <col min="21" max="21" width="94.5703125" bestFit="1" customWidth="1"/>
    <col min="22" max="22" width="27.7109375" bestFit="1" customWidth="1"/>
    <col min="23" max="23" width="14.85546875" bestFit="1" customWidth="1"/>
    <col min="24" max="24" width="13.28515625" bestFit="1" customWidth="1"/>
    <col min="25" max="29" width="12.140625" bestFit="1" customWidth="1"/>
    <col min="31" max="31" width="12.140625" bestFit="1" customWidth="1"/>
  </cols>
  <sheetData>
    <row r="3" spans="2:19" ht="28.5" x14ac:dyDescent="0.25">
      <c r="B3" s="411" t="s">
        <v>0</v>
      </c>
      <c r="C3" s="411"/>
      <c r="D3" s="411"/>
      <c r="E3" s="411"/>
      <c r="F3" s="411"/>
      <c r="G3" s="411"/>
      <c r="H3" s="411"/>
      <c r="I3" s="411"/>
      <c r="J3" s="411"/>
      <c r="K3" s="411"/>
      <c r="L3" s="411"/>
      <c r="M3" s="411"/>
      <c r="N3" s="411"/>
      <c r="O3" s="411"/>
      <c r="P3" s="411"/>
      <c r="Q3" s="411"/>
    </row>
    <row r="4" spans="2:19" ht="21" x14ac:dyDescent="0.25">
      <c r="B4" s="412" t="s">
        <v>132</v>
      </c>
      <c r="C4" s="412"/>
      <c r="D4" s="412"/>
      <c r="E4" s="412"/>
      <c r="F4" s="412"/>
      <c r="G4" s="412"/>
      <c r="H4" s="412"/>
      <c r="I4" s="412"/>
      <c r="J4" s="412"/>
      <c r="K4" s="412"/>
      <c r="L4" s="412"/>
      <c r="M4" s="412"/>
      <c r="N4" s="412"/>
      <c r="O4" s="412"/>
      <c r="P4" s="412"/>
      <c r="Q4" s="412"/>
    </row>
    <row r="5" spans="2:19" ht="21" x14ac:dyDescent="0.25">
      <c r="B5" s="412" t="s">
        <v>387</v>
      </c>
      <c r="C5" s="412"/>
      <c r="D5" s="412"/>
      <c r="E5" s="412"/>
      <c r="F5" s="412"/>
      <c r="G5" s="412"/>
      <c r="H5" s="412"/>
      <c r="I5" s="412"/>
      <c r="J5" s="412"/>
      <c r="K5" s="412"/>
      <c r="L5" s="412"/>
      <c r="M5" s="412"/>
      <c r="N5" s="412"/>
      <c r="O5" s="412"/>
      <c r="P5" s="412"/>
      <c r="Q5" s="412"/>
    </row>
    <row r="6" spans="2:19" ht="15.75" x14ac:dyDescent="0.25">
      <c r="B6" s="413" t="s">
        <v>128</v>
      </c>
      <c r="C6" s="413"/>
      <c r="D6" s="413"/>
      <c r="E6" s="413"/>
      <c r="F6" s="413"/>
      <c r="G6" s="413"/>
      <c r="H6" s="413"/>
      <c r="I6" s="413"/>
      <c r="J6" s="413"/>
      <c r="K6" s="413"/>
      <c r="L6" s="413"/>
      <c r="M6" s="413"/>
      <c r="N6" s="413"/>
      <c r="O6" s="413"/>
      <c r="P6" s="413"/>
      <c r="Q6" s="413"/>
    </row>
    <row r="7" spans="2:19" x14ac:dyDescent="0.25">
      <c r="B7" s="14"/>
      <c r="C7" s="4"/>
      <c r="D7" s="4"/>
      <c r="E7" s="16"/>
      <c r="F7" s="16"/>
      <c r="G7" s="16"/>
      <c r="H7" s="16"/>
      <c r="I7" s="16"/>
      <c r="J7" s="16"/>
      <c r="K7" s="16"/>
      <c r="L7" s="16"/>
      <c r="M7" s="16"/>
      <c r="N7" s="16"/>
      <c r="O7" s="16"/>
      <c r="P7" s="16"/>
    </row>
    <row r="8" spans="2:19" x14ac:dyDescent="0.25">
      <c r="B8" s="12" t="s">
        <v>411</v>
      </c>
      <c r="C8" s="6"/>
      <c r="D8" s="6"/>
      <c r="E8" s="17"/>
      <c r="F8" s="17"/>
      <c r="G8" s="17"/>
      <c r="H8" s="17"/>
      <c r="I8" s="17"/>
      <c r="J8" s="17"/>
      <c r="K8" s="17"/>
      <c r="L8" s="17"/>
      <c r="M8" s="17"/>
      <c r="N8" s="17"/>
      <c r="O8" s="17"/>
      <c r="P8" s="17"/>
      <c r="Q8" s="13" t="s">
        <v>131</v>
      </c>
    </row>
    <row r="9" spans="2:19" ht="15" customHeight="1" x14ac:dyDescent="0.25">
      <c r="B9" s="414" t="s">
        <v>180</v>
      </c>
      <c r="C9" s="269" t="s">
        <v>412</v>
      </c>
      <c r="D9" s="416" t="s">
        <v>413</v>
      </c>
      <c r="E9" s="418" t="s">
        <v>391</v>
      </c>
      <c r="F9" s="419"/>
      <c r="G9" s="419"/>
      <c r="H9" s="419"/>
      <c r="I9" s="419"/>
      <c r="J9" s="419"/>
      <c r="K9" s="419"/>
      <c r="L9" s="419"/>
      <c r="M9" s="419"/>
      <c r="N9" s="419"/>
      <c r="O9" s="419"/>
      <c r="P9" s="419"/>
      <c r="Q9" s="419"/>
    </row>
    <row r="10" spans="2:19" x14ac:dyDescent="0.25">
      <c r="B10" s="415"/>
      <c r="C10" s="268" t="s">
        <v>414</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row>
    <row r="11" spans="2:19" s="1" customFormat="1" x14ac:dyDescent="0.25">
      <c r="B11" s="9" t="s">
        <v>181</v>
      </c>
      <c r="C11" s="240">
        <f t="shared" ref="C11:Q11" si="0">C12+C125+C136+C169+C191+C202+C207</f>
        <v>656616381791</v>
      </c>
      <c r="D11" s="240">
        <f>D12+D125+D136+D169+D191+D202+D207</f>
        <v>823175339639.9801</v>
      </c>
      <c r="E11" s="240">
        <f t="shared" si="0"/>
        <v>63902256522.069992</v>
      </c>
      <c r="F11" s="240">
        <f t="shared" si="0"/>
        <v>57001718587.659996</v>
      </c>
      <c r="G11" s="240">
        <f t="shared" si="0"/>
        <v>57622552344.919983</v>
      </c>
      <c r="H11" s="240">
        <f t="shared" si="0"/>
        <v>84073561064.160004</v>
      </c>
      <c r="I11" s="240">
        <f t="shared" si="0"/>
        <v>66270359311.310013</v>
      </c>
      <c r="J11" s="240">
        <f t="shared" si="0"/>
        <v>68521593294.880005</v>
      </c>
      <c r="K11" s="240">
        <f t="shared" si="0"/>
        <v>77457204818.12999</v>
      </c>
      <c r="L11" s="240">
        <f t="shared" si="0"/>
        <v>67709856589.230011</v>
      </c>
      <c r="M11" s="240">
        <f t="shared" si="0"/>
        <v>65785931156.349998</v>
      </c>
      <c r="N11" s="240">
        <f t="shared" si="0"/>
        <v>74441450817.410004</v>
      </c>
      <c r="O11" s="240">
        <f t="shared" si="0"/>
        <v>76766623094.770004</v>
      </c>
      <c r="P11" s="240">
        <f t="shared" si="0"/>
        <v>71764305921.400009</v>
      </c>
      <c r="Q11" s="240">
        <f t="shared" si="0"/>
        <v>831317413522.28992</v>
      </c>
      <c r="R11" s="239"/>
    </row>
    <row r="12" spans="2:19" s="1" customFormat="1" x14ac:dyDescent="0.25">
      <c r="B12" s="2" t="s">
        <v>182</v>
      </c>
      <c r="C12" s="241">
        <f>C13+C49+C68+C114+C121+C123</f>
        <v>605936356314</v>
      </c>
      <c r="D12" s="241">
        <f>D13+D49+D68+D114+D121+D123</f>
        <v>771837964338.56006</v>
      </c>
      <c r="E12" s="241">
        <f t="shared" ref="E12:O12" si="1">E13+E49+E68+E114+E121+E123</f>
        <v>58969427232.879997</v>
      </c>
      <c r="F12" s="241">
        <f t="shared" si="1"/>
        <v>54145426795.169998</v>
      </c>
      <c r="G12" s="241">
        <f t="shared" si="1"/>
        <v>54462836270.539986</v>
      </c>
      <c r="H12" s="241">
        <f t="shared" si="1"/>
        <v>81107611531.5</v>
      </c>
      <c r="I12" s="241">
        <f t="shared" si="1"/>
        <v>63187294226.020004</v>
      </c>
      <c r="J12" s="241">
        <f t="shared" si="1"/>
        <v>59294308030.849998</v>
      </c>
      <c r="K12" s="241">
        <f t="shared" si="1"/>
        <v>73824495278.619995</v>
      </c>
      <c r="L12" s="241">
        <f t="shared" si="1"/>
        <v>63973560032.560005</v>
      </c>
      <c r="M12" s="241">
        <f t="shared" si="1"/>
        <v>61586899217</v>
      </c>
      <c r="N12" s="241">
        <f t="shared" si="1"/>
        <v>70510741394.320007</v>
      </c>
      <c r="O12" s="241">
        <f t="shared" si="1"/>
        <v>70424077830.509995</v>
      </c>
      <c r="P12" s="241">
        <f>P13+P49+P68+P114+P121+P123</f>
        <v>67633208568.830009</v>
      </c>
      <c r="Q12" s="241">
        <f>+SUM(E12:P12)</f>
        <v>779119886408.79993</v>
      </c>
      <c r="R12" s="239"/>
    </row>
    <row r="13" spans="2:19" s="1" customFormat="1" x14ac:dyDescent="0.25">
      <c r="B13" s="3" t="s">
        <v>183</v>
      </c>
      <c r="C13" s="252">
        <f>C14+C25+C38</f>
        <v>198305463771</v>
      </c>
      <c r="D13" s="252">
        <f>D14+D25+D38</f>
        <v>261374833743.23999</v>
      </c>
      <c r="E13" s="252">
        <f>E14+E25+E38</f>
        <v>21803304970.369995</v>
      </c>
      <c r="F13" s="252">
        <f t="shared" ref="F13:O13" si="2">F14+F25+F38</f>
        <v>19465506658.429996</v>
      </c>
      <c r="G13" s="252">
        <f t="shared" si="2"/>
        <v>15179775493.5</v>
      </c>
      <c r="H13" s="252">
        <f t="shared" si="2"/>
        <v>39847873865.270004</v>
      </c>
      <c r="I13" s="252">
        <f t="shared" si="2"/>
        <v>22506318892.540001</v>
      </c>
      <c r="J13" s="252">
        <f t="shared" si="2"/>
        <v>18611868295.949997</v>
      </c>
      <c r="K13" s="252">
        <f t="shared" si="2"/>
        <v>29516677924.529999</v>
      </c>
      <c r="L13" s="252">
        <f t="shared" si="2"/>
        <v>21687911655.860001</v>
      </c>
      <c r="M13" s="252">
        <f t="shared" si="2"/>
        <v>16559381108.16</v>
      </c>
      <c r="N13" s="252">
        <f t="shared" si="2"/>
        <v>20424958077.190002</v>
      </c>
      <c r="O13" s="252">
        <f t="shared" si="2"/>
        <v>21737230714.950008</v>
      </c>
      <c r="P13" s="241">
        <f>P14+P25+P38</f>
        <v>17290415830.119999</v>
      </c>
      <c r="Q13" s="241">
        <f t="shared" ref="Q13:Q79" si="3">+SUM(E13:P13)</f>
        <v>264631223486.86996</v>
      </c>
      <c r="R13" s="239"/>
    </row>
    <row r="14" spans="2:19" x14ac:dyDescent="0.25">
      <c r="B14" s="8" t="s">
        <v>184</v>
      </c>
      <c r="C14" s="55">
        <v>56397426783</v>
      </c>
      <c r="D14" s="55">
        <v>67745454699.239998</v>
      </c>
      <c r="E14" s="239">
        <f t="shared" ref="E14:O14" si="4">SUM(E15:E24)</f>
        <v>6347112851.1999998</v>
      </c>
      <c r="F14" s="239">
        <f t="shared" si="4"/>
        <v>5866362604.8899994</v>
      </c>
      <c r="G14" s="239">
        <f t="shared" si="4"/>
        <v>6287284301.5499992</v>
      </c>
      <c r="H14" s="239">
        <f t="shared" si="4"/>
        <v>5482945078.3999996</v>
      </c>
      <c r="I14" s="239">
        <f t="shared" si="4"/>
        <v>6263287661.880002</v>
      </c>
      <c r="J14" s="239">
        <f t="shared" si="4"/>
        <v>5391972529.6399994</v>
      </c>
      <c r="K14" s="239">
        <f t="shared" si="4"/>
        <v>5315498330.3600006</v>
      </c>
      <c r="L14" s="239">
        <f t="shared" si="4"/>
        <v>5631273024.0700006</v>
      </c>
      <c r="M14" s="239">
        <f t="shared" si="4"/>
        <v>5465042304.3800001</v>
      </c>
      <c r="N14" s="239">
        <f t="shared" si="4"/>
        <v>5051292842.0200005</v>
      </c>
      <c r="O14" s="239">
        <f t="shared" si="4"/>
        <v>5656877025.4900017</v>
      </c>
      <c r="P14" s="239">
        <f>SUM(P15:P24)</f>
        <v>6266679480.4400005</v>
      </c>
      <c r="Q14" s="55">
        <f t="shared" si="3"/>
        <v>69025628034.320007</v>
      </c>
      <c r="R14" s="239"/>
      <c r="S14" s="1"/>
    </row>
    <row r="15" spans="2:19" x14ac:dyDescent="0.25">
      <c r="B15" s="209" t="s">
        <v>392</v>
      </c>
      <c r="C15" s="53">
        <v>2789832208</v>
      </c>
      <c r="D15" s="53">
        <v>4972603140.2399998</v>
      </c>
      <c r="E15" s="239">
        <v>174933127.53</v>
      </c>
      <c r="F15" s="239">
        <v>233457157.83000001</v>
      </c>
      <c r="G15" s="239">
        <v>1200527390.97</v>
      </c>
      <c r="H15" s="239">
        <v>265569464.53999999</v>
      </c>
      <c r="I15" s="239">
        <v>277667640.69999999</v>
      </c>
      <c r="J15" s="239">
        <v>633979750.89999998</v>
      </c>
      <c r="K15" s="239">
        <v>595670830.89999998</v>
      </c>
      <c r="L15" s="239">
        <v>326205197.76999998</v>
      </c>
      <c r="M15" s="239">
        <v>412037240.80000001</v>
      </c>
      <c r="N15" s="239">
        <v>209447366.02000001</v>
      </c>
      <c r="O15" s="239">
        <v>129430338.61</v>
      </c>
      <c r="P15" s="239">
        <v>342847535.42000002</v>
      </c>
      <c r="Q15" s="55">
        <f t="shared" si="3"/>
        <v>4801773041.9899998</v>
      </c>
      <c r="R15" s="239"/>
      <c r="S15" s="1"/>
    </row>
    <row r="16" spans="2:19" x14ac:dyDescent="0.25">
      <c r="B16" s="209" t="s">
        <v>393</v>
      </c>
      <c r="C16" s="53">
        <v>42757529203</v>
      </c>
      <c r="D16" s="53">
        <v>51187879575</v>
      </c>
      <c r="E16" s="239">
        <v>5065938936.1099997</v>
      </c>
      <c r="F16" s="239">
        <v>4723102848.8699999</v>
      </c>
      <c r="G16" s="239">
        <v>4171637610.3899999</v>
      </c>
      <c r="H16" s="239">
        <v>4261702080.52</v>
      </c>
      <c r="I16" s="239">
        <v>5085154321.0200005</v>
      </c>
      <c r="J16" s="239">
        <v>3765057317.2600002</v>
      </c>
      <c r="K16" s="239">
        <v>3750487292.1399999</v>
      </c>
      <c r="L16" s="239">
        <v>4277305969.9099998</v>
      </c>
      <c r="M16" s="239">
        <v>4065639965.8699999</v>
      </c>
      <c r="N16" s="239">
        <v>3921216631.6100001</v>
      </c>
      <c r="O16" s="239">
        <v>4619703313.0200005</v>
      </c>
      <c r="P16" s="239">
        <v>4909711689.4099998</v>
      </c>
      <c r="Q16" s="55">
        <f t="shared" si="3"/>
        <v>52616657976.130005</v>
      </c>
      <c r="R16" s="239"/>
      <c r="S16" s="1"/>
    </row>
    <row r="17" spans="2:20" x14ac:dyDescent="0.25">
      <c r="B17" s="209" t="s">
        <v>309</v>
      </c>
      <c r="C17" s="53">
        <v>4129702869</v>
      </c>
      <c r="D17" s="53">
        <v>5359439051</v>
      </c>
      <c r="E17" s="239">
        <v>534872618.56999999</v>
      </c>
      <c r="F17" s="239">
        <v>302355826.54000002</v>
      </c>
      <c r="G17" s="239">
        <v>401379656.80000001</v>
      </c>
      <c r="H17" s="239">
        <v>457875271.36000001</v>
      </c>
      <c r="I17" s="239">
        <v>455959232.48000002</v>
      </c>
      <c r="J17" s="239">
        <v>445641579.36000001</v>
      </c>
      <c r="K17" s="239">
        <v>449369834.43000001</v>
      </c>
      <c r="L17" s="239">
        <v>460719494.24000001</v>
      </c>
      <c r="M17" s="239">
        <v>481566246.68000001</v>
      </c>
      <c r="N17" s="239">
        <v>453681168.30000001</v>
      </c>
      <c r="O17" s="239">
        <v>470217026.10000002</v>
      </c>
      <c r="P17" s="239">
        <v>514595270.58999997</v>
      </c>
      <c r="Q17" s="55">
        <f t="shared" si="3"/>
        <v>5428233225.4499998</v>
      </c>
      <c r="R17" s="239"/>
      <c r="S17" s="1"/>
    </row>
    <row r="18" spans="2:20" x14ac:dyDescent="0.25">
      <c r="B18" s="209" t="s">
        <v>310</v>
      </c>
      <c r="C18" s="53">
        <v>374292796</v>
      </c>
      <c r="D18" s="53">
        <v>413850150</v>
      </c>
      <c r="E18" s="239">
        <v>36783946.450000003</v>
      </c>
      <c r="F18" s="239">
        <v>41349777.399999999</v>
      </c>
      <c r="G18" s="239">
        <v>26543062.989999998</v>
      </c>
      <c r="H18" s="239">
        <v>36024704.359999999</v>
      </c>
      <c r="I18" s="239">
        <v>31669200.41</v>
      </c>
      <c r="J18" s="239">
        <v>58693701.960000001</v>
      </c>
      <c r="K18" s="239">
        <v>34921505.719999999</v>
      </c>
      <c r="L18" s="239">
        <v>21282454.5</v>
      </c>
      <c r="M18" s="239">
        <v>19929056.280000001</v>
      </c>
      <c r="N18" s="239">
        <v>35921847.240000002</v>
      </c>
      <c r="O18" s="239">
        <v>27804541.379999999</v>
      </c>
      <c r="P18" s="239">
        <v>45695185.810000002</v>
      </c>
      <c r="Q18" s="55">
        <f t="shared" si="3"/>
        <v>416618984.49999994</v>
      </c>
      <c r="R18" s="239"/>
      <c r="S18" s="1"/>
    </row>
    <row r="19" spans="2:20" x14ac:dyDescent="0.25">
      <c r="B19" s="209" t="s">
        <v>311</v>
      </c>
      <c r="C19" s="53">
        <v>8624187</v>
      </c>
      <c r="D19" s="53">
        <v>18637451</v>
      </c>
      <c r="E19" s="239">
        <v>1364439.8</v>
      </c>
      <c r="F19" s="239">
        <v>466254.35</v>
      </c>
      <c r="G19" s="239">
        <v>1085411.68</v>
      </c>
      <c r="H19" s="239">
        <v>841965.3</v>
      </c>
      <c r="I19" s="239">
        <v>1330788.27</v>
      </c>
      <c r="J19" s="239">
        <v>1713027.93</v>
      </c>
      <c r="K19" s="239">
        <v>1586336.51</v>
      </c>
      <c r="L19" s="239">
        <v>3138705.6</v>
      </c>
      <c r="M19" s="239">
        <v>1157992.08</v>
      </c>
      <c r="N19" s="239">
        <v>772529.72</v>
      </c>
      <c r="O19" s="239">
        <v>935765.32</v>
      </c>
      <c r="P19" s="239">
        <v>1450082.65</v>
      </c>
      <c r="Q19" s="55">
        <f t="shared" si="3"/>
        <v>15843299.210000001</v>
      </c>
      <c r="R19" s="239"/>
      <c r="S19" s="1"/>
    </row>
    <row r="20" spans="2:20" x14ac:dyDescent="0.25">
      <c r="B20" s="209" t="s">
        <v>312</v>
      </c>
      <c r="C20" s="53">
        <v>1013390795</v>
      </c>
      <c r="D20" s="53">
        <v>910412767</v>
      </c>
      <c r="E20" s="239">
        <v>80714932.670000002</v>
      </c>
      <c r="F20" s="239">
        <v>58272857.369999997</v>
      </c>
      <c r="G20" s="239">
        <v>69268617.870000005</v>
      </c>
      <c r="H20" s="239">
        <v>68013076.409999996</v>
      </c>
      <c r="I20" s="239">
        <v>64024326.520000003</v>
      </c>
      <c r="J20" s="239">
        <v>116685058.13</v>
      </c>
      <c r="K20" s="239">
        <v>75644317.189999998</v>
      </c>
      <c r="L20" s="239">
        <v>74568554.209999993</v>
      </c>
      <c r="M20" s="239">
        <v>76780880.959999993</v>
      </c>
      <c r="N20" s="239">
        <v>80652819.719999999</v>
      </c>
      <c r="O20" s="239">
        <v>72034231.799999997</v>
      </c>
      <c r="P20" s="239">
        <v>101506477.45999999</v>
      </c>
      <c r="Q20" s="55">
        <f t="shared" si="3"/>
        <v>938166150.31000006</v>
      </c>
      <c r="R20" s="239"/>
      <c r="S20" s="1"/>
    </row>
    <row r="21" spans="2:20" x14ac:dyDescent="0.25">
      <c r="B21" s="209" t="s">
        <v>313</v>
      </c>
      <c r="C21" s="53">
        <v>1557514852</v>
      </c>
      <c r="D21" s="53">
        <v>1503199143</v>
      </c>
      <c r="E21" s="239">
        <v>152286541.81</v>
      </c>
      <c r="F21" s="239">
        <v>125971794.62</v>
      </c>
      <c r="G21" s="239">
        <v>116424123.61</v>
      </c>
      <c r="H21" s="239">
        <v>121768179.09</v>
      </c>
      <c r="I21" s="239">
        <v>106502353.02</v>
      </c>
      <c r="J21" s="239">
        <v>116542857.98</v>
      </c>
      <c r="K21" s="239">
        <v>144048433.28999999</v>
      </c>
      <c r="L21" s="239">
        <v>123745791.06999999</v>
      </c>
      <c r="M21" s="239">
        <v>123920375.92</v>
      </c>
      <c r="N21" s="239">
        <v>121961926.51000001</v>
      </c>
      <c r="O21" s="239">
        <v>120774608.67</v>
      </c>
      <c r="P21" s="239">
        <v>126138301.51000001</v>
      </c>
      <c r="Q21" s="55">
        <f t="shared" si="3"/>
        <v>1500085287.1000001</v>
      </c>
      <c r="R21" s="239"/>
      <c r="S21" s="1"/>
    </row>
    <row r="22" spans="2:20" x14ac:dyDescent="0.25">
      <c r="B22" s="209" t="s">
        <v>314</v>
      </c>
      <c r="C22" s="53">
        <v>3667454464</v>
      </c>
      <c r="D22" s="53">
        <v>3248983970</v>
      </c>
      <c r="E22" s="239">
        <v>290160034.56</v>
      </c>
      <c r="F22" s="239">
        <v>362494918.79000002</v>
      </c>
      <c r="G22" s="239">
        <v>292826089.73000002</v>
      </c>
      <c r="H22" s="239">
        <v>262987519.38</v>
      </c>
      <c r="I22" s="239">
        <v>232854900.16</v>
      </c>
      <c r="J22" s="239">
        <v>246604365.18000001</v>
      </c>
      <c r="K22" s="239">
        <v>252486122.63999999</v>
      </c>
      <c r="L22" s="239">
        <v>320616813.55000001</v>
      </c>
      <c r="M22" s="239">
        <v>271590184.06999999</v>
      </c>
      <c r="N22" s="239">
        <v>219117719.65000001</v>
      </c>
      <c r="O22" s="239">
        <v>206940299.93000001</v>
      </c>
      <c r="P22" s="239">
        <v>217451248.63</v>
      </c>
      <c r="Q22" s="55">
        <f t="shared" si="3"/>
        <v>3176130216.2700005</v>
      </c>
      <c r="R22" s="239"/>
      <c r="S22" s="1"/>
    </row>
    <row r="23" spans="2:20" x14ac:dyDescent="0.25">
      <c r="B23" s="209" t="s">
        <v>315</v>
      </c>
      <c r="C23" s="53">
        <v>99085409</v>
      </c>
      <c r="D23" s="53">
        <v>130449452</v>
      </c>
      <c r="E23" s="239">
        <v>10058273.699999999</v>
      </c>
      <c r="F23" s="239">
        <v>18891169.120000001</v>
      </c>
      <c r="G23" s="239">
        <v>7592337.5099999998</v>
      </c>
      <c r="H23" s="239">
        <v>8162817.4400000004</v>
      </c>
      <c r="I23" s="239">
        <v>8124899.2999999998</v>
      </c>
      <c r="J23" s="239">
        <v>7054870.9400000004</v>
      </c>
      <c r="K23" s="239">
        <v>11283657.539999999</v>
      </c>
      <c r="L23" s="239">
        <v>23690043.219999999</v>
      </c>
      <c r="M23" s="239">
        <v>12420361.720000001</v>
      </c>
      <c r="N23" s="239">
        <v>8520833.25</v>
      </c>
      <c r="O23" s="239">
        <v>9036690.6400000006</v>
      </c>
      <c r="P23" s="239">
        <v>7283688.96</v>
      </c>
      <c r="Q23" s="55">
        <f t="shared" si="3"/>
        <v>132119643.33999997</v>
      </c>
      <c r="R23" s="239"/>
      <c r="S23" s="1"/>
    </row>
    <row r="24" spans="2:20" x14ac:dyDescent="0.25">
      <c r="B24" s="209" t="s">
        <v>316</v>
      </c>
      <c r="C24" s="53">
        <v>0</v>
      </c>
      <c r="D24" s="53">
        <v>0</v>
      </c>
      <c r="E24" s="239">
        <v>0</v>
      </c>
      <c r="F24" s="239">
        <v>0</v>
      </c>
      <c r="G24" s="239">
        <v>0</v>
      </c>
      <c r="H24" s="239">
        <v>0</v>
      </c>
      <c r="I24" s="239">
        <v>0</v>
      </c>
      <c r="J24" s="239">
        <v>0</v>
      </c>
      <c r="K24" s="239">
        <v>0</v>
      </c>
      <c r="L24" s="239">
        <v>0</v>
      </c>
      <c r="M24" s="239">
        <v>0</v>
      </c>
      <c r="N24" s="239">
        <v>0</v>
      </c>
      <c r="O24" s="239">
        <v>210.02</v>
      </c>
      <c r="P24" s="239">
        <v>0</v>
      </c>
      <c r="Q24" s="55">
        <f t="shared" si="3"/>
        <v>210.02</v>
      </c>
      <c r="R24" s="239"/>
      <c r="S24" s="1"/>
    </row>
    <row r="25" spans="2:20" x14ac:dyDescent="0.25">
      <c r="B25" s="70" t="s">
        <v>185</v>
      </c>
      <c r="C25" s="245">
        <f>SUM(C26:C37)</f>
        <v>107219148802</v>
      </c>
      <c r="D25" s="245">
        <f>SUM(D26:D37)</f>
        <v>151496390895</v>
      </c>
      <c r="E25" s="245">
        <f t="shared" ref="E25:O25" si="5">SUM(E26:E37)</f>
        <v>11411819852.019999</v>
      </c>
      <c r="F25" s="245">
        <f t="shared" si="5"/>
        <v>11498741707.059999</v>
      </c>
      <c r="G25" s="245">
        <f t="shared" si="5"/>
        <v>6677048662.3199997</v>
      </c>
      <c r="H25" s="245">
        <f t="shared" si="5"/>
        <v>30884180663.400002</v>
      </c>
      <c r="I25" s="245">
        <f t="shared" si="5"/>
        <v>12780218870.52</v>
      </c>
      <c r="J25" s="245">
        <f t="shared" si="5"/>
        <v>9420568614.5299988</v>
      </c>
      <c r="K25" s="245">
        <f t="shared" si="5"/>
        <v>19426458856.59</v>
      </c>
      <c r="L25" s="245">
        <f t="shared" si="5"/>
        <v>12224790161.07</v>
      </c>
      <c r="M25" s="245">
        <f>SUM(M26:M37)</f>
        <v>7170141668.1599989</v>
      </c>
      <c r="N25" s="245">
        <f t="shared" si="5"/>
        <v>11690171422.210003</v>
      </c>
      <c r="O25" s="245">
        <f t="shared" si="5"/>
        <v>11765855757.150003</v>
      </c>
      <c r="P25" s="245">
        <f>SUM(P26:P37)</f>
        <v>7289763257.8799992</v>
      </c>
      <c r="Q25" s="55">
        <f t="shared" si="3"/>
        <v>152239759492.91003</v>
      </c>
      <c r="R25" s="239"/>
      <c r="S25" s="1"/>
    </row>
    <row r="26" spans="2:20" x14ac:dyDescent="0.25">
      <c r="B26" s="23" t="s">
        <v>415</v>
      </c>
      <c r="C26" s="245">
        <v>100965490615</v>
      </c>
      <c r="D26" s="245">
        <v>137721728943</v>
      </c>
      <c r="E26" s="239">
        <v>9027626807.6299992</v>
      </c>
      <c r="F26" s="239">
        <v>11255305691.67</v>
      </c>
      <c r="G26" s="239">
        <v>6477717570.8900003</v>
      </c>
      <c r="H26" s="239">
        <v>26715234006.07</v>
      </c>
      <c r="I26" s="239">
        <v>12509075139.379999</v>
      </c>
      <c r="J26" s="239">
        <v>9133220775.2999992</v>
      </c>
      <c r="K26" s="239">
        <v>15106395011.57</v>
      </c>
      <c r="L26" s="239">
        <v>11837205728.6</v>
      </c>
      <c r="M26" s="239">
        <v>6848902706.4399996</v>
      </c>
      <c r="N26" s="239">
        <v>11102781661.02</v>
      </c>
      <c r="O26" s="239">
        <v>11485463158.450001</v>
      </c>
      <c r="P26" s="239">
        <v>6985792168.96</v>
      </c>
      <c r="Q26" s="55">
        <f t="shared" si="3"/>
        <v>138484720425.97998</v>
      </c>
      <c r="R26" s="239"/>
      <c r="S26" s="1"/>
    </row>
    <row r="27" spans="2:20" x14ac:dyDescent="0.25">
      <c r="B27" s="23" t="s">
        <v>416</v>
      </c>
      <c r="C27" s="245">
        <v>133612182</v>
      </c>
      <c r="D27" s="245">
        <v>132433400</v>
      </c>
      <c r="E27" s="239">
        <v>5410961.4000000004</v>
      </c>
      <c r="F27" s="239">
        <v>7919267.9199999999</v>
      </c>
      <c r="G27" s="239">
        <v>8404991.6400000006</v>
      </c>
      <c r="H27" s="239">
        <v>8597146.4800000004</v>
      </c>
      <c r="I27" s="239">
        <v>8836852.4399999995</v>
      </c>
      <c r="J27" s="239">
        <v>16188405.220000001</v>
      </c>
      <c r="K27" s="239">
        <v>11428234.869999999</v>
      </c>
      <c r="L27" s="239">
        <v>14765248.75</v>
      </c>
      <c r="M27" s="239">
        <v>12176140.91</v>
      </c>
      <c r="N27" s="239">
        <v>12538670.220000001</v>
      </c>
      <c r="O27" s="239">
        <v>12218550.449999999</v>
      </c>
      <c r="P27" s="239">
        <v>12817815.35</v>
      </c>
      <c r="Q27" s="55">
        <f t="shared" si="3"/>
        <v>131302285.64999999</v>
      </c>
      <c r="R27" s="239"/>
      <c r="S27" s="1"/>
      <c r="T27" s="209"/>
    </row>
    <row r="28" spans="2:20" x14ac:dyDescent="0.25">
      <c r="B28" s="23" t="s">
        <v>417</v>
      </c>
      <c r="C28" s="245">
        <v>21772240</v>
      </c>
      <c r="D28" s="245">
        <v>44623075</v>
      </c>
      <c r="E28" s="239">
        <v>3645825.38</v>
      </c>
      <c r="F28" s="239">
        <v>4613609.3099999996</v>
      </c>
      <c r="G28" s="239">
        <v>3378927.61</v>
      </c>
      <c r="H28" s="239">
        <v>3419975.01</v>
      </c>
      <c r="I28" s="239">
        <v>4648899.29</v>
      </c>
      <c r="J28" s="239">
        <v>3017731.57</v>
      </c>
      <c r="K28" s="239">
        <v>3400945.26</v>
      </c>
      <c r="L28" s="239">
        <v>3215674.14</v>
      </c>
      <c r="M28" s="239">
        <v>3163037.78</v>
      </c>
      <c r="N28" s="239">
        <v>5664975.5800000001</v>
      </c>
      <c r="O28" s="239">
        <v>4686985.8600000003</v>
      </c>
      <c r="P28" s="239">
        <v>5836348.6100000003</v>
      </c>
      <c r="Q28" s="55">
        <f t="shared" si="3"/>
        <v>48692935.399999999</v>
      </c>
      <c r="R28" s="239"/>
      <c r="S28" s="1"/>
      <c r="T28" s="209"/>
    </row>
    <row r="29" spans="2:20" x14ac:dyDescent="0.25">
      <c r="B29" s="23" t="s">
        <v>418</v>
      </c>
      <c r="C29" s="245">
        <v>516723791</v>
      </c>
      <c r="D29" s="245">
        <v>600683937</v>
      </c>
      <c r="E29" s="239">
        <v>48538283.880000003</v>
      </c>
      <c r="F29" s="239">
        <v>44983793.200000003</v>
      </c>
      <c r="G29" s="239">
        <v>46642574.439999998</v>
      </c>
      <c r="H29" s="239">
        <v>50514299.219999999</v>
      </c>
      <c r="I29" s="239">
        <v>46378110.859999999</v>
      </c>
      <c r="J29" s="239">
        <v>52669981.700000003</v>
      </c>
      <c r="K29" s="239">
        <v>54934492.009999998</v>
      </c>
      <c r="L29" s="239">
        <v>48882346.990000002</v>
      </c>
      <c r="M29" s="239">
        <v>52382079.369999997</v>
      </c>
      <c r="N29" s="239">
        <v>55038586.43</v>
      </c>
      <c r="O29" s="239">
        <v>54588823.159999996</v>
      </c>
      <c r="P29" s="239">
        <v>60206921.079999998</v>
      </c>
      <c r="Q29" s="55">
        <f t="shared" si="3"/>
        <v>615760292.34000003</v>
      </c>
      <c r="R29" s="239"/>
      <c r="S29" s="1"/>
      <c r="T29" s="209"/>
    </row>
    <row r="30" spans="2:20" x14ac:dyDescent="0.25">
      <c r="B30" s="23" t="s">
        <v>419</v>
      </c>
      <c r="C30" s="245">
        <v>647912364</v>
      </c>
      <c r="D30" s="245">
        <v>754793920</v>
      </c>
      <c r="E30" s="239">
        <v>49182641.689999998</v>
      </c>
      <c r="F30" s="239">
        <v>44171110.329999998</v>
      </c>
      <c r="G30" s="239">
        <v>34335463.170000002</v>
      </c>
      <c r="H30" s="239">
        <v>50649331.140000001</v>
      </c>
      <c r="I30" s="239">
        <v>60746085.340000004</v>
      </c>
      <c r="J30" s="239">
        <v>61639631.960000001</v>
      </c>
      <c r="K30" s="239">
        <v>64580079.759999998</v>
      </c>
      <c r="L30" s="239">
        <v>81462899.739999995</v>
      </c>
      <c r="M30" s="239">
        <v>80898191.459999993</v>
      </c>
      <c r="N30" s="239">
        <v>62875921.859999999</v>
      </c>
      <c r="O30" s="239">
        <v>68583081.75</v>
      </c>
      <c r="P30" s="239">
        <v>81778089.469999999</v>
      </c>
      <c r="Q30" s="55">
        <f t="shared" si="3"/>
        <v>740902527.66999996</v>
      </c>
      <c r="R30" s="239"/>
      <c r="S30" s="1"/>
      <c r="T30" s="209"/>
    </row>
    <row r="31" spans="2:20" x14ac:dyDescent="0.25">
      <c r="B31" s="23" t="s">
        <v>420</v>
      </c>
      <c r="C31" s="245">
        <v>3551016811</v>
      </c>
      <c r="D31" s="245">
        <v>10414407498</v>
      </c>
      <c r="E31" s="239">
        <v>2156197414.1900001</v>
      </c>
      <c r="F31" s="239">
        <v>0</v>
      </c>
      <c r="G31" s="239">
        <v>0</v>
      </c>
      <c r="H31" s="239">
        <v>3944732269.77</v>
      </c>
      <c r="I31" s="239">
        <v>0</v>
      </c>
      <c r="J31" s="239">
        <v>0</v>
      </c>
      <c r="K31" s="239">
        <v>4015300523.8400002</v>
      </c>
      <c r="L31" s="239">
        <v>0</v>
      </c>
      <c r="M31" s="239">
        <v>0</v>
      </c>
      <c r="N31" s="239">
        <v>298176231.04000002</v>
      </c>
      <c r="O31" s="239">
        <v>0</v>
      </c>
      <c r="P31" s="239">
        <v>0</v>
      </c>
      <c r="Q31" s="55">
        <f t="shared" si="3"/>
        <v>10414406438.84</v>
      </c>
      <c r="R31" s="239"/>
      <c r="S31" s="1"/>
      <c r="T31" s="209"/>
    </row>
    <row r="32" spans="2:20" x14ac:dyDescent="0.25">
      <c r="B32" s="23" t="s">
        <v>421</v>
      </c>
      <c r="C32" s="245">
        <v>103357179</v>
      </c>
      <c r="D32" s="245">
        <v>115226764</v>
      </c>
      <c r="E32" s="239">
        <v>30591092.5</v>
      </c>
      <c r="F32" s="239">
        <v>20863304.460000001</v>
      </c>
      <c r="G32" s="239">
        <v>889477.7</v>
      </c>
      <c r="H32" s="239">
        <v>554336.62</v>
      </c>
      <c r="I32" s="239">
        <v>7781911.7000000002</v>
      </c>
      <c r="J32" s="239">
        <v>5956289.6100000003</v>
      </c>
      <c r="K32" s="239">
        <v>12611509.48</v>
      </c>
      <c r="L32" s="239">
        <v>2754948.1</v>
      </c>
      <c r="M32" s="239">
        <v>12034829.619999999</v>
      </c>
      <c r="N32" s="239">
        <v>5677071.8399999999</v>
      </c>
      <c r="O32" s="239">
        <v>5945598.7300000004</v>
      </c>
      <c r="P32" s="239">
        <v>4076542.23</v>
      </c>
      <c r="Q32" s="55">
        <f t="shared" si="3"/>
        <v>109736912.59000002</v>
      </c>
      <c r="R32" s="239"/>
      <c r="S32" s="1"/>
      <c r="T32" s="209"/>
    </row>
    <row r="33" spans="2:20" x14ac:dyDescent="0.25">
      <c r="B33" s="23" t="s">
        <v>422</v>
      </c>
      <c r="C33" s="245">
        <v>0</v>
      </c>
      <c r="D33" s="245">
        <v>0</v>
      </c>
      <c r="E33" s="239">
        <v>0</v>
      </c>
      <c r="F33" s="239">
        <v>0</v>
      </c>
      <c r="G33" s="239">
        <v>0</v>
      </c>
      <c r="H33" s="239">
        <v>0</v>
      </c>
      <c r="I33" s="239">
        <v>0</v>
      </c>
      <c r="J33" s="239">
        <v>0</v>
      </c>
      <c r="K33" s="239">
        <v>0</v>
      </c>
      <c r="L33" s="239">
        <v>0</v>
      </c>
      <c r="M33" s="239">
        <v>0</v>
      </c>
      <c r="N33" s="239">
        <v>0</v>
      </c>
      <c r="O33" s="239">
        <v>0</v>
      </c>
      <c r="P33" s="239">
        <v>0</v>
      </c>
      <c r="Q33" s="55">
        <f t="shared" si="3"/>
        <v>0</v>
      </c>
      <c r="R33" s="239"/>
      <c r="S33" s="1"/>
      <c r="T33" s="209"/>
    </row>
    <row r="34" spans="2:20" x14ac:dyDescent="0.25">
      <c r="B34" s="23" t="s">
        <v>423</v>
      </c>
      <c r="C34" s="245">
        <v>350796585</v>
      </c>
      <c r="D34" s="245">
        <v>349415120</v>
      </c>
      <c r="E34" s="239">
        <v>15120285.529999999</v>
      </c>
      <c r="F34" s="239">
        <v>54784425.109999999</v>
      </c>
      <c r="G34" s="239">
        <v>21546377.84</v>
      </c>
      <c r="H34" s="239">
        <v>21078494.949999999</v>
      </c>
      <c r="I34" s="239">
        <v>18989593.489999998</v>
      </c>
      <c r="J34" s="239">
        <v>21923083.84</v>
      </c>
      <c r="K34" s="239">
        <v>18037259.940000001</v>
      </c>
      <c r="L34" s="239">
        <v>74964690.409999996</v>
      </c>
      <c r="M34" s="239">
        <v>25052720.82</v>
      </c>
      <c r="N34" s="239">
        <v>19604220.600000001</v>
      </c>
      <c r="O34" s="239">
        <v>16903941.260000002</v>
      </c>
      <c r="P34" s="239">
        <v>21249810.23</v>
      </c>
      <c r="Q34" s="55">
        <f t="shared" si="3"/>
        <v>329254904.02000004</v>
      </c>
      <c r="R34" s="239"/>
      <c r="S34" s="1"/>
      <c r="T34" s="209"/>
    </row>
    <row r="35" spans="2:20" x14ac:dyDescent="0.25">
      <c r="B35" s="23" t="s">
        <v>424</v>
      </c>
      <c r="C35" s="53">
        <v>213846161</v>
      </c>
      <c r="D35" s="53">
        <v>450327400</v>
      </c>
      <c r="E35" s="239">
        <v>22992424.59</v>
      </c>
      <c r="F35" s="239">
        <v>23660600.34</v>
      </c>
      <c r="G35" s="239">
        <v>32475060.98</v>
      </c>
      <c r="H35" s="239">
        <v>35391720.899999999</v>
      </c>
      <c r="I35" s="239">
        <v>56908433.560000002</v>
      </c>
      <c r="J35" s="239">
        <v>53258498.450000003</v>
      </c>
      <c r="K35" s="239">
        <v>61266988.880000003</v>
      </c>
      <c r="L35" s="239">
        <v>42046565.590000004</v>
      </c>
      <c r="M35" s="239">
        <v>28997053.5</v>
      </c>
      <c r="N35" s="239">
        <v>34114083.32</v>
      </c>
      <c r="O35" s="239">
        <v>37121213.600000001</v>
      </c>
      <c r="P35" s="239">
        <v>34122048.859999999</v>
      </c>
      <c r="Q35" s="53">
        <f t="shared" si="3"/>
        <v>462354692.56999999</v>
      </c>
      <c r="R35" s="239"/>
      <c r="S35" s="1"/>
      <c r="T35" s="209"/>
    </row>
    <row r="36" spans="2:20" x14ac:dyDescent="0.25">
      <c r="B36" s="23" t="s">
        <v>425</v>
      </c>
      <c r="C36" s="53">
        <v>710669381</v>
      </c>
      <c r="D36" s="53">
        <v>900008465</v>
      </c>
      <c r="E36" s="239">
        <v>52514115.229999997</v>
      </c>
      <c r="F36" s="239">
        <v>42439891.969999999</v>
      </c>
      <c r="G36" s="239">
        <v>51623456.43</v>
      </c>
      <c r="H36" s="239">
        <v>54009083.240000002</v>
      </c>
      <c r="I36" s="239">
        <v>66853844.460000001</v>
      </c>
      <c r="J36" s="239">
        <v>72694216.879999995</v>
      </c>
      <c r="K36" s="239">
        <v>78503810.980000004</v>
      </c>
      <c r="L36" s="239">
        <v>119432102.51000001</v>
      </c>
      <c r="M36" s="239">
        <v>100101316.59</v>
      </c>
      <c r="N36" s="239">
        <v>93593091.430000007</v>
      </c>
      <c r="O36" s="239">
        <v>80326905.349999994</v>
      </c>
      <c r="P36" s="239">
        <v>83848036.599999994</v>
      </c>
      <c r="Q36" s="53">
        <f t="shared" si="3"/>
        <v>895939871.67000008</v>
      </c>
      <c r="R36" s="239"/>
      <c r="S36" s="1"/>
    </row>
    <row r="37" spans="2:20" x14ac:dyDescent="0.25">
      <c r="B37" s="23" t="s">
        <v>426</v>
      </c>
      <c r="C37" s="53">
        <v>3951493</v>
      </c>
      <c r="D37" s="53">
        <v>12742373</v>
      </c>
      <c r="E37" s="239">
        <v>0</v>
      </c>
      <c r="F37" s="239">
        <v>12.75</v>
      </c>
      <c r="G37" s="239">
        <v>34761.620000000003</v>
      </c>
      <c r="H37" s="239">
        <v>0</v>
      </c>
      <c r="I37" s="239">
        <v>0</v>
      </c>
      <c r="J37" s="239">
        <v>0</v>
      </c>
      <c r="K37" s="239">
        <v>0</v>
      </c>
      <c r="L37" s="239">
        <v>59956.24</v>
      </c>
      <c r="M37" s="239">
        <v>6433591.6699999999</v>
      </c>
      <c r="N37" s="239">
        <v>106908.87</v>
      </c>
      <c r="O37" s="239">
        <v>17498.54</v>
      </c>
      <c r="P37" s="239">
        <v>35476.49</v>
      </c>
      <c r="Q37" s="53">
        <f t="shared" si="3"/>
        <v>6688206.1800000006</v>
      </c>
      <c r="R37" s="239"/>
      <c r="S37" s="1"/>
    </row>
    <row r="38" spans="2:20" x14ac:dyDescent="0.25">
      <c r="B38" s="70" t="s">
        <v>186</v>
      </c>
      <c r="C38" s="245">
        <f>SUM(C39:C48)</f>
        <v>34688888186</v>
      </c>
      <c r="D38" s="245">
        <f>SUM(D39:D48)</f>
        <v>42132988149</v>
      </c>
      <c r="E38" s="245">
        <f>SUM(E39:E48)</f>
        <v>4044372267.1499996</v>
      </c>
      <c r="F38" s="245">
        <f t="shared" ref="F38:O38" si="6">SUM(F39:F48)</f>
        <v>2100402346.4799998</v>
      </c>
      <c r="G38" s="245">
        <f t="shared" si="6"/>
        <v>2215442529.6300001</v>
      </c>
      <c r="H38" s="245">
        <f t="shared" si="6"/>
        <v>3480748123.4699998</v>
      </c>
      <c r="I38" s="245">
        <f t="shared" si="6"/>
        <v>3462812360.1400003</v>
      </c>
      <c r="J38" s="245">
        <f t="shared" si="6"/>
        <v>3799327151.7800002</v>
      </c>
      <c r="K38" s="245">
        <f t="shared" si="6"/>
        <v>4774720737.5799999</v>
      </c>
      <c r="L38" s="245">
        <f t="shared" si="6"/>
        <v>3831848470.7199993</v>
      </c>
      <c r="M38" s="245">
        <f>SUM(M39:M48)</f>
        <v>3924197135.6200004</v>
      </c>
      <c r="N38" s="245">
        <f t="shared" si="6"/>
        <v>3683493812.9599996</v>
      </c>
      <c r="O38" s="245">
        <f t="shared" si="6"/>
        <v>4314497932.3100004</v>
      </c>
      <c r="P38" s="245">
        <f>SUM(P39:P47)</f>
        <v>3733973091.8000002</v>
      </c>
      <c r="Q38" s="55">
        <f t="shared" si="3"/>
        <v>43365835959.639999</v>
      </c>
      <c r="R38" s="239"/>
      <c r="S38" s="1"/>
    </row>
    <row r="39" spans="2:20" x14ac:dyDescent="0.25">
      <c r="B39" s="23" t="s">
        <v>427</v>
      </c>
      <c r="C39" s="245">
        <v>9948814609</v>
      </c>
      <c r="D39" s="245">
        <v>7962491205</v>
      </c>
      <c r="E39" s="239">
        <v>868371898.97000003</v>
      </c>
      <c r="F39" s="239">
        <v>345914338.77999997</v>
      </c>
      <c r="G39" s="239">
        <v>557629752.09000003</v>
      </c>
      <c r="H39" s="239">
        <v>758592337.16999996</v>
      </c>
      <c r="I39" s="239">
        <v>551964319</v>
      </c>
      <c r="J39" s="239">
        <v>684873180.09000003</v>
      </c>
      <c r="K39" s="239">
        <v>577070419.74000001</v>
      </c>
      <c r="L39" s="239">
        <v>631743675.92999995</v>
      </c>
      <c r="M39" s="239">
        <v>798799373.33000004</v>
      </c>
      <c r="N39" s="239">
        <v>717140323.07000005</v>
      </c>
      <c r="O39" s="239">
        <v>722045871.97000003</v>
      </c>
      <c r="P39" s="239">
        <v>941049966.07000005</v>
      </c>
      <c r="Q39" s="55">
        <f t="shared" si="3"/>
        <v>8155195456.21</v>
      </c>
      <c r="R39" s="239"/>
      <c r="S39" s="1"/>
    </row>
    <row r="40" spans="2:20" x14ac:dyDescent="0.25">
      <c r="B40" s="23" t="s">
        <v>428</v>
      </c>
      <c r="C40" s="245">
        <v>1712359633</v>
      </c>
      <c r="D40" s="245">
        <v>6227544943</v>
      </c>
      <c r="E40" s="239">
        <v>266882688.75</v>
      </c>
      <c r="F40" s="239">
        <v>437452263.47000003</v>
      </c>
      <c r="G40" s="239">
        <v>282418715.77999997</v>
      </c>
      <c r="H40" s="239">
        <v>348097885.32999998</v>
      </c>
      <c r="I40" s="239">
        <v>280900491.69</v>
      </c>
      <c r="J40" s="239">
        <v>496263332.19999999</v>
      </c>
      <c r="K40" s="239">
        <v>1042823393.48</v>
      </c>
      <c r="L40" s="239">
        <v>609441776.20000005</v>
      </c>
      <c r="M40" s="239">
        <v>453234837.35000002</v>
      </c>
      <c r="N40" s="239">
        <v>995251863.50999999</v>
      </c>
      <c r="O40" s="239">
        <v>314031596.93000001</v>
      </c>
      <c r="P40" s="239">
        <v>297963744.55000001</v>
      </c>
      <c r="Q40" s="55">
        <f t="shared" si="3"/>
        <v>5824762589.2399998</v>
      </c>
      <c r="R40" s="239"/>
      <c r="S40" s="1"/>
    </row>
    <row r="41" spans="2:20" x14ac:dyDescent="0.25">
      <c r="B41" s="23" t="s">
        <v>429</v>
      </c>
      <c r="C41" s="245">
        <v>12254477517</v>
      </c>
      <c r="D41" s="245">
        <v>13450956804</v>
      </c>
      <c r="E41" s="239">
        <v>1414137343.27</v>
      </c>
      <c r="F41" s="239">
        <v>809712792.72000003</v>
      </c>
      <c r="G41" s="239">
        <v>995612015.90999997</v>
      </c>
      <c r="H41" s="239">
        <v>1084543743.79</v>
      </c>
      <c r="I41" s="239">
        <v>1103899400.52</v>
      </c>
      <c r="J41" s="239">
        <v>1280647604.3900001</v>
      </c>
      <c r="K41" s="239">
        <v>1092962312.3699999</v>
      </c>
      <c r="L41" s="239">
        <v>1077234030.5699999</v>
      </c>
      <c r="M41" s="239">
        <v>1426130046.26</v>
      </c>
      <c r="N41" s="239">
        <v>989574891.62</v>
      </c>
      <c r="O41" s="239">
        <v>1213914712.1400001</v>
      </c>
      <c r="P41" s="239">
        <v>1343739783.3599999</v>
      </c>
      <c r="Q41" s="55">
        <f t="shared" si="3"/>
        <v>13832108676.92</v>
      </c>
      <c r="R41" s="239"/>
      <c r="S41" s="1"/>
    </row>
    <row r="42" spans="2:20" x14ac:dyDescent="0.25">
      <c r="B42" s="23" t="s">
        <v>430</v>
      </c>
      <c r="C42" s="245">
        <v>172908040</v>
      </c>
      <c r="D42" s="245">
        <v>234497296</v>
      </c>
      <c r="E42" s="239">
        <v>16057631.039999999</v>
      </c>
      <c r="F42" s="239">
        <v>13380962.82</v>
      </c>
      <c r="G42" s="239">
        <v>16109476.470000001</v>
      </c>
      <c r="H42" s="239">
        <v>17771820.52</v>
      </c>
      <c r="I42" s="239">
        <v>14980306.130000001</v>
      </c>
      <c r="J42" s="239">
        <v>16837729.699999999</v>
      </c>
      <c r="K42" s="239">
        <v>50957442.090000004</v>
      </c>
      <c r="L42" s="239">
        <v>26918163.030000001</v>
      </c>
      <c r="M42" s="239">
        <v>14619673.939999999</v>
      </c>
      <c r="N42" s="239">
        <v>15186007.789999999</v>
      </c>
      <c r="O42" s="239">
        <v>14462067.550000001</v>
      </c>
      <c r="P42" s="239">
        <v>14590864.699999999</v>
      </c>
      <c r="Q42" s="55">
        <f t="shared" si="3"/>
        <v>231872145.77999997</v>
      </c>
      <c r="R42" s="239"/>
      <c r="S42" s="1"/>
    </row>
    <row r="43" spans="2:20" x14ac:dyDescent="0.25">
      <c r="B43" s="23" t="s">
        <v>431</v>
      </c>
      <c r="C43" s="245">
        <v>24743236</v>
      </c>
      <c r="D43" s="245">
        <v>32473968</v>
      </c>
      <c r="E43" s="239">
        <v>2493377.1800000002</v>
      </c>
      <c r="F43" s="239">
        <v>2467745.48</v>
      </c>
      <c r="G43" s="239">
        <v>2047755.5</v>
      </c>
      <c r="H43" s="239">
        <v>2437325.33</v>
      </c>
      <c r="I43" s="239">
        <v>2778707.64</v>
      </c>
      <c r="J43" s="239">
        <v>2469414.85</v>
      </c>
      <c r="K43" s="239">
        <v>4149648.89</v>
      </c>
      <c r="L43" s="239">
        <v>2886795.74</v>
      </c>
      <c r="M43" s="239">
        <v>2443227.84</v>
      </c>
      <c r="N43" s="239">
        <v>2528163.6800000002</v>
      </c>
      <c r="O43" s="239">
        <v>2401394.19</v>
      </c>
      <c r="P43" s="239">
        <v>2353938.2000000002</v>
      </c>
      <c r="Q43" s="55">
        <f t="shared" si="3"/>
        <v>31457494.52</v>
      </c>
      <c r="R43" s="239"/>
      <c r="S43" s="1"/>
    </row>
    <row r="44" spans="2:20" x14ac:dyDescent="0.25">
      <c r="B44" s="23" t="s">
        <v>432</v>
      </c>
      <c r="C44" s="245">
        <v>425675619</v>
      </c>
      <c r="D44" s="245">
        <v>632136193</v>
      </c>
      <c r="E44" s="239">
        <v>38006984.460000001</v>
      </c>
      <c r="F44" s="239">
        <v>45691961.869999997</v>
      </c>
      <c r="G44" s="239">
        <v>45176731.130000003</v>
      </c>
      <c r="H44" s="239">
        <v>49237365.619999997</v>
      </c>
      <c r="I44" s="239">
        <v>48242568.799999997</v>
      </c>
      <c r="J44" s="239">
        <v>51112514.859999999</v>
      </c>
      <c r="K44" s="239">
        <v>59698554.979999997</v>
      </c>
      <c r="L44" s="239">
        <v>58480318.640000001</v>
      </c>
      <c r="M44" s="239">
        <v>54385515.210000001</v>
      </c>
      <c r="N44" s="239">
        <v>57101927.640000001</v>
      </c>
      <c r="O44" s="239">
        <v>57921120.640000001</v>
      </c>
      <c r="P44" s="239">
        <v>58090353.439999998</v>
      </c>
      <c r="Q44" s="55">
        <f t="shared" si="3"/>
        <v>623145917.28999996</v>
      </c>
      <c r="R44" s="239"/>
      <c r="S44" s="1"/>
    </row>
    <row r="45" spans="2:20" x14ac:dyDescent="0.25">
      <c r="B45" s="23" t="s">
        <v>433</v>
      </c>
      <c r="C45" s="245">
        <v>8301392555</v>
      </c>
      <c r="D45" s="245">
        <v>11748639765</v>
      </c>
      <c r="E45" s="239">
        <v>1179395445.9300001</v>
      </c>
      <c r="F45" s="239">
        <v>374006296.52999997</v>
      </c>
      <c r="G45" s="239">
        <v>257228990.41999999</v>
      </c>
      <c r="H45" s="239">
        <v>1013961928.02</v>
      </c>
      <c r="I45" s="239">
        <v>1375135790.9400001</v>
      </c>
      <c r="J45" s="239">
        <v>1115707076.99</v>
      </c>
      <c r="K45" s="239">
        <v>1744186243.25</v>
      </c>
      <c r="L45" s="239">
        <v>1328674505.3499999</v>
      </c>
      <c r="M45" s="239">
        <v>1111217034.8800001</v>
      </c>
      <c r="N45" s="239">
        <v>707893655.94000006</v>
      </c>
      <c r="O45" s="239">
        <v>1939951925.6300001</v>
      </c>
      <c r="P45" s="239">
        <v>962313038.11000001</v>
      </c>
      <c r="Q45" s="55">
        <f t="shared" si="3"/>
        <v>13109671931.990002</v>
      </c>
      <c r="R45" s="239"/>
      <c r="S45" s="1"/>
    </row>
    <row r="46" spans="2:20" x14ac:dyDescent="0.25">
      <c r="B46" s="26" t="s">
        <v>434</v>
      </c>
      <c r="C46" s="55">
        <v>1835514312</v>
      </c>
      <c r="D46" s="55">
        <v>1836456924</v>
      </c>
      <c r="E46" s="239">
        <v>258781322.71000001</v>
      </c>
      <c r="F46" s="239">
        <v>71565815.489999995</v>
      </c>
      <c r="G46" s="239">
        <v>59112206.670000002</v>
      </c>
      <c r="H46" s="239">
        <v>206005265.38</v>
      </c>
      <c r="I46" s="239">
        <v>84833137.980000004</v>
      </c>
      <c r="J46" s="239">
        <v>151316235.15000001</v>
      </c>
      <c r="K46" s="239">
        <v>202533769.49000001</v>
      </c>
      <c r="L46" s="239">
        <v>96403829.909999996</v>
      </c>
      <c r="M46" s="239">
        <v>60378899.719999999</v>
      </c>
      <c r="N46" s="239">
        <v>198643221.52000001</v>
      </c>
      <c r="O46" s="239">
        <v>49723567.289999999</v>
      </c>
      <c r="P46" s="239">
        <v>113781565.8</v>
      </c>
      <c r="Q46" s="55">
        <f t="shared" si="3"/>
        <v>1553078837.1099999</v>
      </c>
      <c r="R46" s="239"/>
      <c r="S46" s="1"/>
    </row>
    <row r="47" spans="2:20" x14ac:dyDescent="0.25">
      <c r="B47" s="26" t="s">
        <v>435</v>
      </c>
      <c r="C47" s="53">
        <v>13002665</v>
      </c>
      <c r="D47" s="53">
        <v>7791051</v>
      </c>
      <c r="E47" s="239">
        <v>245574.84</v>
      </c>
      <c r="F47" s="239">
        <v>210169.32</v>
      </c>
      <c r="G47" s="239">
        <v>106885.66</v>
      </c>
      <c r="H47" s="239">
        <v>100452.31</v>
      </c>
      <c r="I47" s="239">
        <v>77637.440000000002</v>
      </c>
      <c r="J47" s="239">
        <v>100063.55</v>
      </c>
      <c r="K47" s="239">
        <v>338953.29</v>
      </c>
      <c r="L47" s="239">
        <v>65375.35</v>
      </c>
      <c r="M47" s="239">
        <v>2988527.09</v>
      </c>
      <c r="N47" s="239">
        <v>173758.19</v>
      </c>
      <c r="O47" s="239">
        <v>45675.97</v>
      </c>
      <c r="P47" s="239">
        <v>89837.57</v>
      </c>
      <c r="Q47" s="53">
        <f t="shared" si="3"/>
        <v>4542910.58</v>
      </c>
      <c r="R47" s="239"/>
      <c r="S47" s="1"/>
    </row>
    <row r="48" spans="2:20" x14ac:dyDescent="0.25">
      <c r="B48" s="26" t="s">
        <v>436</v>
      </c>
      <c r="C48" s="53">
        <v>0</v>
      </c>
      <c r="D48" s="53">
        <v>0</v>
      </c>
      <c r="E48" s="239">
        <v>0</v>
      </c>
      <c r="F48" s="239">
        <v>0</v>
      </c>
      <c r="G48" s="239">
        <v>0</v>
      </c>
      <c r="H48" s="239">
        <v>0</v>
      </c>
      <c r="I48" s="239">
        <v>0</v>
      </c>
      <c r="J48" s="239">
        <v>0</v>
      </c>
      <c r="K48" s="239">
        <v>0</v>
      </c>
      <c r="L48" s="239">
        <v>0</v>
      </c>
      <c r="M48" s="239">
        <v>0</v>
      </c>
      <c r="N48" s="239">
        <v>0</v>
      </c>
      <c r="O48" s="239">
        <v>0</v>
      </c>
      <c r="P48" s="239">
        <v>0</v>
      </c>
      <c r="Q48" s="53">
        <f t="shared" si="3"/>
        <v>0</v>
      </c>
      <c r="R48" s="239"/>
      <c r="S48" s="1"/>
    </row>
    <row r="49" spans="2:19" s="1" customFormat="1" x14ac:dyDescent="0.25">
      <c r="B49" s="3" t="s">
        <v>187</v>
      </c>
      <c r="C49" s="241">
        <f>SUM(C50:C67)</f>
        <v>29124499696</v>
      </c>
      <c r="D49" s="241">
        <f>SUM(D50:D67)</f>
        <v>46595260307</v>
      </c>
      <c r="E49" s="241">
        <f t="shared" ref="E49:L49" si="7">SUM(E50:E67)</f>
        <v>1866676185.29</v>
      </c>
      <c r="F49" s="241">
        <f t="shared" si="7"/>
        <v>2499512838.3100004</v>
      </c>
      <c r="G49" s="241">
        <f t="shared" si="7"/>
        <v>3880017463.6100006</v>
      </c>
      <c r="H49" s="241">
        <f t="shared" si="7"/>
        <v>5507523664.8100004</v>
      </c>
      <c r="I49" s="241">
        <f t="shared" si="7"/>
        <v>3245750829.2200003</v>
      </c>
      <c r="J49" s="241">
        <f t="shared" si="7"/>
        <v>3207585246.2400002</v>
      </c>
      <c r="K49" s="241">
        <f t="shared" si="7"/>
        <v>4944880656.1599998</v>
      </c>
      <c r="L49" s="241">
        <f t="shared" si="7"/>
        <v>3115016730.7199988</v>
      </c>
      <c r="M49" s="241">
        <f>SUM(M50:M67)</f>
        <v>4107530977.79</v>
      </c>
      <c r="N49" s="241">
        <f>SUM(N50:N67)</f>
        <v>7235239987.6000004</v>
      </c>
      <c r="O49" s="241">
        <f>SUM(O50:O67)</f>
        <v>3762393220.4400015</v>
      </c>
      <c r="P49" s="241">
        <f>SUM(P50:P67)</f>
        <v>4276145776.4300003</v>
      </c>
      <c r="Q49" s="241">
        <f t="shared" si="3"/>
        <v>47648273576.620003</v>
      </c>
      <c r="R49" s="239"/>
    </row>
    <row r="50" spans="2:19" x14ac:dyDescent="0.25">
      <c r="B50" s="26" t="s">
        <v>188</v>
      </c>
      <c r="C50" s="53">
        <v>4709340420</v>
      </c>
      <c r="D50" s="53">
        <v>4603941374</v>
      </c>
      <c r="E50" s="239">
        <v>116311850.79000001</v>
      </c>
      <c r="F50" s="239">
        <v>270728055.51999998</v>
      </c>
      <c r="G50" s="239">
        <v>1198289079.1500001</v>
      </c>
      <c r="H50" s="239">
        <v>237499978.47999999</v>
      </c>
      <c r="I50" s="239">
        <v>227278618.47999999</v>
      </c>
      <c r="J50" s="239">
        <v>187753610.87</v>
      </c>
      <c r="K50" s="239">
        <v>268732011.27999997</v>
      </c>
      <c r="L50" s="239">
        <v>256069918.25999999</v>
      </c>
      <c r="M50" s="239">
        <v>1006795265.6</v>
      </c>
      <c r="N50" s="239">
        <v>149211247.02000001</v>
      </c>
      <c r="O50" s="239">
        <v>134558179.78</v>
      </c>
      <c r="P50" s="239">
        <v>117400823.55</v>
      </c>
      <c r="Q50" s="55">
        <f t="shared" si="3"/>
        <v>4170628638.7800002</v>
      </c>
      <c r="R50" s="239"/>
      <c r="S50" s="1"/>
    </row>
    <row r="51" spans="2:19" x14ac:dyDescent="0.25">
      <c r="B51" s="26" t="s">
        <v>189</v>
      </c>
      <c r="C51" s="53">
        <v>4498296736</v>
      </c>
      <c r="D51" s="53">
        <v>8512590331</v>
      </c>
      <c r="E51" s="239">
        <v>248237828.94999999</v>
      </c>
      <c r="F51" s="239">
        <v>181907676.78</v>
      </c>
      <c r="G51" s="239">
        <v>264814513.72</v>
      </c>
      <c r="H51" s="239">
        <v>2740593243.6999998</v>
      </c>
      <c r="I51" s="239">
        <v>412990013.32999998</v>
      </c>
      <c r="J51" s="239">
        <v>393668537.49000001</v>
      </c>
      <c r="K51" s="239">
        <v>658621271.19000006</v>
      </c>
      <c r="L51" s="239">
        <v>238460675.71000001</v>
      </c>
      <c r="M51" s="239">
        <v>198428934.94</v>
      </c>
      <c r="N51" s="239">
        <v>2562574133.0799999</v>
      </c>
      <c r="O51" s="239">
        <v>288048359.86000001</v>
      </c>
      <c r="P51" s="239">
        <v>207430222.46000001</v>
      </c>
      <c r="Q51" s="55">
        <f t="shared" si="3"/>
        <v>8395775411.2099991</v>
      </c>
      <c r="R51" s="239"/>
      <c r="S51" s="1"/>
    </row>
    <row r="52" spans="2:19" x14ac:dyDescent="0.25">
      <c r="B52" s="26" t="s">
        <v>190</v>
      </c>
      <c r="C52" s="53">
        <v>6836931296</v>
      </c>
      <c r="D52" s="53">
        <v>16769556528</v>
      </c>
      <c r="E52" s="239">
        <v>515294046.36000001</v>
      </c>
      <c r="F52" s="239">
        <v>901186610.66999996</v>
      </c>
      <c r="G52" s="239">
        <v>1133143795.1900001</v>
      </c>
      <c r="H52" s="239">
        <v>1096597472.4200001</v>
      </c>
      <c r="I52" s="239">
        <v>1191329311.1700001</v>
      </c>
      <c r="J52" s="239">
        <v>1343369115.0599999</v>
      </c>
      <c r="K52" s="239">
        <v>2367789044.4099998</v>
      </c>
      <c r="L52" s="239">
        <v>1218967436.53</v>
      </c>
      <c r="M52" s="239">
        <v>1427651445.26</v>
      </c>
      <c r="N52" s="239">
        <v>2822928507.46</v>
      </c>
      <c r="O52" s="239">
        <v>1701765699.97</v>
      </c>
      <c r="P52" s="239">
        <v>1347751544.77</v>
      </c>
      <c r="Q52" s="55">
        <f t="shared" si="3"/>
        <v>17067774029.270002</v>
      </c>
      <c r="R52" s="239"/>
      <c r="S52" s="1"/>
    </row>
    <row r="53" spans="2:19" x14ac:dyDescent="0.25">
      <c r="B53" s="26" t="s">
        <v>317</v>
      </c>
      <c r="C53" s="53">
        <v>533038785</v>
      </c>
      <c r="D53" s="53">
        <v>1198900310</v>
      </c>
      <c r="E53" s="239">
        <v>35426738.549999997</v>
      </c>
      <c r="F53" s="239">
        <v>64304136.479999997</v>
      </c>
      <c r="G53" s="239">
        <v>99479434.269999996</v>
      </c>
      <c r="H53" s="239">
        <v>77806379.569999993</v>
      </c>
      <c r="I53" s="239">
        <v>103229513.47</v>
      </c>
      <c r="J53" s="239">
        <v>83547798.209999993</v>
      </c>
      <c r="K53" s="239">
        <v>147317868.41</v>
      </c>
      <c r="L53" s="239">
        <v>162362088.59999999</v>
      </c>
      <c r="M53" s="239">
        <v>119317584.08</v>
      </c>
      <c r="N53" s="239">
        <v>137460662.00999999</v>
      </c>
      <c r="O53" s="239">
        <v>139967828.19</v>
      </c>
      <c r="P53" s="239">
        <v>137935422.94</v>
      </c>
      <c r="Q53" s="55">
        <f t="shared" si="3"/>
        <v>1308155454.7800002</v>
      </c>
      <c r="R53" s="239"/>
      <c r="S53" s="1"/>
    </row>
    <row r="54" spans="2:19" x14ac:dyDescent="0.25">
      <c r="B54" s="26" t="s">
        <v>191</v>
      </c>
      <c r="C54" s="53">
        <v>1352171345</v>
      </c>
      <c r="D54" s="53">
        <v>1862672440</v>
      </c>
      <c r="E54" s="239">
        <v>105245068.45</v>
      </c>
      <c r="F54" s="239">
        <v>159557425.44999999</v>
      </c>
      <c r="G54" s="239">
        <v>187415512.06</v>
      </c>
      <c r="H54" s="239">
        <v>160697276.66999999</v>
      </c>
      <c r="I54" s="239">
        <v>163043975.06</v>
      </c>
      <c r="J54" s="239">
        <v>153087814.16999999</v>
      </c>
      <c r="K54" s="239">
        <v>162294577.56</v>
      </c>
      <c r="L54" s="239">
        <v>155249168.21000001</v>
      </c>
      <c r="M54" s="239">
        <v>166951684.52000001</v>
      </c>
      <c r="N54" s="239">
        <v>158932264.63</v>
      </c>
      <c r="O54" s="239">
        <v>168603053.02000001</v>
      </c>
      <c r="P54" s="239">
        <v>165771542.91</v>
      </c>
      <c r="Q54" s="55">
        <f t="shared" si="3"/>
        <v>1906849362.7100003</v>
      </c>
      <c r="R54" s="239"/>
      <c r="S54" s="1"/>
    </row>
    <row r="55" spans="2:19" x14ac:dyDescent="0.25">
      <c r="B55" s="26" t="s">
        <v>318</v>
      </c>
      <c r="C55" s="53">
        <v>0</v>
      </c>
      <c r="D55" s="53">
        <v>869465</v>
      </c>
      <c r="E55" s="239">
        <v>9105.1200000000008</v>
      </c>
      <c r="F55" s="239">
        <v>22190.35</v>
      </c>
      <c r="G55" s="239">
        <v>37687.629999999997</v>
      </c>
      <c r="H55" s="239">
        <v>43801.05</v>
      </c>
      <c r="I55" s="239">
        <v>60681.07</v>
      </c>
      <c r="J55" s="239">
        <v>92075.1</v>
      </c>
      <c r="K55" s="239">
        <v>106544.86</v>
      </c>
      <c r="L55" s="239">
        <v>138429.60999999999</v>
      </c>
      <c r="M55" s="239">
        <v>167791.38</v>
      </c>
      <c r="N55" s="239">
        <v>191158.68</v>
      </c>
      <c r="O55" s="239">
        <v>221235.76</v>
      </c>
      <c r="P55" s="239">
        <v>256803.39</v>
      </c>
      <c r="Q55" s="55">
        <f t="shared" si="3"/>
        <v>1347504</v>
      </c>
      <c r="R55" s="239"/>
      <c r="S55" s="1"/>
    </row>
    <row r="56" spans="2:19" x14ac:dyDescent="0.25">
      <c r="B56" s="26" t="s">
        <v>319</v>
      </c>
      <c r="C56" s="53">
        <v>717370362</v>
      </c>
      <c r="D56" s="53">
        <v>914660335</v>
      </c>
      <c r="E56" s="239">
        <v>11861704.02</v>
      </c>
      <c r="F56" s="239">
        <v>58048080.310000002</v>
      </c>
      <c r="G56" s="239">
        <v>99472797.040000007</v>
      </c>
      <c r="H56" s="239">
        <v>108093238.15000001</v>
      </c>
      <c r="I56" s="239">
        <v>176974938.97</v>
      </c>
      <c r="J56" s="239">
        <v>95218983.310000002</v>
      </c>
      <c r="K56" s="239">
        <v>51557825.189999998</v>
      </c>
      <c r="L56" s="239">
        <v>71404653.480000004</v>
      </c>
      <c r="M56" s="239">
        <v>52147022.789999999</v>
      </c>
      <c r="N56" s="239">
        <v>99980740.780000001</v>
      </c>
      <c r="O56" s="239">
        <v>160793171.63</v>
      </c>
      <c r="P56" s="239">
        <v>656007065.67999995</v>
      </c>
      <c r="Q56" s="55">
        <f t="shared" si="3"/>
        <v>1641560221.3499999</v>
      </c>
      <c r="R56" s="239"/>
      <c r="S56" s="1"/>
    </row>
    <row r="57" spans="2:19" x14ac:dyDescent="0.25">
      <c r="B57" s="26" t="s">
        <v>320</v>
      </c>
      <c r="C57" s="53">
        <v>73400323</v>
      </c>
      <c r="D57" s="53">
        <v>79439151</v>
      </c>
      <c r="E57" s="239">
        <v>4343176</v>
      </c>
      <c r="F57" s="239">
        <v>6035132</v>
      </c>
      <c r="G57" s="239">
        <v>7133950</v>
      </c>
      <c r="H57" s="239">
        <v>6306726</v>
      </c>
      <c r="I57" s="239">
        <v>6581950</v>
      </c>
      <c r="J57" s="239">
        <v>6204628</v>
      </c>
      <c r="K57" s="239">
        <v>6414828</v>
      </c>
      <c r="L57" s="239">
        <v>6113652</v>
      </c>
      <c r="M57" s="239">
        <v>6318208</v>
      </c>
      <c r="N57" s="239">
        <v>6415528</v>
      </c>
      <c r="O57" s="239">
        <v>6579256</v>
      </c>
      <c r="P57" s="239">
        <v>6555286</v>
      </c>
      <c r="Q57" s="55">
        <f t="shared" si="3"/>
        <v>75002320</v>
      </c>
      <c r="R57" s="239"/>
      <c r="S57" s="1"/>
    </row>
    <row r="58" spans="2:19" x14ac:dyDescent="0.25">
      <c r="B58" s="26" t="s">
        <v>192</v>
      </c>
      <c r="C58" s="53">
        <v>9017506163</v>
      </c>
      <c r="D58" s="53">
        <v>10914705228</v>
      </c>
      <c r="E58" s="239">
        <v>773814418.88</v>
      </c>
      <c r="F58" s="239">
        <v>777488319.69000006</v>
      </c>
      <c r="G58" s="239">
        <v>795794363.95000005</v>
      </c>
      <c r="H58" s="239">
        <v>986548042.73000002</v>
      </c>
      <c r="I58" s="239">
        <v>832062912.96000004</v>
      </c>
      <c r="J58" s="239">
        <v>802717323.67999995</v>
      </c>
      <c r="K58" s="239">
        <v>1074006840.45</v>
      </c>
      <c r="L58" s="239">
        <v>827991043.86000001</v>
      </c>
      <c r="M58" s="239">
        <v>909893190.72000003</v>
      </c>
      <c r="N58" s="239">
        <v>1124906553.6800001</v>
      </c>
      <c r="O58" s="239">
        <v>924560721.45000005</v>
      </c>
      <c r="P58" s="239">
        <v>1401604974.1500001</v>
      </c>
      <c r="Q58" s="55">
        <f t="shared" si="3"/>
        <v>11231388706.200001</v>
      </c>
      <c r="R58" s="239"/>
      <c r="S58" s="1"/>
    </row>
    <row r="59" spans="2:19" x14ac:dyDescent="0.25">
      <c r="B59" s="26" t="s">
        <v>321</v>
      </c>
      <c r="C59" s="53">
        <v>263198514</v>
      </c>
      <c r="D59" s="53">
        <v>391120763</v>
      </c>
      <c r="E59" s="239">
        <v>18171335.23</v>
      </c>
      <c r="F59" s="239">
        <v>21969963.510000002</v>
      </c>
      <c r="G59" s="239">
        <v>29253000.359999999</v>
      </c>
      <c r="H59" s="239">
        <v>31849129.969999999</v>
      </c>
      <c r="I59" s="239">
        <v>41042195.57</v>
      </c>
      <c r="J59" s="239">
        <v>39338267.979999997</v>
      </c>
      <c r="K59" s="239">
        <v>66742726.689999998</v>
      </c>
      <c r="L59" s="239">
        <v>33007980.539999999</v>
      </c>
      <c r="M59" s="239">
        <v>23304896.25</v>
      </c>
      <c r="N59" s="239">
        <v>31127117.129999999</v>
      </c>
      <c r="O59" s="239">
        <v>41025942.799999997</v>
      </c>
      <c r="P59" s="239">
        <v>47873198.530000001</v>
      </c>
      <c r="Q59" s="55">
        <f t="shared" si="3"/>
        <v>424705754.55999994</v>
      </c>
      <c r="R59" s="239"/>
      <c r="S59" s="1"/>
    </row>
    <row r="60" spans="2:19" x14ac:dyDescent="0.25">
      <c r="B60" s="26" t="s">
        <v>323</v>
      </c>
      <c r="C60" s="53">
        <v>116844394</v>
      </c>
      <c r="D60" s="53">
        <v>265216344</v>
      </c>
      <c r="E60" s="239">
        <v>7004240.9800000004</v>
      </c>
      <c r="F60" s="239">
        <v>9793036.2100000009</v>
      </c>
      <c r="G60" s="239">
        <v>12921673.17</v>
      </c>
      <c r="H60" s="239">
        <v>14920464.65</v>
      </c>
      <c r="I60" s="239">
        <v>24745690.09</v>
      </c>
      <c r="J60" s="239">
        <v>19318115.75</v>
      </c>
      <c r="K60" s="239">
        <v>25030444.149999999</v>
      </c>
      <c r="L60" s="239">
        <v>23476788.949999999</v>
      </c>
      <c r="M60" s="239">
        <v>30885876.050000001</v>
      </c>
      <c r="N60" s="239">
        <v>31876909.620000001</v>
      </c>
      <c r="O60" s="239">
        <v>74735293.280000001</v>
      </c>
      <c r="P60" s="239">
        <v>72321063.329999998</v>
      </c>
      <c r="Q60" s="55">
        <f t="shared" si="3"/>
        <v>347029596.22999996</v>
      </c>
      <c r="R60" s="239"/>
      <c r="S60" s="1"/>
    </row>
    <row r="61" spans="2:19" x14ac:dyDescent="0.25">
      <c r="B61" s="26" t="s">
        <v>324</v>
      </c>
      <c r="C61" s="53">
        <v>335345237</v>
      </c>
      <c r="D61" s="53">
        <v>379487953</v>
      </c>
      <c r="E61" s="239">
        <v>7164385.7300000004</v>
      </c>
      <c r="F61" s="239">
        <v>18373402.399999999</v>
      </c>
      <c r="G61" s="239">
        <v>13168097.960000001</v>
      </c>
      <c r="H61" s="239">
        <v>11186437.779999999</v>
      </c>
      <c r="I61" s="239">
        <v>12060562.939999999</v>
      </c>
      <c r="J61" s="239">
        <v>28801662.27</v>
      </c>
      <c r="K61" s="239">
        <v>40902372.859999999</v>
      </c>
      <c r="L61" s="239">
        <v>48629921.310000002</v>
      </c>
      <c r="M61" s="239">
        <v>72996433.810000002</v>
      </c>
      <c r="N61" s="239">
        <v>31059611.550000001</v>
      </c>
      <c r="O61" s="239">
        <v>30475732.800000001</v>
      </c>
      <c r="P61" s="239">
        <v>27298658.440000001</v>
      </c>
      <c r="Q61" s="55">
        <f t="shared" si="3"/>
        <v>342117279.85000002</v>
      </c>
      <c r="R61" s="239"/>
      <c r="S61" s="1"/>
    </row>
    <row r="62" spans="2:19" x14ac:dyDescent="0.25">
      <c r="B62" s="26" t="s">
        <v>325</v>
      </c>
      <c r="C62" s="53">
        <v>14013406</v>
      </c>
      <c r="D62" s="53">
        <v>14084591</v>
      </c>
      <c r="E62" s="239">
        <v>690982.48</v>
      </c>
      <c r="F62" s="239">
        <v>609397.51</v>
      </c>
      <c r="G62" s="239">
        <v>1288452.28</v>
      </c>
      <c r="H62" s="239">
        <v>1139223.74</v>
      </c>
      <c r="I62" s="239">
        <v>2780806.38</v>
      </c>
      <c r="J62" s="239">
        <v>1929304.44</v>
      </c>
      <c r="K62" s="239">
        <v>1827236.17</v>
      </c>
      <c r="L62" s="239">
        <v>1557853.35</v>
      </c>
      <c r="M62" s="239">
        <v>795539.68</v>
      </c>
      <c r="N62" s="239">
        <v>527072.37</v>
      </c>
      <c r="O62" s="239">
        <v>1800277.48</v>
      </c>
      <c r="P62" s="239">
        <v>4098925.6</v>
      </c>
      <c r="Q62" s="55">
        <f t="shared" si="3"/>
        <v>19045071.48</v>
      </c>
      <c r="R62" s="239"/>
      <c r="S62" s="1"/>
    </row>
    <row r="63" spans="2:19" x14ac:dyDescent="0.25">
      <c r="B63" s="26" t="s">
        <v>326</v>
      </c>
      <c r="C63" s="53">
        <v>25893004</v>
      </c>
      <c r="D63" s="53">
        <v>105698106</v>
      </c>
      <c r="E63" s="239">
        <v>2286181.0299999998</v>
      </c>
      <c r="F63" s="239">
        <v>4430494.2</v>
      </c>
      <c r="G63" s="239">
        <v>3678001.08</v>
      </c>
      <c r="H63" s="239">
        <v>3398091.62</v>
      </c>
      <c r="I63" s="239">
        <v>6305147</v>
      </c>
      <c r="J63" s="239">
        <v>8855046.5899999999</v>
      </c>
      <c r="K63" s="239">
        <v>13228412.050000001</v>
      </c>
      <c r="L63" s="239">
        <v>18715095.600000001</v>
      </c>
      <c r="M63" s="239">
        <v>18581851.039999999</v>
      </c>
      <c r="N63" s="239">
        <v>14833662.93</v>
      </c>
      <c r="O63" s="239">
        <v>18057985.489999998</v>
      </c>
      <c r="P63" s="239">
        <v>15491627.02</v>
      </c>
      <c r="Q63" s="55">
        <f t="shared" si="3"/>
        <v>127861595.65000001</v>
      </c>
      <c r="R63" s="239"/>
      <c r="S63" s="1"/>
    </row>
    <row r="64" spans="2:19" x14ac:dyDescent="0.25">
      <c r="B64" s="26" t="s">
        <v>327</v>
      </c>
      <c r="C64" s="53">
        <v>114941</v>
      </c>
      <c r="D64" s="53">
        <v>3491</v>
      </c>
      <c r="E64" s="239">
        <v>48.31</v>
      </c>
      <c r="F64" s="239">
        <v>59.88</v>
      </c>
      <c r="G64" s="239">
        <v>43.71</v>
      </c>
      <c r="H64" s="239">
        <v>306.51</v>
      </c>
      <c r="I64" s="239">
        <v>0</v>
      </c>
      <c r="J64" s="239">
        <v>2366.4</v>
      </c>
      <c r="K64" s="239">
        <v>0</v>
      </c>
      <c r="L64" s="239">
        <v>124.18</v>
      </c>
      <c r="M64" s="239">
        <v>0</v>
      </c>
      <c r="N64" s="239">
        <v>0</v>
      </c>
      <c r="O64" s="239">
        <v>0</v>
      </c>
      <c r="P64" s="239">
        <v>2099.6</v>
      </c>
      <c r="Q64" s="55">
        <f t="shared" si="3"/>
        <v>5048.59</v>
      </c>
      <c r="R64" s="239"/>
      <c r="S64" s="1"/>
    </row>
    <row r="65" spans="2:22" x14ac:dyDescent="0.25">
      <c r="B65" s="26" t="s">
        <v>328</v>
      </c>
      <c r="C65" s="53">
        <v>22393</v>
      </c>
      <c r="D65" s="53">
        <v>516</v>
      </c>
      <c r="E65" s="239">
        <v>5.31</v>
      </c>
      <c r="F65" s="239">
        <v>6.59</v>
      </c>
      <c r="G65" s="239">
        <v>4.8099999999999996</v>
      </c>
      <c r="H65" s="239">
        <v>33.72</v>
      </c>
      <c r="I65" s="239">
        <v>0</v>
      </c>
      <c r="J65" s="239">
        <v>260.3</v>
      </c>
      <c r="K65" s="239">
        <v>0</v>
      </c>
      <c r="L65" s="239">
        <v>13.66</v>
      </c>
      <c r="M65" s="239">
        <v>0</v>
      </c>
      <c r="N65" s="239">
        <v>0</v>
      </c>
      <c r="O65" s="239">
        <v>0</v>
      </c>
      <c r="P65" s="239">
        <v>230.96</v>
      </c>
      <c r="Q65" s="55">
        <f t="shared" si="3"/>
        <v>555.35</v>
      </c>
      <c r="R65" s="239"/>
      <c r="S65" s="1"/>
    </row>
    <row r="66" spans="2:22" x14ac:dyDescent="0.25">
      <c r="B66" s="26" t="s">
        <v>329</v>
      </c>
      <c r="C66" s="53">
        <v>28907128</v>
      </c>
      <c r="D66" s="53">
        <v>15302032</v>
      </c>
      <c r="E66" s="239">
        <v>1422009.44</v>
      </c>
      <c r="F66" s="239">
        <v>2065806.27</v>
      </c>
      <c r="G66" s="239">
        <v>1470037.15</v>
      </c>
      <c r="H66" s="239">
        <v>1112228.6599999999</v>
      </c>
      <c r="I66" s="239">
        <v>1195817.1200000001</v>
      </c>
      <c r="J66" s="239">
        <v>1051888.58</v>
      </c>
      <c r="K66" s="239">
        <v>1199852.5</v>
      </c>
      <c r="L66" s="239">
        <v>1068310.98</v>
      </c>
      <c r="M66" s="239">
        <v>1110691.81</v>
      </c>
      <c r="N66" s="239">
        <v>1572332.45</v>
      </c>
      <c r="O66" s="239">
        <v>2140679.7599999998</v>
      </c>
      <c r="P66" s="239">
        <v>2573560.44</v>
      </c>
      <c r="Q66" s="55">
        <f t="shared" si="3"/>
        <v>17983215.16</v>
      </c>
      <c r="R66" s="239"/>
      <c r="S66" s="1"/>
    </row>
    <row r="67" spans="2:22" x14ac:dyDescent="0.25">
      <c r="B67" s="26" t="s">
        <v>330</v>
      </c>
      <c r="C67" s="53">
        <v>602105249</v>
      </c>
      <c r="D67" s="53">
        <v>567011349</v>
      </c>
      <c r="E67" s="239">
        <v>19393059.66</v>
      </c>
      <c r="F67" s="239">
        <v>22993044.489999998</v>
      </c>
      <c r="G67" s="239">
        <v>32657020.079999998</v>
      </c>
      <c r="H67" s="239">
        <v>29731589.390000001</v>
      </c>
      <c r="I67" s="239">
        <v>44068695.609999999</v>
      </c>
      <c r="J67" s="239">
        <v>42628448.039999999</v>
      </c>
      <c r="K67" s="239">
        <v>59108800.390000001</v>
      </c>
      <c r="L67" s="239">
        <v>51803575.890000001</v>
      </c>
      <c r="M67" s="239">
        <v>72184561.859999999</v>
      </c>
      <c r="N67" s="239">
        <v>61642486.210000001</v>
      </c>
      <c r="O67" s="239">
        <v>69059803.170000002</v>
      </c>
      <c r="P67" s="239">
        <v>65772726.659999996</v>
      </c>
      <c r="Q67" s="55">
        <f t="shared" si="3"/>
        <v>571043811.44999993</v>
      </c>
      <c r="R67" s="239"/>
      <c r="S67" s="1"/>
    </row>
    <row r="68" spans="2:22" s="1" customFormat="1" x14ac:dyDescent="0.25">
      <c r="B68" s="278" t="s">
        <v>194</v>
      </c>
      <c r="C68" s="277">
        <f>SUM(C69:C113)</f>
        <v>341256177005</v>
      </c>
      <c r="D68" s="277">
        <f>SUM(D69:D113)</f>
        <v>413830425022.32001</v>
      </c>
      <c r="E68" s="277">
        <f t="shared" ref="E68:L68" si="8">SUM(E69:E113)</f>
        <v>32140294486.410004</v>
      </c>
      <c r="F68" s="277">
        <f t="shared" si="8"/>
        <v>28799375077.730007</v>
      </c>
      <c r="G68" s="277">
        <f t="shared" si="8"/>
        <v>31730029360.189991</v>
      </c>
      <c r="H68" s="277">
        <f t="shared" si="8"/>
        <v>32218056272.549992</v>
      </c>
      <c r="I68" s="277">
        <f t="shared" si="8"/>
        <v>33734295206.279999</v>
      </c>
      <c r="J68" s="277">
        <f t="shared" si="8"/>
        <v>33295034366.579998</v>
      </c>
      <c r="K68" s="277">
        <f t="shared" si="8"/>
        <v>35283860343.970001</v>
      </c>
      <c r="L68" s="277">
        <f t="shared" si="8"/>
        <v>34745570140.470001</v>
      </c>
      <c r="M68" s="277">
        <f>SUM(M69:M113)</f>
        <v>36572044875.080002</v>
      </c>
      <c r="N68" s="277">
        <f>SUM(N69:N113)</f>
        <v>37845921769.440018</v>
      </c>
      <c r="O68" s="277">
        <f>SUM(O69:O113)</f>
        <v>39298480571.55999</v>
      </c>
      <c r="P68" s="277">
        <f>SUM(P69:P113)</f>
        <v>41219908353.19001</v>
      </c>
      <c r="Q68" s="279">
        <f t="shared" si="3"/>
        <v>416882870823.44995</v>
      </c>
      <c r="R68" s="239"/>
      <c r="U68"/>
      <c r="V68"/>
    </row>
    <row r="69" spans="2:22" s="1" customFormat="1" x14ac:dyDescent="0.25">
      <c r="B69" s="23" t="s">
        <v>195</v>
      </c>
      <c r="C69" s="53">
        <v>213263367073</v>
      </c>
      <c r="D69" s="53">
        <v>260187337385.32001</v>
      </c>
      <c r="E69" s="54">
        <v>20090069955.240002</v>
      </c>
      <c r="F69" s="54">
        <v>17813026370.490002</v>
      </c>
      <c r="G69" s="54">
        <v>19043571034.989998</v>
      </c>
      <c r="H69" s="54">
        <v>20327275694.559998</v>
      </c>
      <c r="I69" s="54">
        <v>21831534110.25</v>
      </c>
      <c r="J69" s="54">
        <v>21755082809.919998</v>
      </c>
      <c r="K69" s="54">
        <v>22175213565.019997</v>
      </c>
      <c r="L69" s="54">
        <v>21798411928.459999</v>
      </c>
      <c r="M69" s="54">
        <v>22245221138.879997</v>
      </c>
      <c r="N69" s="54">
        <v>24224229950.620003</v>
      </c>
      <c r="O69" s="54">
        <v>25310448181.720001</v>
      </c>
      <c r="P69" s="54">
        <v>24592808833.080002</v>
      </c>
      <c r="Q69" s="55">
        <f t="shared" si="3"/>
        <v>261206893573.22998</v>
      </c>
      <c r="R69" s="239"/>
    </row>
    <row r="70" spans="2:22" s="1" customFormat="1" x14ac:dyDescent="0.25">
      <c r="B70" s="23" t="s">
        <v>437</v>
      </c>
      <c r="C70" s="53">
        <v>0</v>
      </c>
      <c r="D70" s="53">
        <v>0</v>
      </c>
      <c r="E70" s="54">
        <v>0</v>
      </c>
      <c r="F70" s="54">
        <v>0</v>
      </c>
      <c r="G70" s="54">
        <v>0</v>
      </c>
      <c r="H70" s="54">
        <v>0</v>
      </c>
      <c r="I70" s="54">
        <v>0</v>
      </c>
      <c r="J70" s="54">
        <v>0</v>
      </c>
      <c r="K70" s="54">
        <v>0</v>
      </c>
      <c r="L70" s="54">
        <v>0</v>
      </c>
      <c r="M70" s="54">
        <v>0</v>
      </c>
      <c r="N70" s="54">
        <v>0</v>
      </c>
      <c r="O70" s="54">
        <v>0</v>
      </c>
      <c r="P70" s="54">
        <v>37718.42</v>
      </c>
      <c r="Q70" s="55">
        <f t="shared" si="3"/>
        <v>37718.42</v>
      </c>
      <c r="R70" s="239"/>
    </row>
    <row r="71" spans="2:22" s="1" customFormat="1" x14ac:dyDescent="0.25">
      <c r="B71" s="23" t="s">
        <v>196</v>
      </c>
      <c r="C71" s="53">
        <v>40161037948</v>
      </c>
      <c r="D71" s="53">
        <v>43146319145</v>
      </c>
      <c r="E71" s="54">
        <v>3073284497.4299998</v>
      </c>
      <c r="F71" s="54">
        <v>3024607343.3899999</v>
      </c>
      <c r="G71" s="54">
        <v>3905954014.73</v>
      </c>
      <c r="H71" s="54">
        <v>3223287749.6399999</v>
      </c>
      <c r="I71" s="54">
        <v>3326218891.77</v>
      </c>
      <c r="J71" s="54">
        <v>3294709402.6500001</v>
      </c>
      <c r="K71" s="54">
        <v>4042612888.8899999</v>
      </c>
      <c r="L71" s="54">
        <v>3442708273.6900001</v>
      </c>
      <c r="M71" s="54">
        <v>4389191495.6499996</v>
      </c>
      <c r="N71" s="54">
        <v>3494332403.1599998</v>
      </c>
      <c r="O71" s="54">
        <v>3583007860.3699999</v>
      </c>
      <c r="P71" s="54">
        <v>4460192883.1199999</v>
      </c>
      <c r="Q71" s="55">
        <f t="shared" si="3"/>
        <v>43260107704.490005</v>
      </c>
      <c r="R71" s="239"/>
    </row>
    <row r="72" spans="2:22" s="1" customFormat="1" x14ac:dyDescent="0.25">
      <c r="B72" s="23" t="s">
        <v>197</v>
      </c>
      <c r="C72" s="53">
        <v>16908212060</v>
      </c>
      <c r="D72" s="53">
        <v>23959118494</v>
      </c>
      <c r="E72" s="54">
        <v>1429920499.9200001</v>
      </c>
      <c r="F72" s="54">
        <v>1585884930.28</v>
      </c>
      <c r="G72" s="54">
        <v>2115808931.48</v>
      </c>
      <c r="H72" s="54">
        <v>1712354106.21</v>
      </c>
      <c r="I72" s="54">
        <v>1853404798.96</v>
      </c>
      <c r="J72" s="54">
        <v>1842778027.47</v>
      </c>
      <c r="K72" s="54">
        <v>2327437415.6900001</v>
      </c>
      <c r="L72" s="54">
        <v>1925083997.3800001</v>
      </c>
      <c r="M72" s="54">
        <v>2535293601.3299999</v>
      </c>
      <c r="N72" s="54">
        <v>2073365385.53</v>
      </c>
      <c r="O72" s="54">
        <v>2308491273.8800001</v>
      </c>
      <c r="P72" s="54">
        <v>2852994425.8600001</v>
      </c>
      <c r="Q72" s="55">
        <f t="shared" si="3"/>
        <v>24562817393.990002</v>
      </c>
      <c r="R72" s="239"/>
    </row>
    <row r="73" spans="2:22" s="1" customFormat="1" x14ac:dyDescent="0.25">
      <c r="B73" s="23" t="s">
        <v>438</v>
      </c>
      <c r="C73" s="53">
        <v>1792860224</v>
      </c>
      <c r="D73" s="53">
        <v>1675694424</v>
      </c>
      <c r="E73" s="54">
        <v>114900245.08</v>
      </c>
      <c r="F73" s="54">
        <v>93475210.459999993</v>
      </c>
      <c r="G73" s="54">
        <v>130350447.76000001</v>
      </c>
      <c r="H73" s="54">
        <v>159793143.91999999</v>
      </c>
      <c r="I73" s="54">
        <v>126182629.2</v>
      </c>
      <c r="J73" s="54">
        <v>138983571.28</v>
      </c>
      <c r="K73" s="54">
        <v>138633389.78</v>
      </c>
      <c r="L73" s="54">
        <v>176232978.16</v>
      </c>
      <c r="M73" s="54">
        <v>183547650.68000001</v>
      </c>
      <c r="N73" s="54">
        <v>125391966.2</v>
      </c>
      <c r="O73" s="54">
        <v>177300315.47999999</v>
      </c>
      <c r="P73" s="54">
        <v>189302195.78</v>
      </c>
      <c r="Q73" s="55">
        <f t="shared" si="3"/>
        <v>1754093743.7800002</v>
      </c>
      <c r="R73" s="239"/>
    </row>
    <row r="74" spans="2:22" s="1" customFormat="1" x14ac:dyDescent="0.25">
      <c r="B74" s="23" t="s">
        <v>331</v>
      </c>
      <c r="C74" s="53">
        <v>201152998</v>
      </c>
      <c r="D74" s="53">
        <v>0</v>
      </c>
      <c r="E74" s="53">
        <v>0</v>
      </c>
      <c r="F74" s="53">
        <v>0</v>
      </c>
      <c r="G74" s="53">
        <v>0</v>
      </c>
      <c r="H74" s="54">
        <v>0</v>
      </c>
      <c r="I74" s="54">
        <v>0</v>
      </c>
      <c r="J74" s="54">
        <v>0</v>
      </c>
      <c r="K74" s="54">
        <v>0</v>
      </c>
      <c r="L74" s="54">
        <v>0</v>
      </c>
      <c r="M74" s="54">
        <v>0</v>
      </c>
      <c r="N74" s="54">
        <v>0</v>
      </c>
      <c r="O74" s="54">
        <v>0</v>
      </c>
      <c r="P74" s="54">
        <v>0</v>
      </c>
      <c r="Q74" s="55">
        <f t="shared" si="3"/>
        <v>0</v>
      </c>
      <c r="R74" s="239"/>
    </row>
    <row r="75" spans="2:22" s="1" customFormat="1" x14ac:dyDescent="0.25">
      <c r="B75" s="23" t="s">
        <v>333</v>
      </c>
      <c r="C75" s="53">
        <v>5742986849</v>
      </c>
      <c r="D75" s="53">
        <v>7677456239</v>
      </c>
      <c r="E75" s="54">
        <v>983022863.88</v>
      </c>
      <c r="F75" s="54">
        <v>508593125.57999998</v>
      </c>
      <c r="G75" s="54">
        <v>610700752.40999997</v>
      </c>
      <c r="H75" s="54">
        <v>709861090.63999999</v>
      </c>
      <c r="I75" s="54">
        <v>790381883.91999996</v>
      </c>
      <c r="J75" s="54">
        <v>325204695.95999998</v>
      </c>
      <c r="K75" s="54">
        <v>310140028.89999998</v>
      </c>
      <c r="L75" s="54">
        <v>531611971.30000001</v>
      </c>
      <c r="M75" s="54">
        <v>652131973.49000001</v>
      </c>
      <c r="N75" s="54">
        <v>866934505.92999995</v>
      </c>
      <c r="O75" s="54">
        <v>505578929.33999997</v>
      </c>
      <c r="P75" s="54">
        <v>863642252.52999997</v>
      </c>
      <c r="Q75" s="55">
        <f t="shared" si="3"/>
        <v>7657804073.8800001</v>
      </c>
      <c r="R75" s="239"/>
    </row>
    <row r="76" spans="2:22" s="1" customFormat="1" x14ac:dyDescent="0.25">
      <c r="B76" s="23" t="s">
        <v>334</v>
      </c>
      <c r="C76" s="53">
        <v>20789246</v>
      </c>
      <c r="D76" s="53">
        <v>40676488</v>
      </c>
      <c r="E76" s="54">
        <v>2146167.1800000002</v>
      </c>
      <c r="F76" s="54">
        <v>118594.67</v>
      </c>
      <c r="G76" s="242">
        <v>1978441.37</v>
      </c>
      <c r="H76" s="54">
        <v>2536846.4500000002</v>
      </c>
      <c r="I76" s="54">
        <v>2346872.83</v>
      </c>
      <c r="J76" s="54">
        <v>2052741.65</v>
      </c>
      <c r="K76" s="54">
        <v>2768399.93</v>
      </c>
      <c r="L76" s="54">
        <v>3259267.56</v>
      </c>
      <c r="M76" s="54">
        <v>3080456.44</v>
      </c>
      <c r="N76" s="54">
        <v>3475744.67</v>
      </c>
      <c r="O76" s="54">
        <v>2824996.19</v>
      </c>
      <c r="P76" s="54">
        <v>3025185</v>
      </c>
      <c r="Q76" s="55">
        <f t="shared" si="3"/>
        <v>29613713.940000001</v>
      </c>
      <c r="R76" s="239"/>
    </row>
    <row r="77" spans="2:22" s="1" customFormat="1" x14ac:dyDescent="0.25">
      <c r="B77" s="23" t="s">
        <v>335</v>
      </c>
      <c r="C77" s="54">
        <v>7259271</v>
      </c>
      <c r="D77" s="54">
        <v>4743338</v>
      </c>
      <c r="E77" s="54">
        <v>111838.22</v>
      </c>
      <c r="F77" s="54">
        <v>30417.94</v>
      </c>
      <c r="G77" s="54">
        <v>102956.11</v>
      </c>
      <c r="H77" s="54">
        <v>268618.36</v>
      </c>
      <c r="I77" s="54">
        <v>176841.95</v>
      </c>
      <c r="J77" s="54">
        <v>79665.45</v>
      </c>
      <c r="K77" s="54">
        <v>91673.4</v>
      </c>
      <c r="L77" s="54">
        <v>195855.98</v>
      </c>
      <c r="M77" s="54">
        <v>200751.12</v>
      </c>
      <c r="N77" s="54">
        <v>542963.52</v>
      </c>
      <c r="O77" s="54">
        <v>279699.19</v>
      </c>
      <c r="P77" s="54">
        <v>438993.41</v>
      </c>
      <c r="Q77" s="55">
        <f t="shared" si="3"/>
        <v>2520274.6500000004</v>
      </c>
      <c r="R77" s="239"/>
    </row>
    <row r="78" spans="2:22" s="1" customFormat="1" x14ac:dyDescent="0.25">
      <c r="B78" s="23" t="s">
        <v>336</v>
      </c>
      <c r="C78" s="53">
        <v>23872643</v>
      </c>
      <c r="D78" s="53">
        <v>34401639</v>
      </c>
      <c r="E78" s="54">
        <v>804399.33</v>
      </c>
      <c r="F78" s="54">
        <v>78654.740000000005</v>
      </c>
      <c r="G78" s="54">
        <v>614432.25</v>
      </c>
      <c r="H78" s="54">
        <v>1232945.6200000001</v>
      </c>
      <c r="I78" s="54">
        <v>784952.3</v>
      </c>
      <c r="J78" s="54">
        <v>524739.39</v>
      </c>
      <c r="K78" s="54">
        <v>1937061.09</v>
      </c>
      <c r="L78" s="54">
        <v>1883349.64</v>
      </c>
      <c r="M78" s="54">
        <v>2142825.79</v>
      </c>
      <c r="N78" s="54">
        <v>3410584.45</v>
      </c>
      <c r="O78" s="54">
        <v>1085134.31</v>
      </c>
      <c r="P78" s="54">
        <v>1665435.5</v>
      </c>
      <c r="Q78" s="55">
        <f t="shared" si="3"/>
        <v>16164514.410000002</v>
      </c>
      <c r="R78" s="239"/>
    </row>
    <row r="79" spans="2:22" s="1" customFormat="1" x14ac:dyDescent="0.25">
      <c r="B79" s="23" t="s">
        <v>337</v>
      </c>
      <c r="C79" s="53">
        <v>449316792</v>
      </c>
      <c r="D79" s="53">
        <v>824267839</v>
      </c>
      <c r="E79" s="54">
        <v>89650635.75</v>
      </c>
      <c r="F79" s="54">
        <v>57515.5</v>
      </c>
      <c r="G79" s="242">
        <v>96916591.370000005</v>
      </c>
      <c r="H79" s="54">
        <v>114331953.02</v>
      </c>
      <c r="I79" s="54">
        <v>39764432.630000003</v>
      </c>
      <c r="J79" s="54">
        <v>58255714.57</v>
      </c>
      <c r="K79" s="54">
        <v>84490761.079999998</v>
      </c>
      <c r="L79" s="54">
        <v>75809450.079999998</v>
      </c>
      <c r="M79" s="54">
        <v>92001595.599999994</v>
      </c>
      <c r="N79" s="54">
        <v>110636187.8</v>
      </c>
      <c r="O79" s="54">
        <v>84937484.409999996</v>
      </c>
      <c r="P79" s="54">
        <v>54019359.259999998</v>
      </c>
      <c r="Q79" s="55">
        <f t="shared" si="3"/>
        <v>900871681.06999993</v>
      </c>
      <c r="R79" s="239"/>
    </row>
    <row r="80" spans="2:22" s="1" customFormat="1" x14ac:dyDescent="0.25">
      <c r="B80" s="23" t="s">
        <v>338</v>
      </c>
      <c r="C80" s="53">
        <v>93643238</v>
      </c>
      <c r="D80" s="53">
        <v>43459228</v>
      </c>
      <c r="E80" s="54">
        <v>16107509.210000001</v>
      </c>
      <c r="F80" s="54">
        <v>105180.08</v>
      </c>
      <c r="G80" s="242">
        <v>3122959.87</v>
      </c>
      <c r="H80" s="54">
        <v>4383604.5</v>
      </c>
      <c r="I80" s="54">
        <v>2646180.02</v>
      </c>
      <c r="J80" s="54">
        <v>2082777.54</v>
      </c>
      <c r="K80" s="54">
        <v>2054609.57</v>
      </c>
      <c r="L80" s="54">
        <v>2525166.36</v>
      </c>
      <c r="M80" s="54">
        <v>3176446.32</v>
      </c>
      <c r="N80" s="54">
        <v>3043954.71</v>
      </c>
      <c r="O80" s="54">
        <v>14161611.1</v>
      </c>
      <c r="P80" s="54">
        <v>13266436.529999999</v>
      </c>
      <c r="Q80" s="55">
        <f t="shared" ref="Q80:Q143" si="9">+SUM(E80:P80)</f>
        <v>66676435.810000002</v>
      </c>
      <c r="R80" s="239"/>
    </row>
    <row r="81" spans="2:18" s="1" customFormat="1" x14ac:dyDescent="0.25">
      <c r="B81" s="23" t="s">
        <v>339</v>
      </c>
      <c r="C81" s="53">
        <v>48128429</v>
      </c>
      <c r="D81" s="53">
        <v>37130558</v>
      </c>
      <c r="E81" s="54">
        <v>1987924.33</v>
      </c>
      <c r="F81" s="54">
        <v>171610.04</v>
      </c>
      <c r="G81" s="242">
        <v>1543435.77</v>
      </c>
      <c r="H81" s="54">
        <v>3145893.7</v>
      </c>
      <c r="I81" s="54">
        <v>1618118.07</v>
      </c>
      <c r="J81" s="54">
        <v>2512865.96</v>
      </c>
      <c r="K81" s="54">
        <v>2084881.43</v>
      </c>
      <c r="L81" s="54">
        <v>2822460</v>
      </c>
      <c r="M81" s="54">
        <v>2352123.33</v>
      </c>
      <c r="N81" s="54">
        <v>2825788.77</v>
      </c>
      <c r="O81" s="54">
        <v>3758013.04</v>
      </c>
      <c r="P81" s="54">
        <v>3170554.81</v>
      </c>
      <c r="Q81" s="55">
        <f t="shared" si="9"/>
        <v>27993669.25</v>
      </c>
      <c r="R81" s="239"/>
    </row>
    <row r="82" spans="2:18" s="1" customFormat="1" x14ac:dyDescent="0.25">
      <c r="B82" s="23" t="s">
        <v>340</v>
      </c>
      <c r="C82" s="53">
        <v>243899455</v>
      </c>
      <c r="D82" s="53">
        <v>372397957</v>
      </c>
      <c r="E82" s="54">
        <v>68189167.189999998</v>
      </c>
      <c r="F82" s="54">
        <v>0</v>
      </c>
      <c r="G82" s="242">
        <v>36854398.600000001</v>
      </c>
      <c r="H82" s="54">
        <v>54968517.090000004</v>
      </c>
      <c r="I82" s="54">
        <v>25804263.98</v>
      </c>
      <c r="J82" s="54">
        <v>24206431.219999999</v>
      </c>
      <c r="K82" s="54">
        <v>25307599.710000001</v>
      </c>
      <c r="L82" s="54">
        <v>26979662.780000001</v>
      </c>
      <c r="M82" s="54">
        <v>34699919.520000003</v>
      </c>
      <c r="N82" s="54">
        <v>39317949.560000002</v>
      </c>
      <c r="O82" s="54">
        <v>54059746.18</v>
      </c>
      <c r="P82" s="54">
        <v>48919961.189999998</v>
      </c>
      <c r="Q82" s="55">
        <f t="shared" si="9"/>
        <v>439307617.01999998</v>
      </c>
      <c r="R82" s="239"/>
    </row>
    <row r="83" spans="2:18" s="1" customFormat="1" x14ac:dyDescent="0.25">
      <c r="B83" s="23" t="s">
        <v>341</v>
      </c>
      <c r="C83" s="53">
        <v>37092794</v>
      </c>
      <c r="D83" s="53">
        <v>392331</v>
      </c>
      <c r="E83" s="54">
        <v>16435.84</v>
      </c>
      <c r="F83" s="54">
        <v>0</v>
      </c>
      <c r="G83" s="242">
        <v>28079.37</v>
      </c>
      <c r="H83" s="54">
        <v>47871.48</v>
      </c>
      <c r="I83" s="54">
        <v>26244.71</v>
      </c>
      <c r="J83" s="54">
        <v>29155.279999999999</v>
      </c>
      <c r="K83" s="54">
        <v>21361.71</v>
      </c>
      <c r="L83" s="54">
        <v>50016.62</v>
      </c>
      <c r="M83" s="54">
        <v>79011.55</v>
      </c>
      <c r="N83" s="54">
        <v>71737.73</v>
      </c>
      <c r="O83" s="54">
        <v>74792.960000000006</v>
      </c>
      <c r="P83" s="54">
        <v>74785.22</v>
      </c>
      <c r="Q83" s="55">
        <f t="shared" si="9"/>
        <v>519492.47</v>
      </c>
      <c r="R83" s="239"/>
    </row>
    <row r="84" spans="2:18" s="1" customFormat="1" x14ac:dyDescent="0.25">
      <c r="B84" s="23" t="s">
        <v>342</v>
      </c>
      <c r="C84" s="53">
        <v>16662273039</v>
      </c>
      <c r="D84" s="53">
        <v>17703521395</v>
      </c>
      <c r="E84" s="54">
        <v>1771659992.4400001</v>
      </c>
      <c r="F84" s="54">
        <v>1253526949.73</v>
      </c>
      <c r="G84" s="242">
        <v>1252750960.5</v>
      </c>
      <c r="H84" s="54">
        <v>1449628857.51</v>
      </c>
      <c r="I84" s="54">
        <v>1414860986.75</v>
      </c>
      <c r="J84" s="54">
        <v>1427247940.98</v>
      </c>
      <c r="K84" s="54">
        <v>1497751540.26</v>
      </c>
      <c r="L84" s="54">
        <v>1543081734.77</v>
      </c>
      <c r="M84" s="54">
        <v>1480022999.1700001</v>
      </c>
      <c r="N84" s="54">
        <v>1387541782.9300001</v>
      </c>
      <c r="O84" s="54">
        <v>1485714816.1900001</v>
      </c>
      <c r="P84" s="54">
        <v>1394681226.3299999</v>
      </c>
      <c r="Q84" s="55">
        <f t="shared" si="9"/>
        <v>17358469787.560001</v>
      </c>
      <c r="R84" s="239"/>
    </row>
    <row r="85" spans="2:18" s="1" customFormat="1" x14ac:dyDescent="0.25">
      <c r="B85" s="23" t="s">
        <v>343</v>
      </c>
      <c r="C85" s="53">
        <v>25016741</v>
      </c>
      <c r="D85" s="53">
        <v>12545270</v>
      </c>
      <c r="E85" s="54">
        <v>740158.82</v>
      </c>
      <c r="F85" s="54">
        <v>329.93</v>
      </c>
      <c r="G85" s="242">
        <v>449689.45</v>
      </c>
      <c r="H85" s="54">
        <v>599042.43999999994</v>
      </c>
      <c r="I85" s="54">
        <v>572843.34</v>
      </c>
      <c r="J85" s="54">
        <v>597243.93999999994</v>
      </c>
      <c r="K85" s="54">
        <v>529951.41</v>
      </c>
      <c r="L85" s="54">
        <v>584015.59</v>
      </c>
      <c r="M85" s="54">
        <v>993881.5</v>
      </c>
      <c r="N85" s="54">
        <v>1373328.95</v>
      </c>
      <c r="O85" s="54">
        <v>1559613.12</v>
      </c>
      <c r="P85" s="54">
        <v>1616746.85</v>
      </c>
      <c r="Q85" s="55">
        <f t="shared" si="9"/>
        <v>9616845.3399999999</v>
      </c>
      <c r="R85" s="239"/>
    </row>
    <row r="86" spans="2:18" s="1" customFormat="1" x14ac:dyDescent="0.25">
      <c r="B86" s="23" t="s">
        <v>344</v>
      </c>
      <c r="C86" s="53">
        <v>7042577307</v>
      </c>
      <c r="D86" s="53">
        <v>12276161942</v>
      </c>
      <c r="E86" s="54">
        <v>822042242.42999995</v>
      </c>
      <c r="F86" s="54">
        <v>642216006.51999998</v>
      </c>
      <c r="G86" s="242">
        <v>788747198.10000002</v>
      </c>
      <c r="H86" s="54">
        <v>871384309.07000005</v>
      </c>
      <c r="I86" s="54">
        <v>878680458.28999996</v>
      </c>
      <c r="J86" s="54">
        <v>984047893.41999996</v>
      </c>
      <c r="K86" s="54">
        <v>1057163317.49</v>
      </c>
      <c r="L86" s="54">
        <v>1163131899.5799999</v>
      </c>
      <c r="M86" s="54">
        <v>1154635152.6099999</v>
      </c>
      <c r="N86" s="54">
        <v>1535490309.51</v>
      </c>
      <c r="O86" s="54">
        <v>1584006939.9100001</v>
      </c>
      <c r="P86" s="54">
        <v>1831142582.8699999</v>
      </c>
      <c r="Q86" s="55">
        <f t="shared" si="9"/>
        <v>13312688309.799999</v>
      </c>
      <c r="R86" s="239"/>
    </row>
    <row r="87" spans="2:18" s="1" customFormat="1" x14ac:dyDescent="0.25">
      <c r="B87" s="23" t="s">
        <v>345</v>
      </c>
      <c r="C87" s="53">
        <v>6900605</v>
      </c>
      <c r="D87" s="53">
        <v>8073655</v>
      </c>
      <c r="E87" s="54">
        <v>0</v>
      </c>
      <c r="F87" s="54">
        <v>1440000</v>
      </c>
      <c r="G87" s="242">
        <v>720000</v>
      </c>
      <c r="H87" s="54">
        <v>720020</v>
      </c>
      <c r="I87" s="54">
        <v>720000</v>
      </c>
      <c r="J87" s="54">
        <v>720000</v>
      </c>
      <c r="K87" s="54">
        <v>720000</v>
      </c>
      <c r="L87" s="54">
        <v>720000</v>
      </c>
      <c r="M87" s="54">
        <v>1440000</v>
      </c>
      <c r="N87" s="54">
        <v>0</v>
      </c>
      <c r="O87" s="54">
        <v>724000</v>
      </c>
      <c r="P87" s="54">
        <v>720000</v>
      </c>
      <c r="Q87" s="55">
        <f t="shared" si="9"/>
        <v>8644020</v>
      </c>
      <c r="R87" s="239"/>
    </row>
    <row r="88" spans="2:18" s="1" customFormat="1" x14ac:dyDescent="0.25">
      <c r="B88" s="23" t="s">
        <v>346</v>
      </c>
      <c r="C88" s="53">
        <v>376902986</v>
      </c>
      <c r="D88" s="53">
        <v>498203004</v>
      </c>
      <c r="E88" s="54">
        <v>44927246.060000002</v>
      </c>
      <c r="F88" s="54">
        <v>40363512.640000001</v>
      </c>
      <c r="G88" s="54">
        <v>39512228.280000001</v>
      </c>
      <c r="H88" s="54">
        <v>45222685.640000001</v>
      </c>
      <c r="I88" s="54">
        <v>41504896.729999997</v>
      </c>
      <c r="J88" s="54">
        <v>41539948.859999999</v>
      </c>
      <c r="K88" s="54">
        <v>41755794.990000002</v>
      </c>
      <c r="L88" s="54">
        <v>43031219.210000001</v>
      </c>
      <c r="M88" s="54">
        <v>43275338.020000003</v>
      </c>
      <c r="N88" s="54">
        <v>44289745.630000003</v>
      </c>
      <c r="O88" s="54">
        <v>41048064.829999998</v>
      </c>
      <c r="P88" s="54">
        <v>46288289.399999999</v>
      </c>
      <c r="Q88" s="55">
        <f t="shared" si="9"/>
        <v>512758970.2899999</v>
      </c>
      <c r="R88" s="239"/>
    </row>
    <row r="89" spans="2:18" s="1" customFormat="1" x14ac:dyDescent="0.25">
      <c r="B89" s="23" t="s">
        <v>347</v>
      </c>
      <c r="C89" s="53">
        <v>5193314</v>
      </c>
      <c r="D89" s="53">
        <v>1570040</v>
      </c>
      <c r="E89" s="54">
        <v>538842.62</v>
      </c>
      <c r="F89" s="54">
        <v>425151.49</v>
      </c>
      <c r="G89" s="54">
        <v>291104.49</v>
      </c>
      <c r="H89" s="54">
        <v>135831.85999999999</v>
      </c>
      <c r="I89" s="54">
        <v>65100.25</v>
      </c>
      <c r="J89" s="54">
        <v>0</v>
      </c>
      <c r="K89" s="54">
        <v>0</v>
      </c>
      <c r="L89" s="54">
        <v>63575.33</v>
      </c>
      <c r="M89" s="54">
        <v>0</v>
      </c>
      <c r="N89" s="54">
        <v>50434</v>
      </c>
      <c r="O89" s="54">
        <v>0</v>
      </c>
      <c r="P89" s="54">
        <v>0</v>
      </c>
      <c r="Q89" s="55">
        <f t="shared" si="9"/>
        <v>1570040.04</v>
      </c>
      <c r="R89" s="239"/>
    </row>
    <row r="90" spans="2:18" s="1" customFormat="1" x14ac:dyDescent="0.25">
      <c r="B90" s="23" t="s">
        <v>348</v>
      </c>
      <c r="C90" s="53">
        <v>3048798787</v>
      </c>
      <c r="D90" s="53">
        <v>3210315670</v>
      </c>
      <c r="E90" s="54">
        <v>300948159.88999999</v>
      </c>
      <c r="F90" s="54">
        <v>194136471.74000001</v>
      </c>
      <c r="G90" s="54">
        <v>218877444.75</v>
      </c>
      <c r="H90" s="54">
        <v>237366390.44</v>
      </c>
      <c r="I90" s="54">
        <v>227603668.27000001</v>
      </c>
      <c r="J90" s="54">
        <v>116430467.95999999</v>
      </c>
      <c r="K90" s="54">
        <v>263101265.59999999</v>
      </c>
      <c r="L90" s="54">
        <v>194910666.22</v>
      </c>
      <c r="M90" s="54">
        <v>298541971.05000001</v>
      </c>
      <c r="N90" s="54">
        <v>477034060.31</v>
      </c>
      <c r="O90" s="54">
        <v>339001891.63</v>
      </c>
      <c r="P90" s="54">
        <v>364661573.41000003</v>
      </c>
      <c r="Q90" s="55">
        <f t="shared" si="9"/>
        <v>3232614031.27</v>
      </c>
      <c r="R90" s="239"/>
    </row>
    <row r="91" spans="2:18" s="1" customFormat="1" x14ac:dyDescent="0.25">
      <c r="B91" s="23" t="s">
        <v>349</v>
      </c>
      <c r="C91" s="53">
        <v>1994203124</v>
      </c>
      <c r="D91" s="53">
        <v>2463872679</v>
      </c>
      <c r="E91" s="54">
        <v>169493616.36000001</v>
      </c>
      <c r="F91" s="54">
        <v>197843009.56</v>
      </c>
      <c r="G91" s="54">
        <v>192834503.19999999</v>
      </c>
      <c r="H91" s="54">
        <v>157071321.47</v>
      </c>
      <c r="I91" s="54">
        <v>202841719.27000001</v>
      </c>
      <c r="J91" s="54">
        <v>190176665.69</v>
      </c>
      <c r="K91" s="54">
        <v>207887826.16</v>
      </c>
      <c r="L91" s="54">
        <v>205073059.30000001</v>
      </c>
      <c r="M91" s="54">
        <v>207934205.41</v>
      </c>
      <c r="N91" s="54">
        <v>297974664.94</v>
      </c>
      <c r="O91" s="54">
        <v>345123252.63999999</v>
      </c>
      <c r="P91" s="54">
        <v>193372604.58000001</v>
      </c>
      <c r="Q91" s="55">
        <f t="shared" si="9"/>
        <v>2567626448.5799999</v>
      </c>
      <c r="R91" s="239"/>
    </row>
    <row r="92" spans="2:18" s="1" customFormat="1" x14ac:dyDescent="0.25">
      <c r="B92" s="23" t="s">
        <v>350</v>
      </c>
      <c r="C92" s="53">
        <v>7418349274</v>
      </c>
      <c r="D92" s="53">
        <v>8546017885</v>
      </c>
      <c r="E92" s="54">
        <v>710551770.21000004</v>
      </c>
      <c r="F92" s="54">
        <v>543590719.60000002</v>
      </c>
      <c r="G92" s="242">
        <v>689750275.83000004</v>
      </c>
      <c r="H92" s="54">
        <v>1065498161.29</v>
      </c>
      <c r="I92" s="54">
        <v>667553937.63</v>
      </c>
      <c r="J92" s="54">
        <v>672378705.83000004</v>
      </c>
      <c r="K92" s="54">
        <v>757551093.04999995</v>
      </c>
      <c r="L92" s="54">
        <v>751752338.75999999</v>
      </c>
      <c r="M92" s="54">
        <v>698440824.89999998</v>
      </c>
      <c r="N92" s="54">
        <v>678266753.98000002</v>
      </c>
      <c r="O92" s="54">
        <v>669372254.00999999</v>
      </c>
      <c r="P92" s="54">
        <v>655098642</v>
      </c>
      <c r="Q92" s="55">
        <f t="shared" si="9"/>
        <v>8559805477.0900002</v>
      </c>
      <c r="R92" s="239"/>
    </row>
    <row r="93" spans="2:18" s="1" customFormat="1" x14ac:dyDescent="0.25">
      <c r="B93" s="23" t="s">
        <v>351</v>
      </c>
      <c r="C93" s="53">
        <v>8216592437</v>
      </c>
      <c r="D93" s="53">
        <v>8092120321</v>
      </c>
      <c r="E93" s="54">
        <v>670143573.41999996</v>
      </c>
      <c r="F93" s="54">
        <v>660256091.23000002</v>
      </c>
      <c r="G93" s="242">
        <v>657462303.00999999</v>
      </c>
      <c r="H93" s="54">
        <v>666003769.39999998</v>
      </c>
      <c r="I93" s="54">
        <v>658882475.96000004</v>
      </c>
      <c r="J93" s="54">
        <v>684345109.82000005</v>
      </c>
      <c r="K93" s="54">
        <v>669931279.59000003</v>
      </c>
      <c r="L93" s="54">
        <v>687282048.25999999</v>
      </c>
      <c r="M93" s="54">
        <v>688680197.22000003</v>
      </c>
      <c r="N93" s="54">
        <v>685978752.19000006</v>
      </c>
      <c r="O93" s="54">
        <v>699797829.12</v>
      </c>
      <c r="P93" s="54">
        <v>688535075.28999996</v>
      </c>
      <c r="Q93" s="55">
        <f t="shared" si="9"/>
        <v>8117298504.5100002</v>
      </c>
      <c r="R93" s="239"/>
    </row>
    <row r="94" spans="2:18" s="1" customFormat="1" x14ac:dyDescent="0.25">
      <c r="B94" s="23" t="s">
        <v>352</v>
      </c>
      <c r="C94" s="53">
        <v>742851395</v>
      </c>
      <c r="D94" s="53">
        <v>711446968</v>
      </c>
      <c r="E94" s="54">
        <v>0</v>
      </c>
      <c r="F94" s="54">
        <v>0</v>
      </c>
      <c r="G94" s="242">
        <v>69163737.620000005</v>
      </c>
      <c r="H94" s="54">
        <v>0</v>
      </c>
      <c r="I94" s="54">
        <v>65718660.520000003</v>
      </c>
      <c r="J94" s="54">
        <v>131743849.11</v>
      </c>
      <c r="K94" s="54">
        <v>0</v>
      </c>
      <c r="L94" s="54">
        <v>135150475.41</v>
      </c>
      <c r="M94" s="54">
        <v>136165055.22</v>
      </c>
      <c r="N94" s="54">
        <v>0</v>
      </c>
      <c r="O94" s="54">
        <v>69268401.430000007</v>
      </c>
      <c r="P94" s="54">
        <v>140691120.69</v>
      </c>
      <c r="Q94" s="55">
        <f t="shared" si="9"/>
        <v>747901300</v>
      </c>
      <c r="R94" s="239"/>
    </row>
    <row r="95" spans="2:18" s="1" customFormat="1" x14ac:dyDescent="0.25">
      <c r="B95" s="23" t="s">
        <v>439</v>
      </c>
      <c r="C95" s="53">
        <v>0</v>
      </c>
      <c r="D95" s="53">
        <v>0</v>
      </c>
      <c r="E95" s="54">
        <v>0</v>
      </c>
      <c r="F95" s="54">
        <v>0</v>
      </c>
      <c r="G95" s="242">
        <v>0</v>
      </c>
      <c r="H95" s="54">
        <v>0</v>
      </c>
      <c r="I95" s="54">
        <v>0</v>
      </c>
      <c r="J95" s="54">
        <v>0</v>
      </c>
      <c r="K95" s="54">
        <v>0</v>
      </c>
      <c r="L95" s="54">
        <v>0</v>
      </c>
      <c r="M95" s="54">
        <v>0</v>
      </c>
      <c r="N95" s="54">
        <v>0</v>
      </c>
      <c r="O95" s="54">
        <v>0</v>
      </c>
      <c r="P95" s="54">
        <v>0</v>
      </c>
      <c r="Q95" s="55">
        <f t="shared" si="9"/>
        <v>0</v>
      </c>
      <c r="R95" s="239"/>
    </row>
    <row r="96" spans="2:18" s="1" customFormat="1" x14ac:dyDescent="0.25">
      <c r="B96" s="23" t="s">
        <v>440</v>
      </c>
      <c r="C96" s="53">
        <v>1080181578</v>
      </c>
      <c r="D96" s="53">
        <v>761946817</v>
      </c>
      <c r="E96" s="54">
        <v>0</v>
      </c>
      <c r="F96" s="54">
        <v>87191567.109999999</v>
      </c>
      <c r="G96" s="54">
        <v>88172892</v>
      </c>
      <c r="H96" s="54">
        <v>0</v>
      </c>
      <c r="I96" s="54">
        <v>77079335.459999993</v>
      </c>
      <c r="J96" s="54">
        <v>86137820.280000001</v>
      </c>
      <c r="K96" s="54">
        <v>77303413.799999997</v>
      </c>
      <c r="L96" s="54">
        <v>80355080.909999996</v>
      </c>
      <c r="M96" s="54">
        <v>150589024.90000001</v>
      </c>
      <c r="N96" s="54">
        <v>0</v>
      </c>
      <c r="O96" s="54">
        <v>72549115.989999995</v>
      </c>
      <c r="P96" s="54">
        <v>139874272.88999999</v>
      </c>
      <c r="Q96" s="55">
        <f t="shared" si="9"/>
        <v>859252523.34000003</v>
      </c>
    </row>
    <row r="97" spans="2:18" s="1" customFormat="1" x14ac:dyDescent="0.25">
      <c r="B97" s="23" t="s">
        <v>354</v>
      </c>
      <c r="C97" s="53">
        <v>9332767715</v>
      </c>
      <c r="D97" s="53">
        <v>14743966814</v>
      </c>
      <c r="E97" s="54">
        <v>797805736.04999995</v>
      </c>
      <c r="F97" s="54">
        <v>1147838326.3399999</v>
      </c>
      <c r="G97" s="242">
        <v>1420902858.48</v>
      </c>
      <c r="H97" s="54">
        <v>1145493130.71</v>
      </c>
      <c r="I97" s="54">
        <v>1242467171.0699999</v>
      </c>
      <c r="J97" s="54">
        <v>1262855686.0899999</v>
      </c>
      <c r="K97" s="54">
        <v>1267561507.02</v>
      </c>
      <c r="L97" s="54">
        <v>1262988259.8</v>
      </c>
      <c r="M97" s="54">
        <v>1196035442.1800001</v>
      </c>
      <c r="N97" s="54">
        <v>1358461107.51</v>
      </c>
      <c r="O97" s="54">
        <v>1398312818.8699999</v>
      </c>
      <c r="P97" s="54">
        <v>1687456160.98</v>
      </c>
      <c r="Q97" s="55">
        <f t="shared" si="9"/>
        <v>15188178205.099998</v>
      </c>
      <c r="R97" s="239"/>
    </row>
    <row r="98" spans="2:18" s="1" customFormat="1" x14ac:dyDescent="0.25">
      <c r="B98" s="23" t="s">
        <v>355</v>
      </c>
      <c r="C98" s="53">
        <v>3011555264</v>
      </c>
      <c r="D98" s="53">
        <v>3353712261</v>
      </c>
      <c r="E98" s="54">
        <v>781925600</v>
      </c>
      <c r="F98" s="54">
        <v>779351550</v>
      </c>
      <c r="G98" s="54">
        <v>148581150</v>
      </c>
      <c r="H98" s="54">
        <v>54833255.600000001</v>
      </c>
      <c r="I98" s="54">
        <v>55338650</v>
      </c>
      <c r="J98" s="54">
        <v>51175200</v>
      </c>
      <c r="K98" s="54">
        <v>48769375</v>
      </c>
      <c r="L98" s="54">
        <v>47633075</v>
      </c>
      <c r="M98" s="54">
        <v>45060775</v>
      </c>
      <c r="N98" s="54">
        <v>44944850</v>
      </c>
      <c r="O98" s="54">
        <v>299132235.17000002</v>
      </c>
      <c r="P98" s="54">
        <v>634151943.38</v>
      </c>
      <c r="Q98" s="55">
        <f t="shared" si="9"/>
        <v>2990897659.1500001</v>
      </c>
      <c r="R98" s="239"/>
    </row>
    <row r="99" spans="2:18" s="1" customFormat="1" x14ac:dyDescent="0.25">
      <c r="B99" s="23" t="s">
        <v>356</v>
      </c>
      <c r="C99" s="53">
        <v>1024425650</v>
      </c>
      <c r="D99" s="53">
        <v>1036689838</v>
      </c>
      <c r="E99" s="54">
        <v>82155264.939999998</v>
      </c>
      <c r="F99" s="54">
        <v>72503097.930000007</v>
      </c>
      <c r="G99" s="54">
        <v>80865188.469999999</v>
      </c>
      <c r="H99" s="54">
        <v>91093466.510000005</v>
      </c>
      <c r="I99" s="54">
        <v>82869777.040000007</v>
      </c>
      <c r="J99" s="54">
        <v>87809210.650000006</v>
      </c>
      <c r="K99" s="54">
        <v>116267969.73</v>
      </c>
      <c r="L99" s="54">
        <v>83720320.189999998</v>
      </c>
      <c r="M99" s="54">
        <v>84798569.180000007</v>
      </c>
      <c r="N99" s="54">
        <v>84240700.939999998</v>
      </c>
      <c r="O99" s="54">
        <v>82204157.650000006</v>
      </c>
      <c r="P99" s="54">
        <v>79001784.379999995</v>
      </c>
      <c r="Q99" s="55">
        <f t="shared" si="9"/>
        <v>1027529507.6100001</v>
      </c>
      <c r="R99" s="239"/>
    </row>
    <row r="100" spans="2:18" s="1" customFormat="1" x14ac:dyDescent="0.25">
      <c r="B100" s="23" t="s">
        <v>357</v>
      </c>
      <c r="C100" s="53">
        <v>296957177</v>
      </c>
      <c r="D100" s="53">
        <v>346158110</v>
      </c>
      <c r="E100" s="54">
        <v>25694317.399999999</v>
      </c>
      <c r="F100" s="54">
        <v>25825826.27</v>
      </c>
      <c r="G100" s="54">
        <v>26898318.549999997</v>
      </c>
      <c r="H100" s="54">
        <v>25899644.690000001</v>
      </c>
      <c r="I100" s="54">
        <v>29672728.98</v>
      </c>
      <c r="J100" s="54">
        <v>27969778.600000001</v>
      </c>
      <c r="K100" s="54">
        <v>40566725.479999997</v>
      </c>
      <c r="L100" s="54">
        <v>40799922.259999998</v>
      </c>
      <c r="M100" s="54">
        <v>26019221.48</v>
      </c>
      <c r="N100" s="54">
        <v>26134527.57</v>
      </c>
      <c r="O100" s="54">
        <v>25497913.030000001</v>
      </c>
      <c r="P100" s="54">
        <v>26015644.300000001</v>
      </c>
      <c r="Q100" s="55">
        <f t="shared" si="9"/>
        <v>346994568.60999995</v>
      </c>
      <c r="R100" s="239"/>
    </row>
    <row r="101" spans="2:18" s="1" customFormat="1" x14ac:dyDescent="0.25">
      <c r="B101" s="23" t="s">
        <v>358</v>
      </c>
      <c r="C101" s="53">
        <v>160295076</v>
      </c>
      <c r="D101" s="53">
        <v>178109203</v>
      </c>
      <c r="E101" s="54">
        <v>1714395</v>
      </c>
      <c r="F101" s="54">
        <v>1542825</v>
      </c>
      <c r="G101" s="54">
        <v>24896366.43</v>
      </c>
      <c r="H101" s="54">
        <v>12655762.59</v>
      </c>
      <c r="I101" s="54">
        <v>3892350</v>
      </c>
      <c r="J101" s="54">
        <v>6087990</v>
      </c>
      <c r="K101" s="54">
        <v>30468170.309999999</v>
      </c>
      <c r="L101" s="54">
        <v>5842165</v>
      </c>
      <c r="M101" s="54">
        <v>7005585</v>
      </c>
      <c r="N101" s="54">
        <v>41838672.990000002</v>
      </c>
      <c r="O101" s="54">
        <v>12411491.189999999</v>
      </c>
      <c r="P101" s="54">
        <v>20083129.68</v>
      </c>
      <c r="Q101" s="55">
        <f t="shared" si="9"/>
        <v>168438903.19</v>
      </c>
      <c r="R101" s="239"/>
    </row>
    <row r="102" spans="2:18" s="1" customFormat="1" x14ac:dyDescent="0.25">
      <c r="B102" s="23" t="s">
        <v>441</v>
      </c>
      <c r="C102" s="53">
        <v>0</v>
      </c>
      <c r="D102" s="53">
        <v>0</v>
      </c>
      <c r="E102" s="54">
        <v>0</v>
      </c>
      <c r="F102" s="54">
        <v>0</v>
      </c>
      <c r="G102" s="54">
        <v>0</v>
      </c>
      <c r="H102" s="54">
        <v>0</v>
      </c>
      <c r="I102" s="54">
        <v>0</v>
      </c>
      <c r="J102" s="54">
        <v>0</v>
      </c>
      <c r="K102" s="54">
        <v>0</v>
      </c>
      <c r="L102" s="53">
        <v>0</v>
      </c>
      <c r="M102" s="54">
        <v>88310.51</v>
      </c>
      <c r="N102" s="54">
        <v>0</v>
      </c>
      <c r="O102" s="54">
        <v>0</v>
      </c>
      <c r="P102" s="54">
        <v>0</v>
      </c>
      <c r="Q102" s="53">
        <f t="shared" si="9"/>
        <v>88310.51</v>
      </c>
      <c r="R102" s="239"/>
    </row>
    <row r="103" spans="2:18" s="1" customFormat="1" x14ac:dyDescent="0.25">
      <c r="B103" s="23" t="s">
        <v>359</v>
      </c>
      <c r="C103" s="53">
        <v>353639057</v>
      </c>
      <c r="D103" s="53">
        <v>274377940</v>
      </c>
      <c r="E103" s="54">
        <v>19544741.370000001</v>
      </c>
      <c r="F103" s="54">
        <v>18433166.780000001</v>
      </c>
      <c r="G103" s="54">
        <v>22526966.039999999</v>
      </c>
      <c r="H103" s="54">
        <v>26992695.829999998</v>
      </c>
      <c r="I103" s="54">
        <v>27578632.649999999</v>
      </c>
      <c r="J103" s="54">
        <v>27033993.989999998</v>
      </c>
      <c r="K103" s="54">
        <v>33831482.899999999</v>
      </c>
      <c r="L103" s="54">
        <v>16921752.609999999</v>
      </c>
      <c r="M103" s="54">
        <v>15086544.310000001</v>
      </c>
      <c r="N103" s="54">
        <v>18545645.449999999</v>
      </c>
      <c r="O103" s="54">
        <v>23889233.199999999</v>
      </c>
      <c r="P103" s="54">
        <v>20720350.010000002</v>
      </c>
      <c r="Q103" s="55">
        <f t="shared" si="9"/>
        <v>271105205.13999999</v>
      </c>
      <c r="R103" s="239"/>
    </row>
    <row r="104" spans="2:18" s="1" customFormat="1" x14ac:dyDescent="0.25">
      <c r="B104" s="23" t="s">
        <v>360</v>
      </c>
      <c r="C104" s="53">
        <v>886833483</v>
      </c>
      <c r="D104" s="53">
        <v>1081585378</v>
      </c>
      <c r="E104" s="54">
        <v>11249453.6</v>
      </c>
      <c r="F104" s="54">
        <v>16656261.470000001</v>
      </c>
      <c r="G104" s="54">
        <v>10953269.58</v>
      </c>
      <c r="H104" s="54">
        <v>21906353.390000001</v>
      </c>
      <c r="I104" s="54">
        <v>16097711.720000001</v>
      </c>
      <c r="J104" s="54">
        <v>16506660.060000001</v>
      </c>
      <c r="K104" s="54">
        <v>24911633.170000002</v>
      </c>
      <c r="L104" s="54">
        <v>459082624.73000002</v>
      </c>
      <c r="M104" s="54">
        <v>164613365.97</v>
      </c>
      <c r="N104" s="54">
        <v>179850034.40000001</v>
      </c>
      <c r="O104" s="54">
        <v>40322452.240000002</v>
      </c>
      <c r="P104" s="54">
        <v>39596883.479999997</v>
      </c>
      <c r="Q104" s="55">
        <f t="shared" si="9"/>
        <v>1001746703.8100001</v>
      </c>
      <c r="R104" s="239"/>
    </row>
    <row r="105" spans="2:18" s="1" customFormat="1" x14ac:dyDescent="0.25">
      <c r="B105" s="23" t="s">
        <v>361</v>
      </c>
      <c r="C105" s="53">
        <v>28534586</v>
      </c>
      <c r="D105" s="53">
        <v>1241776</v>
      </c>
      <c r="E105" s="54">
        <v>29782.35</v>
      </c>
      <c r="F105" s="54">
        <v>31417.040000000001</v>
      </c>
      <c r="G105" s="54">
        <v>366356.16</v>
      </c>
      <c r="H105" s="54">
        <v>56854.1</v>
      </c>
      <c r="I105" s="54">
        <v>44834.92</v>
      </c>
      <c r="J105" s="54">
        <v>53715.48</v>
      </c>
      <c r="K105" s="54">
        <v>178601.18</v>
      </c>
      <c r="L105" s="54">
        <v>87471.38</v>
      </c>
      <c r="M105" s="54">
        <v>104260.81</v>
      </c>
      <c r="N105" s="54">
        <v>99358.36</v>
      </c>
      <c r="O105" s="54">
        <v>534669.53</v>
      </c>
      <c r="P105" s="54">
        <v>6087.49</v>
      </c>
      <c r="Q105" s="55">
        <f t="shared" si="9"/>
        <v>1593408.8</v>
      </c>
      <c r="R105" s="239"/>
    </row>
    <row r="106" spans="2:18" s="1" customFormat="1" x14ac:dyDescent="0.25">
      <c r="B106" s="23" t="s">
        <v>362</v>
      </c>
      <c r="C106" s="53">
        <v>487246871</v>
      </c>
      <c r="D106" s="53">
        <v>443310313</v>
      </c>
      <c r="E106" s="54">
        <v>52097491.25</v>
      </c>
      <c r="F106" s="54">
        <v>81356632.039999992</v>
      </c>
      <c r="G106" s="54">
        <v>37739675.789999999</v>
      </c>
      <c r="H106" s="54">
        <v>26489829.039999999</v>
      </c>
      <c r="I106" s="54">
        <v>28194264.550000001</v>
      </c>
      <c r="J106" s="54">
        <v>28164863.199999999</v>
      </c>
      <c r="K106" s="54">
        <v>27640696.300000001</v>
      </c>
      <c r="L106" s="54">
        <v>29810028.919999998</v>
      </c>
      <c r="M106" s="54">
        <v>23801098.060000002</v>
      </c>
      <c r="N106" s="54">
        <v>30388053.359999999</v>
      </c>
      <c r="O106" s="54">
        <v>57966756.490000002</v>
      </c>
      <c r="P106" s="54">
        <v>166645094.17000002</v>
      </c>
      <c r="Q106" s="55">
        <f t="shared" si="9"/>
        <v>590294483.17000008</v>
      </c>
      <c r="R106" s="239"/>
    </row>
    <row r="107" spans="2:18" s="1" customFormat="1" x14ac:dyDescent="0.25">
      <c r="B107" s="23" t="s">
        <v>363</v>
      </c>
      <c r="C107" s="53">
        <v>707541</v>
      </c>
      <c r="D107" s="53">
        <v>4920624</v>
      </c>
      <c r="E107" s="54">
        <v>20588.740000000002</v>
      </c>
      <c r="F107" s="54">
        <v>7988.78</v>
      </c>
      <c r="G107" s="54">
        <v>4441.1899999999996</v>
      </c>
      <c r="H107" s="54">
        <v>21618.959999999999</v>
      </c>
      <c r="I107" s="54">
        <v>3392873.77</v>
      </c>
      <c r="J107" s="54">
        <v>29609.98</v>
      </c>
      <c r="K107" s="54">
        <v>98070.26</v>
      </c>
      <c r="L107" s="54">
        <v>6377.89</v>
      </c>
      <c r="M107" s="54">
        <v>21694.71</v>
      </c>
      <c r="N107" s="54">
        <v>810911.79</v>
      </c>
      <c r="O107" s="54">
        <v>31890.65</v>
      </c>
      <c r="P107" s="54">
        <v>253822.11</v>
      </c>
      <c r="Q107" s="55">
        <f t="shared" si="9"/>
        <v>4699888.830000001</v>
      </c>
      <c r="R107" s="239"/>
    </row>
    <row r="108" spans="2:18" s="1" customFormat="1" x14ac:dyDescent="0.25">
      <c r="B108" s="23" t="s">
        <v>364</v>
      </c>
      <c r="C108" s="53">
        <v>8331481</v>
      </c>
      <c r="D108" s="53">
        <v>6344877</v>
      </c>
      <c r="E108" s="54">
        <v>106831.86</v>
      </c>
      <c r="F108" s="54">
        <v>70886.25</v>
      </c>
      <c r="G108" s="54">
        <v>40374.47</v>
      </c>
      <c r="H108" s="54">
        <v>195342.6</v>
      </c>
      <c r="I108" s="54">
        <v>1708287.19</v>
      </c>
      <c r="J108" s="54">
        <v>269181.63</v>
      </c>
      <c r="K108" s="54">
        <v>891547.89</v>
      </c>
      <c r="L108" s="54">
        <v>57980.800000000003</v>
      </c>
      <c r="M108" s="54">
        <v>185147.7</v>
      </c>
      <c r="N108" s="54">
        <v>1317363.8999999999</v>
      </c>
      <c r="O108" s="54">
        <v>276927.09000000003</v>
      </c>
      <c r="P108" s="54">
        <v>1100381.46</v>
      </c>
      <c r="Q108" s="55">
        <f t="shared" si="9"/>
        <v>6220252.8399999999</v>
      </c>
      <c r="R108" s="239"/>
    </row>
    <row r="109" spans="2:18" s="1" customFormat="1" x14ac:dyDescent="0.25">
      <c r="B109" s="23" t="s">
        <v>365</v>
      </c>
      <c r="C109" s="53">
        <v>5372294</v>
      </c>
      <c r="D109" s="53">
        <v>4576616</v>
      </c>
      <c r="E109" s="54">
        <v>854001.69</v>
      </c>
      <c r="F109" s="54">
        <v>727962.11</v>
      </c>
      <c r="G109" s="54">
        <v>431834.22</v>
      </c>
      <c r="H109" s="54">
        <v>258645.58</v>
      </c>
      <c r="I109" s="54">
        <v>345183.98</v>
      </c>
      <c r="J109" s="54">
        <v>242036.21</v>
      </c>
      <c r="K109" s="54">
        <v>226602.78</v>
      </c>
      <c r="L109" s="54">
        <v>124074.21</v>
      </c>
      <c r="M109" s="54">
        <v>162761.63</v>
      </c>
      <c r="N109" s="54">
        <v>215919.84</v>
      </c>
      <c r="O109" s="54">
        <v>149093.21</v>
      </c>
      <c r="P109" s="54">
        <v>81104.23</v>
      </c>
      <c r="Q109" s="55">
        <f t="shared" si="9"/>
        <v>3819219.689999999</v>
      </c>
      <c r="R109" s="239"/>
    </row>
    <row r="110" spans="2:18" s="1" customFormat="1" x14ac:dyDescent="0.25">
      <c r="B110" s="23" t="s">
        <v>366</v>
      </c>
      <c r="C110" s="53">
        <v>13901673</v>
      </c>
      <c r="D110" s="53">
        <v>6610230</v>
      </c>
      <c r="E110" s="54">
        <v>1493593.5</v>
      </c>
      <c r="F110" s="54">
        <v>572234.34</v>
      </c>
      <c r="G110" s="54">
        <v>498440.98</v>
      </c>
      <c r="H110" s="54">
        <v>508013.88</v>
      </c>
      <c r="I110" s="54">
        <v>651898.64</v>
      </c>
      <c r="J110" s="54">
        <v>119896.62</v>
      </c>
      <c r="K110" s="54">
        <v>497136.9</v>
      </c>
      <c r="L110" s="54">
        <v>743605.87</v>
      </c>
      <c r="M110" s="54">
        <v>526181.66</v>
      </c>
      <c r="N110" s="54">
        <v>355865.59999999998</v>
      </c>
      <c r="O110" s="54">
        <v>679118.74</v>
      </c>
      <c r="P110" s="54">
        <v>140832.72</v>
      </c>
      <c r="Q110" s="55">
        <f t="shared" si="9"/>
        <v>6786819.4500000002</v>
      </c>
      <c r="R110" s="239"/>
    </row>
    <row r="111" spans="2:18" s="1" customFormat="1" x14ac:dyDescent="0.25">
      <c r="B111" s="23" t="s">
        <v>367</v>
      </c>
      <c r="C111" s="53">
        <v>983568</v>
      </c>
      <c r="D111" s="53">
        <v>2183509</v>
      </c>
      <c r="E111" s="54">
        <v>26875.29</v>
      </c>
      <c r="F111" s="54">
        <v>27430.69</v>
      </c>
      <c r="G111" s="54">
        <v>516048.6</v>
      </c>
      <c r="H111" s="54">
        <v>53137.64</v>
      </c>
      <c r="I111" s="54">
        <v>54800.480000000003</v>
      </c>
      <c r="J111" s="54">
        <v>136326.64000000001</v>
      </c>
      <c r="K111" s="54">
        <v>282172.40999999997</v>
      </c>
      <c r="L111" s="54">
        <v>181117.44</v>
      </c>
      <c r="M111" s="54">
        <v>24920.39</v>
      </c>
      <c r="N111" s="54">
        <v>65638.41</v>
      </c>
      <c r="O111" s="54">
        <v>120100.49</v>
      </c>
      <c r="P111" s="54">
        <v>213348.74</v>
      </c>
      <c r="Q111" s="55">
        <f t="shared" si="9"/>
        <v>1701917.2199999997</v>
      </c>
      <c r="R111" s="239"/>
    </row>
    <row r="112" spans="2:18" s="1" customFormat="1" x14ac:dyDescent="0.25">
      <c r="B112" s="23" t="s">
        <v>368</v>
      </c>
      <c r="C112" s="53">
        <v>4055806</v>
      </c>
      <c r="D112" s="53">
        <v>4712336</v>
      </c>
      <c r="E112" s="54">
        <v>62440.89</v>
      </c>
      <c r="F112" s="54">
        <v>57297.15</v>
      </c>
      <c r="G112" s="54">
        <v>2652465.5</v>
      </c>
      <c r="H112" s="54">
        <v>82906.81</v>
      </c>
      <c r="I112" s="54">
        <v>271030.46999999997</v>
      </c>
      <c r="J112" s="54">
        <v>540855.63</v>
      </c>
      <c r="K112" s="54">
        <v>379547.7</v>
      </c>
      <c r="L112" s="54">
        <v>491703.86</v>
      </c>
      <c r="M112" s="54">
        <v>108449.58</v>
      </c>
      <c r="N112" s="54">
        <v>315037.71999999997</v>
      </c>
      <c r="O112" s="54">
        <v>414475.93</v>
      </c>
      <c r="P112" s="54">
        <v>1328073.6200000001</v>
      </c>
      <c r="Q112" s="55">
        <f t="shared" si="9"/>
        <v>6704284.8600000003</v>
      </c>
      <c r="R112" s="239"/>
    </row>
    <row r="113" spans="2:22" s="1" customFormat="1" x14ac:dyDescent="0.25">
      <c r="B113" s="23" t="s">
        <v>369</v>
      </c>
      <c r="C113" s="53">
        <v>27110156</v>
      </c>
      <c r="D113" s="53">
        <v>52734486</v>
      </c>
      <c r="E113" s="54">
        <v>4255631.63</v>
      </c>
      <c r="F113" s="54">
        <v>7233412.8200000003</v>
      </c>
      <c r="G113" s="54">
        <v>5876792.4199999999</v>
      </c>
      <c r="H113" s="54">
        <v>4397190.3099999996</v>
      </c>
      <c r="I113" s="54">
        <v>4740707.76</v>
      </c>
      <c r="J113" s="54">
        <v>4171117.57</v>
      </c>
      <c r="K113" s="54">
        <v>4799986.3899999997</v>
      </c>
      <c r="L113" s="54">
        <v>4369169.16</v>
      </c>
      <c r="M113" s="54">
        <v>4564907.21</v>
      </c>
      <c r="N113" s="54">
        <v>2759126.51</v>
      </c>
      <c r="O113" s="54">
        <v>2363021.04</v>
      </c>
      <c r="P113" s="54">
        <v>2872558.42</v>
      </c>
      <c r="Q113" s="55">
        <f t="shared" si="9"/>
        <v>52403621.240000002</v>
      </c>
      <c r="R113" s="239"/>
    </row>
    <row r="114" spans="2:22" s="1" customFormat="1" ht="16.5" customHeight="1" x14ac:dyDescent="0.25">
      <c r="B114" s="3" t="s">
        <v>199</v>
      </c>
      <c r="C114" s="241">
        <f>SUM(C115:C120)</f>
        <v>36571429740</v>
      </c>
      <c r="D114" s="241">
        <f>SUM(D115:D120)</f>
        <v>48956584512</v>
      </c>
      <c r="E114" s="241">
        <f t="shared" ref="E114:P114" si="10">SUM(E115:E120)</f>
        <v>3102700946.3099999</v>
      </c>
      <c r="F114" s="241">
        <f t="shared" si="10"/>
        <v>3296899430.5999999</v>
      </c>
      <c r="G114" s="241">
        <f t="shared" si="10"/>
        <v>3571202298.5</v>
      </c>
      <c r="H114" s="241">
        <f t="shared" si="10"/>
        <v>3452836173.0999999</v>
      </c>
      <c r="I114" s="241">
        <f t="shared" si="10"/>
        <v>3609413190.5799999</v>
      </c>
      <c r="J114" s="241">
        <f t="shared" si="10"/>
        <v>4086894265.8200002</v>
      </c>
      <c r="K114" s="241">
        <f t="shared" si="10"/>
        <v>3987285622.6800003</v>
      </c>
      <c r="L114" s="241">
        <f t="shared" si="10"/>
        <v>4332001021.6800003</v>
      </c>
      <c r="M114" s="241">
        <f>SUM(M115:M120)</f>
        <v>4257851862.7899995</v>
      </c>
      <c r="N114" s="241">
        <f t="shared" si="10"/>
        <v>4908194701.2200003</v>
      </c>
      <c r="O114" s="241">
        <f t="shared" si="10"/>
        <v>5522513398.0700006</v>
      </c>
      <c r="P114" s="243">
        <f t="shared" si="10"/>
        <v>4726184183.170001</v>
      </c>
      <c r="Q114" s="243">
        <f t="shared" si="9"/>
        <v>48853977094.519997</v>
      </c>
      <c r="R114" s="239"/>
    </row>
    <row r="115" spans="2:22" x14ac:dyDescent="0.25">
      <c r="B115" s="26" t="s">
        <v>200</v>
      </c>
      <c r="C115" s="53">
        <v>31466840441</v>
      </c>
      <c r="D115" s="53">
        <v>42472685691</v>
      </c>
      <c r="E115" s="54">
        <v>2709550249.5</v>
      </c>
      <c r="F115" s="54">
        <v>2948209860.02</v>
      </c>
      <c r="G115" s="54">
        <v>3253777380.7399998</v>
      </c>
      <c r="H115" s="54">
        <v>3010043082.5300002</v>
      </c>
      <c r="I115" s="54">
        <v>3155739735.75</v>
      </c>
      <c r="J115" s="54">
        <v>3560894067.6300001</v>
      </c>
      <c r="K115" s="54">
        <v>3412201548.27</v>
      </c>
      <c r="L115" s="54">
        <v>3620103193.0100002</v>
      </c>
      <c r="M115" s="54">
        <v>3602725349.5799999</v>
      </c>
      <c r="N115" s="54">
        <v>4415367604.5699997</v>
      </c>
      <c r="O115" s="54">
        <v>4890980929.8299999</v>
      </c>
      <c r="P115" s="54">
        <v>4057860237.9499998</v>
      </c>
      <c r="Q115" s="55">
        <f t="shared" si="9"/>
        <v>42637453239.380005</v>
      </c>
      <c r="R115" s="239"/>
      <c r="S115" s="1"/>
      <c r="U115" s="1"/>
      <c r="V115" s="1"/>
    </row>
    <row r="116" spans="2:22" x14ac:dyDescent="0.25">
      <c r="B116" s="26" t="s">
        <v>372</v>
      </c>
      <c r="C116" s="53">
        <v>4757572919</v>
      </c>
      <c r="D116" s="53">
        <v>6128953652</v>
      </c>
      <c r="E116" s="54">
        <v>356814721.74000001</v>
      </c>
      <c r="F116" s="54">
        <v>322277200.80000001</v>
      </c>
      <c r="G116" s="54">
        <v>287078978.51999998</v>
      </c>
      <c r="H116" s="54">
        <v>415335238.39999998</v>
      </c>
      <c r="I116" s="54">
        <v>422605100.17000002</v>
      </c>
      <c r="J116" s="54">
        <v>498750402.38</v>
      </c>
      <c r="K116" s="54">
        <v>552921064.26999998</v>
      </c>
      <c r="L116" s="54">
        <v>679919010.66999996</v>
      </c>
      <c r="M116" s="54">
        <v>625295938.34000003</v>
      </c>
      <c r="N116" s="54">
        <v>467441953.67000002</v>
      </c>
      <c r="O116" s="54">
        <v>603502120.19000006</v>
      </c>
      <c r="P116" s="54">
        <v>638339456.88999999</v>
      </c>
      <c r="Q116" s="55">
        <f t="shared" si="9"/>
        <v>5870281186.04</v>
      </c>
      <c r="R116" s="239"/>
      <c r="S116" s="1"/>
      <c r="U116" s="1"/>
      <c r="V116" s="1"/>
    </row>
    <row r="117" spans="2:22" x14ac:dyDescent="0.25">
      <c r="B117" s="26" t="s">
        <v>373</v>
      </c>
      <c r="C117" s="53">
        <v>138765874</v>
      </c>
      <c r="D117" s="53">
        <v>268044560</v>
      </c>
      <c r="E117" s="54">
        <v>30507475.07</v>
      </c>
      <c r="F117" s="54">
        <v>19270463.870000001</v>
      </c>
      <c r="G117" s="54">
        <v>22528968.010000002</v>
      </c>
      <c r="H117" s="54">
        <v>20918690.68</v>
      </c>
      <c r="I117" s="54">
        <v>24297598.030000001</v>
      </c>
      <c r="J117" s="54">
        <v>20928706.879999999</v>
      </c>
      <c r="K117" s="54">
        <v>16262838.07</v>
      </c>
      <c r="L117" s="54">
        <v>25344532.030000001</v>
      </c>
      <c r="M117" s="54">
        <v>22366199.699999999</v>
      </c>
      <c r="N117" s="54">
        <v>18916674.969999999</v>
      </c>
      <c r="O117" s="54">
        <v>20164069.359999999</v>
      </c>
      <c r="P117" s="54">
        <v>24604930.260000002</v>
      </c>
      <c r="Q117" s="55">
        <f t="shared" si="9"/>
        <v>266111146.92999995</v>
      </c>
      <c r="R117" s="239"/>
      <c r="S117" s="1"/>
    </row>
    <row r="118" spans="2:22" x14ac:dyDescent="0.25">
      <c r="B118" s="26" t="s">
        <v>201</v>
      </c>
      <c r="C118" s="53">
        <v>171087220</v>
      </c>
      <c r="D118" s="53">
        <v>68772654</v>
      </c>
      <c r="E118" s="54">
        <v>5035564.3499999996</v>
      </c>
      <c r="F118" s="54">
        <v>5739310.5999999996</v>
      </c>
      <c r="G118" s="54">
        <v>6259625.2999999998</v>
      </c>
      <c r="H118" s="54">
        <v>5376928</v>
      </c>
      <c r="I118" s="54">
        <v>4988099.45</v>
      </c>
      <c r="J118" s="54">
        <v>4851442.2</v>
      </c>
      <c r="K118" s="54">
        <v>4902821.6500000004</v>
      </c>
      <c r="L118" s="54">
        <v>5321284.55</v>
      </c>
      <c r="M118" s="54">
        <v>6007540.7000000002</v>
      </c>
      <c r="N118" s="54">
        <v>5711841.2000000002</v>
      </c>
      <c r="O118" s="54">
        <v>6151358.0999999996</v>
      </c>
      <c r="P118" s="54">
        <v>4367764.5999999996</v>
      </c>
      <c r="Q118" s="55">
        <f t="shared" si="9"/>
        <v>64713580.700000003</v>
      </c>
      <c r="R118" s="239"/>
      <c r="S118" s="1"/>
    </row>
    <row r="119" spans="2:22" x14ac:dyDescent="0.25">
      <c r="B119" s="26" t="s">
        <v>374</v>
      </c>
      <c r="C119" s="53">
        <v>2192423</v>
      </c>
      <c r="D119" s="53">
        <v>3188379</v>
      </c>
      <c r="E119" s="54">
        <v>36568</v>
      </c>
      <c r="F119" s="54">
        <v>350909.24</v>
      </c>
      <c r="G119" s="54">
        <v>225728</v>
      </c>
      <c r="H119" s="54">
        <v>190000</v>
      </c>
      <c r="I119" s="54">
        <v>1156628</v>
      </c>
      <c r="J119" s="54">
        <v>354158</v>
      </c>
      <c r="K119" s="54">
        <v>68416</v>
      </c>
      <c r="L119" s="54">
        <v>488574</v>
      </c>
      <c r="M119" s="54">
        <v>148504</v>
      </c>
      <c r="N119" s="54">
        <v>139438</v>
      </c>
      <c r="O119" s="54">
        <v>79378</v>
      </c>
      <c r="P119" s="54">
        <v>45300</v>
      </c>
      <c r="Q119" s="55">
        <f t="shared" si="9"/>
        <v>3283601.24</v>
      </c>
      <c r="S119" s="1"/>
    </row>
    <row r="120" spans="2:22" x14ac:dyDescent="0.25">
      <c r="B120" s="26" t="s">
        <v>375</v>
      </c>
      <c r="C120" s="53">
        <v>34970863</v>
      </c>
      <c r="D120" s="53">
        <v>14939576</v>
      </c>
      <c r="E120" s="54">
        <v>756367.65</v>
      </c>
      <c r="F120" s="54">
        <v>1051686.07</v>
      </c>
      <c r="G120" s="54">
        <v>1331617.93</v>
      </c>
      <c r="H120" s="54">
        <v>972233.49</v>
      </c>
      <c r="I120" s="54">
        <v>626029.18000000005</v>
      </c>
      <c r="J120" s="54">
        <v>1115488.73</v>
      </c>
      <c r="K120" s="54">
        <v>928934.42</v>
      </c>
      <c r="L120" s="54">
        <v>824427.42</v>
      </c>
      <c r="M120" s="54">
        <v>1308330.47</v>
      </c>
      <c r="N120" s="54">
        <v>617188.81000000006</v>
      </c>
      <c r="O120" s="54">
        <v>1635542.59</v>
      </c>
      <c r="P120" s="54">
        <v>966493.47</v>
      </c>
      <c r="Q120" s="55">
        <f t="shared" si="9"/>
        <v>12134340.230000002</v>
      </c>
      <c r="R120" s="239"/>
      <c r="S120" s="1"/>
    </row>
    <row r="121" spans="2:22" s="1" customFormat="1" x14ac:dyDescent="0.25">
      <c r="B121" s="3" t="s">
        <v>203</v>
      </c>
      <c r="C121" s="241">
        <f>+C122</f>
        <v>677728808</v>
      </c>
      <c r="D121" s="241">
        <f>+D122</f>
        <v>1078926356</v>
      </c>
      <c r="E121" s="241">
        <f>E122</f>
        <v>56408296.420000002</v>
      </c>
      <c r="F121" s="241">
        <f t="shared" ref="F121:L121" si="11">F122</f>
        <v>83932445.209999993</v>
      </c>
      <c r="G121" s="241">
        <f t="shared" si="11"/>
        <v>101739836.54000001</v>
      </c>
      <c r="H121" s="241">
        <f t="shared" si="11"/>
        <v>81280200.879999995</v>
      </c>
      <c r="I121" s="241">
        <f t="shared" si="11"/>
        <v>91473635.780000001</v>
      </c>
      <c r="J121" s="241">
        <f t="shared" si="11"/>
        <v>92827518.25</v>
      </c>
      <c r="K121" s="241">
        <f t="shared" si="11"/>
        <v>91445333.969999999</v>
      </c>
      <c r="L121" s="241">
        <f t="shared" si="11"/>
        <v>92915937.260000005</v>
      </c>
      <c r="M121" s="241">
        <f>M122</f>
        <v>89923602.430000007</v>
      </c>
      <c r="N121" s="241">
        <f>N122</f>
        <v>96090410.25</v>
      </c>
      <c r="O121" s="241">
        <f>O122</f>
        <v>103347817.31</v>
      </c>
      <c r="P121" s="241">
        <f>SUM(P122)</f>
        <v>120426424.73</v>
      </c>
      <c r="Q121" s="244">
        <f t="shared" si="9"/>
        <v>1101811459.03</v>
      </c>
      <c r="R121" s="239"/>
      <c r="U121"/>
      <c r="V121"/>
    </row>
    <row r="122" spans="2:22" x14ac:dyDescent="0.25">
      <c r="B122" s="23" t="s">
        <v>442</v>
      </c>
      <c r="C122" s="53">
        <v>677728808</v>
      </c>
      <c r="D122" s="53">
        <v>1078926356</v>
      </c>
      <c r="E122" s="53">
        <v>56408296.420000002</v>
      </c>
      <c r="F122" s="53">
        <v>83932445.209999993</v>
      </c>
      <c r="G122" s="53">
        <v>101739836.54000001</v>
      </c>
      <c r="H122" s="53">
        <v>81280200.879999995</v>
      </c>
      <c r="I122" s="53">
        <v>91473635.780000001</v>
      </c>
      <c r="J122" s="53">
        <v>92827518.25</v>
      </c>
      <c r="K122" s="53">
        <v>91445333.969999999</v>
      </c>
      <c r="L122" s="53">
        <v>92915937.260000005</v>
      </c>
      <c r="M122" s="53">
        <v>89923602.430000007</v>
      </c>
      <c r="N122" s="53">
        <v>96090410.25</v>
      </c>
      <c r="O122" s="53">
        <v>103347817.31</v>
      </c>
      <c r="P122" s="53">
        <v>120426424.73</v>
      </c>
      <c r="Q122" s="55">
        <f t="shared" si="9"/>
        <v>1101811459.03</v>
      </c>
      <c r="R122" s="239"/>
      <c r="S122" s="1"/>
    </row>
    <row r="123" spans="2:22" s="1" customFormat="1" x14ac:dyDescent="0.25">
      <c r="B123" s="3" t="s">
        <v>204</v>
      </c>
      <c r="C123" s="241">
        <f>+C124</f>
        <v>1057294</v>
      </c>
      <c r="D123" s="241">
        <f>+D124</f>
        <v>1934398</v>
      </c>
      <c r="E123" s="241">
        <f t="shared" ref="E123:O123" si="12">+E124</f>
        <v>42348.08</v>
      </c>
      <c r="F123" s="241">
        <f t="shared" si="12"/>
        <v>200344.89</v>
      </c>
      <c r="G123" s="241">
        <f t="shared" si="12"/>
        <v>71818.2</v>
      </c>
      <c r="H123" s="241">
        <f t="shared" si="12"/>
        <v>41354.89</v>
      </c>
      <c r="I123" s="241">
        <f t="shared" si="12"/>
        <v>42471.62</v>
      </c>
      <c r="J123" s="241">
        <f t="shared" si="12"/>
        <v>98338.01</v>
      </c>
      <c r="K123" s="241">
        <f t="shared" si="12"/>
        <v>345397.31</v>
      </c>
      <c r="L123" s="241">
        <f t="shared" si="12"/>
        <v>144546.57</v>
      </c>
      <c r="M123" s="241">
        <f>+M124</f>
        <v>166790.75</v>
      </c>
      <c r="N123" s="241">
        <f t="shared" si="12"/>
        <v>336448.62</v>
      </c>
      <c r="O123" s="241">
        <f t="shared" si="12"/>
        <v>112108.18</v>
      </c>
      <c r="P123" s="241">
        <f>P124</f>
        <v>128001.19</v>
      </c>
      <c r="Q123" s="244">
        <f t="shared" si="9"/>
        <v>1729968.3099999998</v>
      </c>
      <c r="R123" s="239"/>
    </row>
    <row r="124" spans="2:22" x14ac:dyDescent="0.25">
      <c r="B124" s="23" t="s">
        <v>443</v>
      </c>
      <c r="C124" s="53">
        <v>1057294</v>
      </c>
      <c r="D124" s="53">
        <v>1934398</v>
      </c>
      <c r="E124" s="53">
        <v>42348.08</v>
      </c>
      <c r="F124" s="53">
        <v>200344.89</v>
      </c>
      <c r="G124" s="53">
        <v>71818.2</v>
      </c>
      <c r="H124" s="53">
        <v>41354.89</v>
      </c>
      <c r="I124" s="53">
        <v>42471.62</v>
      </c>
      <c r="J124" s="53">
        <v>98338.01</v>
      </c>
      <c r="K124" s="53">
        <v>345397.31</v>
      </c>
      <c r="L124" s="53">
        <v>144546.57</v>
      </c>
      <c r="M124" s="53">
        <v>166790.75</v>
      </c>
      <c r="N124" s="53">
        <v>336448.62</v>
      </c>
      <c r="O124" s="53">
        <v>112108.18</v>
      </c>
      <c r="P124" s="53">
        <v>128001.19</v>
      </c>
      <c r="Q124" s="55">
        <f t="shared" si="9"/>
        <v>1729968.3099999998</v>
      </c>
      <c r="R124" s="239"/>
      <c r="S124" s="1"/>
    </row>
    <row r="125" spans="2:22" s="1" customFormat="1" x14ac:dyDescent="0.25">
      <c r="B125" s="2" t="s">
        <v>205</v>
      </c>
      <c r="C125" s="243">
        <f>C126+C133</f>
        <v>2605834807</v>
      </c>
      <c r="D125" s="243">
        <f>D126+D133</f>
        <v>3195264280</v>
      </c>
      <c r="E125" s="243">
        <f>E126+E133</f>
        <v>180181658.81</v>
      </c>
      <c r="F125" s="243">
        <f t="shared" ref="F125:L125" si="13">F126+F133</f>
        <v>204500136.06</v>
      </c>
      <c r="G125" s="243">
        <f t="shared" si="13"/>
        <v>205187408.79000002</v>
      </c>
      <c r="H125" s="243">
        <f t="shared" si="13"/>
        <v>200014635.59999999</v>
      </c>
      <c r="I125" s="243">
        <f t="shared" si="13"/>
        <v>200843220.32999998</v>
      </c>
      <c r="J125" s="243">
        <f t="shared" si="13"/>
        <v>523571474.87</v>
      </c>
      <c r="K125" s="243">
        <f t="shared" si="13"/>
        <v>216905192.50999999</v>
      </c>
      <c r="L125" s="243">
        <f t="shared" si="13"/>
        <v>400002835.46000004</v>
      </c>
      <c r="M125" s="243">
        <f>M126+M133</f>
        <v>218422794.78</v>
      </c>
      <c r="N125" s="243">
        <f>N126+N133</f>
        <v>340059420.48000002</v>
      </c>
      <c r="O125" s="243">
        <f>O126+O133</f>
        <v>241034844.13999999</v>
      </c>
      <c r="P125" s="243">
        <f>P126+P133</f>
        <v>489529330.73000002</v>
      </c>
      <c r="Q125" s="243">
        <f t="shared" si="9"/>
        <v>3420252952.5599999</v>
      </c>
      <c r="R125"/>
    </row>
    <row r="126" spans="2:22" s="1" customFormat="1" x14ac:dyDescent="0.25">
      <c r="B126" s="3" t="s">
        <v>206</v>
      </c>
      <c r="C126" s="243">
        <f t="shared" ref="C126:O126" si="14">C127+C131</f>
        <v>1005508231</v>
      </c>
      <c r="D126" s="243">
        <f t="shared" si="14"/>
        <v>1312379583</v>
      </c>
      <c r="E126" s="243">
        <f t="shared" si="14"/>
        <v>75772067.439999998</v>
      </c>
      <c r="F126" s="243">
        <f t="shared" si="14"/>
        <v>96837580.569999993</v>
      </c>
      <c r="G126" s="243">
        <f t="shared" si="14"/>
        <v>96877046.590000004</v>
      </c>
      <c r="H126" s="243">
        <f t="shared" si="14"/>
        <v>95329290.439999998</v>
      </c>
      <c r="I126" s="243">
        <f t="shared" si="14"/>
        <v>96489120.780000001</v>
      </c>
      <c r="J126" s="243">
        <f t="shared" si="14"/>
        <v>96381985.669999987</v>
      </c>
      <c r="K126" s="243">
        <f t="shared" si="14"/>
        <v>98985881.810000002</v>
      </c>
      <c r="L126" s="243">
        <f t="shared" si="14"/>
        <v>99638066.900000006</v>
      </c>
      <c r="M126" s="243">
        <f t="shared" si="14"/>
        <v>101913335.25</v>
      </c>
      <c r="N126" s="243">
        <f t="shared" si="14"/>
        <v>229057602.16</v>
      </c>
      <c r="O126" s="243">
        <f t="shared" si="14"/>
        <v>102964648.03999999</v>
      </c>
      <c r="P126" s="243">
        <f>P127+P131</f>
        <v>103082844.68000001</v>
      </c>
      <c r="Q126" s="243">
        <f>+SUM(E126:P126)</f>
        <v>1293329470.3299999</v>
      </c>
      <c r="R126" s="239"/>
      <c r="U126"/>
      <c r="V126"/>
    </row>
    <row r="127" spans="2:22" x14ac:dyDescent="0.25">
      <c r="B127" s="8" t="s">
        <v>444</v>
      </c>
      <c r="C127" s="282">
        <f>C128+C130+C129</f>
        <v>768404073</v>
      </c>
      <c r="D127" s="282">
        <f>D128+D130+D129</f>
        <v>1095306625</v>
      </c>
      <c r="E127" s="282">
        <f>E128+E129+E130</f>
        <v>75772067.439999998</v>
      </c>
      <c r="F127" s="282">
        <f t="shared" ref="F127:L127" si="15">F128+F129+F130</f>
        <v>96837580.569999993</v>
      </c>
      <c r="G127" s="282">
        <f t="shared" si="15"/>
        <v>96877046.590000004</v>
      </c>
      <c r="H127" s="282">
        <f t="shared" si="15"/>
        <v>95329290.439999998</v>
      </c>
      <c r="I127" s="282">
        <f t="shared" si="15"/>
        <v>96489120.780000001</v>
      </c>
      <c r="J127" s="282">
        <f t="shared" si="15"/>
        <v>96381985.669999987</v>
      </c>
      <c r="K127" s="282">
        <f t="shared" si="15"/>
        <v>98985881.810000002</v>
      </c>
      <c r="L127" s="282">
        <f t="shared" si="15"/>
        <v>99638066.900000006</v>
      </c>
      <c r="M127" s="282">
        <f>M128+M129+M130</f>
        <v>101913335.25</v>
      </c>
      <c r="N127" s="282">
        <f>N128+N129+N130</f>
        <v>229057602.16</v>
      </c>
      <c r="O127" s="282">
        <f>O128+O129+O130</f>
        <v>102964648.03999999</v>
      </c>
      <c r="P127" s="282">
        <f>P128+P129+P130</f>
        <v>103082844.68000001</v>
      </c>
      <c r="Q127" s="282">
        <f t="shared" si="9"/>
        <v>1293329470.3299999</v>
      </c>
      <c r="R127" s="239"/>
      <c r="S127" s="1"/>
      <c r="U127" s="1"/>
      <c r="V127" s="1"/>
    </row>
    <row r="128" spans="2:22" x14ac:dyDescent="0.25">
      <c r="B128" s="26" t="s">
        <v>445</v>
      </c>
      <c r="C128" s="282">
        <v>0</v>
      </c>
      <c r="D128" s="282">
        <v>0</v>
      </c>
      <c r="E128" s="282">
        <v>16787102.149999999</v>
      </c>
      <c r="F128" s="282">
        <v>16761071.98</v>
      </c>
      <c r="G128" s="282">
        <v>16622800.470000001</v>
      </c>
      <c r="H128" s="282">
        <v>16600248.92</v>
      </c>
      <c r="I128" s="282">
        <v>16606321.65</v>
      </c>
      <c r="J128" s="282">
        <v>16526609.07</v>
      </c>
      <c r="K128" s="282">
        <v>17106824.09</v>
      </c>
      <c r="L128" s="282">
        <v>17116764.91</v>
      </c>
      <c r="M128" s="282">
        <v>17388298.879999999</v>
      </c>
      <c r="N128" s="282">
        <v>17490085.41</v>
      </c>
      <c r="O128" s="282">
        <v>17905822.359999999</v>
      </c>
      <c r="P128" s="282">
        <v>18018542.48</v>
      </c>
      <c r="Q128" s="282">
        <f>+SUM(E128:P128)</f>
        <v>204930492.36999997</v>
      </c>
      <c r="R128" s="239"/>
      <c r="S128" s="1"/>
      <c r="U128" s="1"/>
      <c r="V128" s="1"/>
    </row>
    <row r="129" spans="2:22" x14ac:dyDescent="0.25">
      <c r="B129" s="26" t="s">
        <v>446</v>
      </c>
      <c r="C129" s="282">
        <v>20053530</v>
      </c>
      <c r="D129" s="282">
        <v>20385908</v>
      </c>
      <c r="E129" s="282">
        <v>0</v>
      </c>
      <c r="F129" s="282">
        <v>1675751.18</v>
      </c>
      <c r="G129" s="282">
        <v>1717838.36</v>
      </c>
      <c r="H129" s="282">
        <v>0</v>
      </c>
      <c r="I129" s="282">
        <v>0</v>
      </c>
      <c r="J129" s="282">
        <v>0</v>
      </c>
      <c r="K129" s="282">
        <v>1821422.43</v>
      </c>
      <c r="L129" s="282">
        <v>1797245.3</v>
      </c>
      <c r="M129" s="282">
        <v>3725572.83</v>
      </c>
      <c r="N129" s="282">
        <v>3875755.5</v>
      </c>
      <c r="O129" s="282">
        <v>1957795.63</v>
      </c>
      <c r="P129" s="282">
        <v>1891966.84</v>
      </c>
      <c r="Q129" s="282">
        <f>+SUM(E129:P129)</f>
        <v>18463348.07</v>
      </c>
      <c r="R129" s="239"/>
      <c r="S129" s="1"/>
      <c r="U129" s="1"/>
      <c r="V129" s="1"/>
    </row>
    <row r="130" spans="2:22" x14ac:dyDescent="0.25">
      <c r="B130" s="26" t="s">
        <v>447</v>
      </c>
      <c r="C130" s="282">
        <v>748350543</v>
      </c>
      <c r="D130" s="282">
        <v>1074920717</v>
      </c>
      <c r="E130" s="282">
        <v>58984965.289999999</v>
      </c>
      <c r="F130" s="282">
        <v>78400757.409999996</v>
      </c>
      <c r="G130" s="282">
        <v>78536407.760000005</v>
      </c>
      <c r="H130" s="282">
        <v>78729041.519999996</v>
      </c>
      <c r="I130" s="282">
        <v>79882799.129999995</v>
      </c>
      <c r="J130" s="282">
        <v>79855376.599999994</v>
      </c>
      <c r="K130" s="282">
        <v>80057635.290000007</v>
      </c>
      <c r="L130" s="282">
        <v>80724056.689999998</v>
      </c>
      <c r="M130" s="282">
        <v>80799463.540000007</v>
      </c>
      <c r="N130" s="282">
        <v>207691761.25</v>
      </c>
      <c r="O130" s="282">
        <v>83101030.049999997</v>
      </c>
      <c r="P130" s="282">
        <v>83172335.359999999</v>
      </c>
      <c r="Q130" s="282">
        <f>+SUM(E130:P130)</f>
        <v>1069935629.8899999</v>
      </c>
      <c r="R130" s="239"/>
      <c r="S130" s="1"/>
    </row>
    <row r="131" spans="2:22" x14ac:dyDescent="0.25">
      <c r="B131" s="8" t="s">
        <v>448</v>
      </c>
      <c r="C131" s="282">
        <f>+C132</f>
        <v>237104158</v>
      </c>
      <c r="D131" s="282">
        <f>+D132</f>
        <v>217072958</v>
      </c>
      <c r="E131" s="282">
        <v>0</v>
      </c>
      <c r="F131" s="282">
        <f>F132</f>
        <v>0</v>
      </c>
      <c r="G131" s="282">
        <v>0</v>
      </c>
      <c r="H131" s="282">
        <v>0</v>
      </c>
      <c r="I131" s="282">
        <v>0</v>
      </c>
      <c r="J131" s="282">
        <v>0</v>
      </c>
      <c r="K131" s="282">
        <v>0</v>
      </c>
      <c r="L131" s="282">
        <v>0</v>
      </c>
      <c r="M131" s="282">
        <v>0</v>
      </c>
      <c r="N131" s="282">
        <v>0</v>
      </c>
      <c r="O131" s="282">
        <v>0</v>
      </c>
      <c r="P131" s="282">
        <f>P132</f>
        <v>0</v>
      </c>
      <c r="Q131" s="282">
        <f t="shared" si="9"/>
        <v>0</v>
      </c>
      <c r="R131" s="239"/>
      <c r="S131" s="1"/>
    </row>
    <row r="132" spans="2:22" x14ac:dyDescent="0.25">
      <c r="B132" s="26" t="s">
        <v>449</v>
      </c>
      <c r="C132" s="282">
        <v>237104158</v>
      </c>
      <c r="D132" s="282">
        <v>217072958</v>
      </c>
      <c r="E132" s="282">
        <v>0</v>
      </c>
      <c r="F132" s="282">
        <v>0</v>
      </c>
      <c r="G132" s="282">
        <v>0</v>
      </c>
      <c r="H132" s="282">
        <v>0</v>
      </c>
      <c r="I132" s="282">
        <v>0</v>
      </c>
      <c r="J132" s="282">
        <v>0</v>
      </c>
      <c r="K132" s="282">
        <v>0</v>
      </c>
      <c r="L132" s="282">
        <v>0</v>
      </c>
      <c r="M132" s="282">
        <v>0</v>
      </c>
      <c r="N132" s="282">
        <v>0</v>
      </c>
      <c r="O132" s="282">
        <v>0</v>
      </c>
      <c r="P132" s="282">
        <v>0</v>
      </c>
      <c r="Q132" s="282">
        <f>+SUM(E132:P132)</f>
        <v>0</v>
      </c>
      <c r="R132" s="239"/>
      <c r="S132" s="1"/>
    </row>
    <row r="133" spans="2:22" s="1" customFormat="1" x14ac:dyDescent="0.25">
      <c r="B133" s="3" t="s">
        <v>207</v>
      </c>
      <c r="C133" s="243">
        <f t="shared" ref="C133:P133" si="16">+C134</f>
        <v>1600326576</v>
      </c>
      <c r="D133" s="243">
        <f t="shared" si="16"/>
        <v>1882884697</v>
      </c>
      <c r="E133" s="243">
        <f t="shared" si="16"/>
        <v>104409591.37</v>
      </c>
      <c r="F133" s="243">
        <f t="shared" si="16"/>
        <v>107662555.48999999</v>
      </c>
      <c r="G133" s="243">
        <f t="shared" si="16"/>
        <v>108310362.2</v>
      </c>
      <c r="H133" s="243">
        <f t="shared" si="16"/>
        <v>104685345.16</v>
      </c>
      <c r="I133" s="243">
        <f t="shared" si="16"/>
        <v>104354099.55</v>
      </c>
      <c r="J133" s="243">
        <f t="shared" si="16"/>
        <v>427189489.19999999</v>
      </c>
      <c r="K133" s="243">
        <f t="shared" si="16"/>
        <v>117919310.7</v>
      </c>
      <c r="L133" s="243">
        <f t="shared" si="16"/>
        <v>300364768.56</v>
      </c>
      <c r="M133" s="243">
        <f t="shared" si="16"/>
        <v>116509459.53</v>
      </c>
      <c r="N133" s="243">
        <f t="shared" si="16"/>
        <v>111001818.31999999</v>
      </c>
      <c r="O133" s="243">
        <f t="shared" si="16"/>
        <v>138070196.09999999</v>
      </c>
      <c r="P133" s="243">
        <f t="shared" si="16"/>
        <v>386446486.05000001</v>
      </c>
      <c r="Q133" s="243">
        <f t="shared" si="9"/>
        <v>2126923482.2299998</v>
      </c>
      <c r="R133"/>
      <c r="U133"/>
      <c r="V133"/>
    </row>
    <row r="134" spans="2:22" x14ac:dyDescent="0.25">
      <c r="B134" s="8" t="s">
        <v>450</v>
      </c>
      <c r="C134" s="282">
        <f t="shared" ref="C134:P134" si="17">SUM(C135:C135)</f>
        <v>1600326576</v>
      </c>
      <c r="D134" s="282">
        <f t="shared" si="17"/>
        <v>1882884697</v>
      </c>
      <c r="E134" s="282">
        <f t="shared" si="17"/>
        <v>104409591.37</v>
      </c>
      <c r="F134" s="282">
        <f t="shared" si="17"/>
        <v>107662555.48999999</v>
      </c>
      <c r="G134" s="282">
        <f t="shared" si="17"/>
        <v>108310362.2</v>
      </c>
      <c r="H134" s="282">
        <f t="shared" si="17"/>
        <v>104685345.16</v>
      </c>
      <c r="I134" s="282">
        <f t="shared" si="17"/>
        <v>104354099.55</v>
      </c>
      <c r="J134" s="282">
        <f t="shared" si="17"/>
        <v>427189489.19999999</v>
      </c>
      <c r="K134" s="282">
        <f t="shared" si="17"/>
        <v>117919310.7</v>
      </c>
      <c r="L134" s="282">
        <f t="shared" si="17"/>
        <v>300364768.56</v>
      </c>
      <c r="M134" s="282">
        <f t="shared" si="17"/>
        <v>116509459.53</v>
      </c>
      <c r="N134" s="282">
        <f t="shared" si="17"/>
        <v>111001818.31999999</v>
      </c>
      <c r="O134" s="282">
        <f t="shared" si="17"/>
        <v>138070196.09999999</v>
      </c>
      <c r="P134" s="282">
        <f t="shared" si="17"/>
        <v>386446486.05000001</v>
      </c>
      <c r="Q134" s="282">
        <f>+SUM(E134:P134)</f>
        <v>2126923482.2299998</v>
      </c>
      <c r="S134" s="1"/>
    </row>
    <row r="135" spans="2:22" x14ac:dyDescent="0.25">
      <c r="B135" s="26" t="s">
        <v>451</v>
      </c>
      <c r="C135" s="282">
        <v>1600326576</v>
      </c>
      <c r="D135" s="282">
        <v>1882884697</v>
      </c>
      <c r="E135" s="282">
        <v>104409591.37</v>
      </c>
      <c r="F135" s="282">
        <v>107662555.48999999</v>
      </c>
      <c r="G135" s="282">
        <v>108310362.2</v>
      </c>
      <c r="H135" s="282">
        <v>104685345.16</v>
      </c>
      <c r="I135" s="282">
        <v>104354099.55</v>
      </c>
      <c r="J135" s="282">
        <v>427189489.19999999</v>
      </c>
      <c r="K135" s="282">
        <v>117919310.7</v>
      </c>
      <c r="L135" s="282">
        <v>300364768.56</v>
      </c>
      <c r="M135" s="282">
        <v>116509459.53</v>
      </c>
      <c r="N135" s="282">
        <v>111001818.31999999</v>
      </c>
      <c r="O135" s="282">
        <v>138070196.09999999</v>
      </c>
      <c r="P135" s="282">
        <v>386446486.05000001</v>
      </c>
      <c r="Q135" s="276">
        <f t="shared" si="9"/>
        <v>2126923482.2299998</v>
      </c>
      <c r="R135" s="239"/>
      <c r="S135" s="1"/>
      <c r="U135" s="1"/>
      <c r="V135" s="1"/>
    </row>
    <row r="136" spans="2:22" s="1" customFormat="1" x14ac:dyDescent="0.25">
      <c r="B136" s="2" t="s">
        <v>209</v>
      </c>
      <c r="C136" s="243">
        <f>+C137+C152+C154</f>
        <v>23655956821</v>
      </c>
      <c r="D136" s="243">
        <f>+D137+D152+D154</f>
        <v>24427467976.990005</v>
      </c>
      <c r="E136" s="243">
        <f>+E137+E151+E154</f>
        <v>1679019176.6000004</v>
      </c>
      <c r="F136" s="243">
        <f>+F137+F151+F154</f>
        <v>1455991449.1500001</v>
      </c>
      <c r="G136" s="243">
        <f t="shared" ref="G136:M136" si="18">+G137+G152+G154</f>
        <v>1461084710.7799997</v>
      </c>
      <c r="H136" s="243">
        <f t="shared" si="18"/>
        <v>1592508445.3</v>
      </c>
      <c r="I136" s="243">
        <f t="shared" si="18"/>
        <v>1768968659.0799999</v>
      </c>
      <c r="J136" s="243">
        <f t="shared" si="18"/>
        <v>1828082189.3599997</v>
      </c>
      <c r="K136" s="243">
        <f t="shared" si="18"/>
        <v>2032097076.3300002</v>
      </c>
      <c r="L136" s="243">
        <f t="shared" si="18"/>
        <v>2209105166.6900001</v>
      </c>
      <c r="M136" s="243">
        <f t="shared" si="18"/>
        <v>2226231676.6900001</v>
      </c>
      <c r="N136" s="243">
        <f>+N137+N152+N154</f>
        <v>1979061664.1800003</v>
      </c>
      <c r="O136" s="243">
        <f>+O137+O152+O154</f>
        <v>1799769639.7399998</v>
      </c>
      <c r="P136" s="243">
        <f>+P137+P152+P154</f>
        <v>1841965804.21</v>
      </c>
      <c r="Q136" s="243">
        <f t="shared" si="9"/>
        <v>21873885658.110001</v>
      </c>
      <c r="R136" s="239"/>
      <c r="U136"/>
      <c r="V136"/>
    </row>
    <row r="137" spans="2:22" s="1" customFormat="1" x14ac:dyDescent="0.25">
      <c r="B137" s="3" t="s">
        <v>210</v>
      </c>
      <c r="C137" s="243">
        <f>SUM(C138:C151)</f>
        <v>18699805283</v>
      </c>
      <c r="D137" s="243">
        <f>SUM(D138:D151)</f>
        <v>20081512654.990005</v>
      </c>
      <c r="E137" s="243">
        <f>SUM(E138:E151)</f>
        <v>1429294455.7200003</v>
      </c>
      <c r="F137" s="243">
        <f>SUM(F138:F151)</f>
        <v>1212899927.24</v>
      </c>
      <c r="G137" s="243">
        <f t="shared" ref="G137:L137" si="19">SUM(G138:G151)</f>
        <v>1172513768.9299998</v>
      </c>
      <c r="H137" s="243">
        <f t="shared" si="19"/>
        <v>1168997084.25</v>
      </c>
      <c r="I137" s="243">
        <f t="shared" si="19"/>
        <v>1344616719.25</v>
      </c>
      <c r="J137" s="243">
        <f t="shared" si="19"/>
        <v>1394924364.5799997</v>
      </c>
      <c r="K137" s="243">
        <f t="shared" si="19"/>
        <v>1616721054.72</v>
      </c>
      <c r="L137" s="243">
        <f t="shared" si="19"/>
        <v>1797501678.74</v>
      </c>
      <c r="M137" s="243">
        <f>SUM(M138:M151)</f>
        <v>1862536697.96</v>
      </c>
      <c r="N137" s="243">
        <f>SUM(N138:N151)</f>
        <v>1584400032.3300002</v>
      </c>
      <c r="O137" s="243">
        <f>SUM(O138:O151)</f>
        <v>1370610424.6599998</v>
      </c>
      <c r="P137" s="243">
        <f>SUM(P138:P151)</f>
        <v>1379277853.9100001</v>
      </c>
      <c r="Q137" s="243">
        <f t="shared" si="9"/>
        <v>17334294062.290001</v>
      </c>
      <c r="R137" s="239"/>
      <c r="U137"/>
      <c r="V137"/>
    </row>
    <row r="138" spans="2:22" x14ac:dyDescent="0.25">
      <c r="B138" s="26" t="s">
        <v>452</v>
      </c>
      <c r="C138" s="282">
        <v>1575232</v>
      </c>
      <c r="D138" s="282">
        <v>4957207</v>
      </c>
      <c r="E138" s="273">
        <v>103024.38</v>
      </c>
      <c r="F138" s="273">
        <v>91310</v>
      </c>
      <c r="G138" s="273">
        <v>1343100</v>
      </c>
      <c r="H138" s="273">
        <v>8750</v>
      </c>
      <c r="I138" s="273">
        <v>7500</v>
      </c>
      <c r="J138" s="273">
        <v>62750</v>
      </c>
      <c r="K138" s="273">
        <v>1877150</v>
      </c>
      <c r="L138" s="273">
        <v>115000</v>
      </c>
      <c r="M138" s="273">
        <v>105672.79</v>
      </c>
      <c r="N138" s="273">
        <v>1242950</v>
      </c>
      <c r="O138" s="273">
        <v>45217.15</v>
      </c>
      <c r="P138" s="273">
        <v>145400</v>
      </c>
      <c r="Q138" s="276">
        <f t="shared" si="9"/>
        <v>5147824.32</v>
      </c>
      <c r="R138" s="239"/>
      <c r="S138" s="1"/>
      <c r="U138" s="1"/>
      <c r="V138" s="1"/>
    </row>
    <row r="139" spans="2:22" x14ac:dyDescent="0.25">
      <c r="B139" s="26" t="s">
        <v>453</v>
      </c>
      <c r="C139" s="282">
        <v>1178668800</v>
      </c>
      <c r="D139" s="282">
        <v>1040915427</v>
      </c>
      <c r="E139" s="273">
        <v>74878777.700000003</v>
      </c>
      <c r="F139" s="273">
        <v>91800624.040000007</v>
      </c>
      <c r="G139" s="273">
        <v>100663875.2</v>
      </c>
      <c r="H139" s="273">
        <v>89031366.400000006</v>
      </c>
      <c r="I139" s="273">
        <v>87240317.959999993</v>
      </c>
      <c r="J139" s="273">
        <v>93106757.549999997</v>
      </c>
      <c r="K139" s="273">
        <v>89489817.549999997</v>
      </c>
      <c r="L139" s="273">
        <v>79983503.549999997</v>
      </c>
      <c r="M139" s="273">
        <v>83547350</v>
      </c>
      <c r="N139" s="273">
        <v>80923261.400000006</v>
      </c>
      <c r="O139" s="273">
        <v>81827737.790000007</v>
      </c>
      <c r="P139" s="273">
        <v>81547388.769999996</v>
      </c>
      <c r="Q139" s="276">
        <f t="shared" si="9"/>
        <v>1034040777.9099998</v>
      </c>
      <c r="R139" s="239"/>
      <c r="S139" s="1"/>
      <c r="U139" s="1"/>
      <c r="V139" s="1"/>
    </row>
    <row r="140" spans="2:22" x14ac:dyDescent="0.25">
      <c r="B140" s="26" t="s">
        <v>454</v>
      </c>
      <c r="C140" s="282">
        <v>4943</v>
      </c>
      <c r="D140" s="282">
        <v>27200</v>
      </c>
      <c r="E140" s="273">
        <v>1660</v>
      </c>
      <c r="F140" s="273">
        <v>2080</v>
      </c>
      <c r="G140" s="273">
        <v>580</v>
      </c>
      <c r="H140" s="273">
        <v>80</v>
      </c>
      <c r="I140" s="273">
        <v>120</v>
      </c>
      <c r="J140" s="273">
        <v>80</v>
      </c>
      <c r="K140" s="273">
        <v>21800</v>
      </c>
      <c r="L140" s="273">
        <v>800</v>
      </c>
      <c r="M140" s="273">
        <v>120</v>
      </c>
      <c r="N140" s="273">
        <v>40</v>
      </c>
      <c r="O140" s="273">
        <v>680</v>
      </c>
      <c r="P140" s="273">
        <v>940</v>
      </c>
      <c r="Q140" s="276">
        <f t="shared" si="9"/>
        <v>28980</v>
      </c>
      <c r="R140" s="239"/>
      <c r="S140" s="1"/>
    </row>
    <row r="141" spans="2:22" x14ac:dyDescent="0.25">
      <c r="B141" s="26" t="s">
        <v>455</v>
      </c>
      <c r="C141" s="282">
        <v>0</v>
      </c>
      <c r="D141" s="282">
        <v>270</v>
      </c>
      <c r="E141" s="273">
        <v>0</v>
      </c>
      <c r="F141" s="273">
        <v>0</v>
      </c>
      <c r="G141" s="273">
        <v>0</v>
      </c>
      <c r="H141" s="273">
        <v>0</v>
      </c>
      <c r="I141" s="273">
        <v>150</v>
      </c>
      <c r="J141" s="273">
        <v>0</v>
      </c>
      <c r="K141" s="273">
        <v>0</v>
      </c>
      <c r="L141" s="273">
        <v>0</v>
      </c>
      <c r="M141" s="273">
        <v>0</v>
      </c>
      <c r="N141" s="273">
        <v>0</v>
      </c>
      <c r="O141" s="273">
        <v>0</v>
      </c>
      <c r="P141" s="273">
        <v>0</v>
      </c>
      <c r="Q141" s="276">
        <f t="shared" si="9"/>
        <v>150</v>
      </c>
      <c r="R141" s="239"/>
      <c r="S141" s="1"/>
    </row>
    <row r="142" spans="2:22" x14ac:dyDescent="0.25">
      <c r="B142" s="26" t="s">
        <v>456</v>
      </c>
      <c r="C142" s="282">
        <v>25332206</v>
      </c>
      <c r="D142" s="282">
        <v>-0.30000000074505806</v>
      </c>
      <c r="E142" s="273">
        <v>0</v>
      </c>
      <c r="F142" s="273">
        <v>0</v>
      </c>
      <c r="G142" s="273">
        <v>0</v>
      </c>
      <c r="H142" s="273">
        <v>0</v>
      </c>
      <c r="I142" s="273">
        <v>0</v>
      </c>
      <c r="J142" s="273">
        <v>0</v>
      </c>
      <c r="K142" s="273">
        <v>0</v>
      </c>
      <c r="L142" s="273">
        <v>0</v>
      </c>
      <c r="M142" s="273">
        <v>0</v>
      </c>
      <c r="N142" s="273">
        <v>0</v>
      </c>
      <c r="O142" s="273">
        <v>0</v>
      </c>
      <c r="P142" s="273">
        <v>0</v>
      </c>
      <c r="Q142" s="276">
        <f t="shared" si="9"/>
        <v>0</v>
      </c>
      <c r="R142" s="239"/>
      <c r="S142" s="1"/>
    </row>
    <row r="143" spans="2:22" x14ac:dyDescent="0.25">
      <c r="B143" s="26" t="s">
        <v>457</v>
      </c>
      <c r="C143" s="282">
        <v>89945578</v>
      </c>
      <c r="D143" s="282">
        <v>242150017.73999998</v>
      </c>
      <c r="E143" s="273">
        <v>1893610</v>
      </c>
      <c r="F143" s="273">
        <v>0</v>
      </c>
      <c r="G143" s="273">
        <v>7132125</v>
      </c>
      <c r="H143" s="273">
        <v>59489959.789999999</v>
      </c>
      <c r="I143" s="273">
        <v>59530080.700000003</v>
      </c>
      <c r="J143" s="273">
        <v>82489287.140000001</v>
      </c>
      <c r="K143" s="273">
        <v>542895</v>
      </c>
      <c r="L143" s="273">
        <v>151382553.43000001</v>
      </c>
      <c r="M143" s="273">
        <v>62924899.880000003</v>
      </c>
      <c r="N143" s="273">
        <v>61235639.460000001</v>
      </c>
      <c r="O143" s="273">
        <v>25200</v>
      </c>
      <c r="P143" s="273">
        <v>342340</v>
      </c>
      <c r="Q143" s="276">
        <f t="shared" si="9"/>
        <v>486988590.39999998</v>
      </c>
      <c r="R143" s="239"/>
      <c r="S143" s="1"/>
    </row>
    <row r="144" spans="2:22" x14ac:dyDescent="0.25">
      <c r="B144" s="26" t="s">
        <v>458</v>
      </c>
      <c r="C144" s="282">
        <v>3536862</v>
      </c>
      <c r="D144" s="282">
        <v>1789059</v>
      </c>
      <c r="E144" s="273">
        <v>97390</v>
      </c>
      <c r="F144" s="273">
        <v>104860</v>
      </c>
      <c r="G144" s="273">
        <v>110335</v>
      </c>
      <c r="H144" s="273">
        <v>105980</v>
      </c>
      <c r="I144" s="273">
        <v>90145</v>
      </c>
      <c r="J144" s="273">
        <v>116415</v>
      </c>
      <c r="K144" s="273">
        <v>119195</v>
      </c>
      <c r="L144" s="273">
        <v>96745</v>
      </c>
      <c r="M144" s="273">
        <v>94485</v>
      </c>
      <c r="N144" s="273">
        <v>108720</v>
      </c>
      <c r="O144" s="273">
        <v>103420</v>
      </c>
      <c r="P144" s="273">
        <v>52080</v>
      </c>
      <c r="Q144" s="276">
        <f t="shared" ref="Q144:Q213" si="20">+SUM(E144:P144)</f>
        <v>1199770</v>
      </c>
      <c r="R144" s="239"/>
      <c r="S144" s="1"/>
    </row>
    <row r="145" spans="2:22" x14ac:dyDescent="0.25">
      <c r="B145" s="26" t="s">
        <v>459</v>
      </c>
      <c r="C145" s="282">
        <v>296946188</v>
      </c>
      <c r="D145" s="282">
        <v>411469274</v>
      </c>
      <c r="E145" s="273">
        <v>66997742.850000001</v>
      </c>
      <c r="F145" s="273">
        <v>22158852.239999998</v>
      </c>
      <c r="G145" s="273">
        <v>21662383.759999998</v>
      </c>
      <c r="H145" s="273">
        <v>26257716.18</v>
      </c>
      <c r="I145" s="273">
        <v>21763604.59</v>
      </c>
      <c r="J145" s="273">
        <v>34691934.219999999</v>
      </c>
      <c r="K145" s="273">
        <v>35511102.18</v>
      </c>
      <c r="L145" s="273">
        <v>33401247.229999997</v>
      </c>
      <c r="M145" s="273">
        <v>35578274.329999998</v>
      </c>
      <c r="N145" s="273">
        <v>50794493.159999996</v>
      </c>
      <c r="O145" s="273">
        <v>25509610.789999999</v>
      </c>
      <c r="P145" s="273">
        <v>44363302.979999997</v>
      </c>
      <c r="Q145" s="276">
        <f t="shared" si="20"/>
        <v>418690264.51000005</v>
      </c>
      <c r="R145" s="239"/>
      <c r="S145" s="1"/>
    </row>
    <row r="146" spans="2:22" x14ac:dyDescent="0.25">
      <c r="B146" s="26" t="s">
        <v>460</v>
      </c>
      <c r="C146" s="282">
        <v>15821436290</v>
      </c>
      <c r="D146" s="282">
        <v>15493942569.550005</v>
      </c>
      <c r="E146" s="273">
        <v>0</v>
      </c>
      <c r="F146" s="273">
        <v>0</v>
      </c>
      <c r="G146" s="273">
        <v>0</v>
      </c>
      <c r="H146" s="273">
        <v>0</v>
      </c>
      <c r="I146" s="273">
        <v>0</v>
      </c>
      <c r="J146" s="273">
        <v>0</v>
      </c>
      <c r="K146" s="273">
        <v>0</v>
      </c>
      <c r="L146" s="273">
        <v>0</v>
      </c>
      <c r="M146" s="273">
        <v>0</v>
      </c>
      <c r="N146" s="273">
        <v>0</v>
      </c>
      <c r="O146" s="273">
        <v>0</v>
      </c>
      <c r="P146" s="273">
        <v>0</v>
      </c>
      <c r="Q146" s="276">
        <f t="shared" si="20"/>
        <v>0</v>
      </c>
      <c r="R146" s="239"/>
      <c r="S146" s="1"/>
    </row>
    <row r="147" spans="2:22" x14ac:dyDescent="0.25">
      <c r="B147" s="26" t="s">
        <v>461</v>
      </c>
      <c r="C147" s="282">
        <v>0</v>
      </c>
      <c r="D147" s="282">
        <v>1</v>
      </c>
      <c r="E147" s="273">
        <v>82664015.200000003</v>
      </c>
      <c r="F147" s="273">
        <v>113940320</v>
      </c>
      <c r="G147" s="273">
        <v>146115848</v>
      </c>
      <c r="H147" s="273">
        <v>119236502</v>
      </c>
      <c r="I147" s="273">
        <v>149279734.5</v>
      </c>
      <c r="J147" s="273">
        <v>118076470.5</v>
      </c>
      <c r="K147" s="273">
        <v>156914393.5</v>
      </c>
      <c r="L147" s="273">
        <v>140920685.81</v>
      </c>
      <c r="M147" s="273">
        <v>178776705</v>
      </c>
      <c r="N147" s="273">
        <v>140221303.99000001</v>
      </c>
      <c r="O147" s="273">
        <v>156656486</v>
      </c>
      <c r="P147" s="273">
        <v>188696379.14000002</v>
      </c>
      <c r="Q147" s="276">
        <f t="shared" si="20"/>
        <v>1691498843.6400001</v>
      </c>
      <c r="R147" s="239"/>
      <c r="S147" s="1"/>
    </row>
    <row r="148" spans="2:22" x14ac:dyDescent="0.25">
      <c r="B148" s="26" t="s">
        <v>462</v>
      </c>
      <c r="C148" s="282">
        <v>1282359184</v>
      </c>
      <c r="D148" s="282">
        <v>2886261630</v>
      </c>
      <c r="E148" s="273">
        <v>0</v>
      </c>
      <c r="F148" s="273">
        <v>0</v>
      </c>
      <c r="G148" s="273">
        <v>0</v>
      </c>
      <c r="H148" s="273">
        <v>0</v>
      </c>
      <c r="I148" s="273">
        <v>0</v>
      </c>
      <c r="J148" s="273">
        <v>0</v>
      </c>
      <c r="K148" s="273">
        <v>0</v>
      </c>
      <c r="L148" s="273">
        <v>0</v>
      </c>
      <c r="M148" s="273">
        <v>0</v>
      </c>
      <c r="N148" s="273">
        <v>0</v>
      </c>
      <c r="O148" s="273">
        <v>0</v>
      </c>
      <c r="P148" s="273">
        <v>0</v>
      </c>
      <c r="Q148" s="276">
        <f t="shared" si="20"/>
        <v>0</v>
      </c>
      <c r="R148" s="239"/>
      <c r="S148" s="1"/>
    </row>
    <row r="149" spans="2:22" x14ac:dyDescent="0.25">
      <c r="B149" s="26" t="s">
        <v>463</v>
      </c>
      <c r="C149" s="282">
        <v>0</v>
      </c>
      <c r="D149" s="282">
        <v>0</v>
      </c>
      <c r="E149" s="273">
        <v>0</v>
      </c>
      <c r="F149" s="273">
        <v>0</v>
      </c>
      <c r="G149" s="273">
        <v>0</v>
      </c>
      <c r="H149" s="273">
        <v>0</v>
      </c>
      <c r="I149" s="273">
        <v>0</v>
      </c>
      <c r="J149" s="273">
        <v>0</v>
      </c>
      <c r="K149" s="273">
        <v>0</v>
      </c>
      <c r="L149" s="273">
        <v>0</v>
      </c>
      <c r="M149" s="273">
        <v>0</v>
      </c>
      <c r="N149" s="273">
        <v>0</v>
      </c>
      <c r="O149" s="273">
        <v>0</v>
      </c>
      <c r="P149" s="273">
        <v>0</v>
      </c>
      <c r="Q149" s="276">
        <f>+SUM(E149:P149)</f>
        <v>0</v>
      </c>
      <c r="R149" s="239"/>
      <c r="S149" s="1"/>
    </row>
    <row r="150" spans="2:22" x14ac:dyDescent="0.25">
      <c r="B150" s="26" t="s">
        <v>464</v>
      </c>
      <c r="C150" s="282">
        <v>0</v>
      </c>
      <c r="D150" s="282">
        <v>0</v>
      </c>
      <c r="E150" s="273">
        <v>1202658235.5900002</v>
      </c>
      <c r="F150" s="273">
        <v>984801880.96000004</v>
      </c>
      <c r="G150" s="273">
        <v>895485521.96999979</v>
      </c>
      <c r="H150" s="273">
        <v>874866729.87999988</v>
      </c>
      <c r="I150" s="273">
        <v>1026705066.5000001</v>
      </c>
      <c r="J150" s="273">
        <v>1066380670.1699997</v>
      </c>
      <c r="K150" s="273">
        <v>1332244701.49</v>
      </c>
      <c r="L150" s="273">
        <v>1391601143.72</v>
      </c>
      <c r="M150" s="273">
        <v>1501509190.96</v>
      </c>
      <c r="N150" s="273">
        <v>1249873624.3200002</v>
      </c>
      <c r="O150" s="273">
        <v>1106442072.9299998</v>
      </c>
      <c r="P150" s="273">
        <v>1064129993.0200001</v>
      </c>
      <c r="Q150" s="276">
        <f t="shared" si="20"/>
        <v>13696698831.509998</v>
      </c>
      <c r="S150" s="1"/>
    </row>
    <row r="151" spans="2:22" x14ac:dyDescent="0.25">
      <c r="B151" s="26" t="s">
        <v>465</v>
      </c>
      <c r="C151" s="282">
        <v>0</v>
      </c>
      <c r="D151" s="282">
        <v>0</v>
      </c>
      <c r="E151" s="243">
        <f>+E153</f>
        <v>0</v>
      </c>
      <c r="F151" s="243">
        <v>0</v>
      </c>
      <c r="G151" s="243">
        <v>0</v>
      </c>
      <c r="H151" s="273">
        <v>0</v>
      </c>
      <c r="I151" s="273">
        <v>0</v>
      </c>
      <c r="J151" s="273">
        <v>0</v>
      </c>
      <c r="K151" s="273">
        <v>0</v>
      </c>
      <c r="L151" s="243">
        <v>0</v>
      </c>
      <c r="M151" s="243">
        <v>0</v>
      </c>
      <c r="N151" s="273">
        <v>0</v>
      </c>
      <c r="O151" s="273">
        <v>0</v>
      </c>
      <c r="P151" s="273">
        <v>30</v>
      </c>
      <c r="Q151" s="276">
        <f>+SUM(E151:P151)</f>
        <v>30</v>
      </c>
      <c r="R151" s="239"/>
      <c r="S151" s="1"/>
    </row>
    <row r="152" spans="2:22" x14ac:dyDescent="0.25">
      <c r="B152" s="3" t="s">
        <v>466</v>
      </c>
      <c r="C152" s="243">
        <f>+C153</f>
        <v>0</v>
      </c>
      <c r="D152" s="243">
        <f>+D153</f>
        <v>0</v>
      </c>
      <c r="E152" s="18">
        <v>0</v>
      </c>
      <c r="F152" s="18">
        <v>0</v>
      </c>
      <c r="G152" s="243">
        <v>0</v>
      </c>
      <c r="H152" s="243">
        <v>0</v>
      </c>
      <c r="I152" s="243">
        <v>0</v>
      </c>
      <c r="J152" s="243">
        <v>0</v>
      </c>
      <c r="K152" s="243">
        <v>0</v>
      </c>
      <c r="L152" s="243">
        <v>0</v>
      </c>
      <c r="M152" s="243">
        <v>0</v>
      </c>
      <c r="N152" s="243">
        <v>0</v>
      </c>
      <c r="O152" s="243">
        <v>0</v>
      </c>
      <c r="P152" s="243">
        <v>0</v>
      </c>
      <c r="Q152" s="276">
        <f t="shared" si="20"/>
        <v>0</v>
      </c>
      <c r="R152" s="239"/>
      <c r="S152" s="1"/>
    </row>
    <row r="153" spans="2:22" x14ac:dyDescent="0.25">
      <c r="B153" s="26" t="s">
        <v>467</v>
      </c>
      <c r="C153" s="282">
        <v>0</v>
      </c>
      <c r="D153" s="282">
        <v>0</v>
      </c>
      <c r="E153" s="273">
        <v>0</v>
      </c>
      <c r="F153" s="273">
        <v>0</v>
      </c>
      <c r="G153" s="273">
        <v>0</v>
      </c>
      <c r="H153" s="273">
        <v>0</v>
      </c>
      <c r="I153" s="273">
        <v>0</v>
      </c>
      <c r="J153" s="273">
        <v>0</v>
      </c>
      <c r="K153" s="273">
        <v>0</v>
      </c>
      <c r="L153" s="273">
        <v>0</v>
      </c>
      <c r="M153" s="273">
        <v>0</v>
      </c>
      <c r="N153" s="273">
        <v>0</v>
      </c>
      <c r="O153" s="273">
        <v>0</v>
      </c>
      <c r="P153" s="273">
        <v>0</v>
      </c>
      <c r="Q153" s="276">
        <f t="shared" si="20"/>
        <v>0</v>
      </c>
      <c r="R153" s="239"/>
      <c r="S153" s="1"/>
    </row>
    <row r="154" spans="2:22" s="1" customFormat="1" x14ac:dyDescent="0.25">
      <c r="B154" s="3" t="s">
        <v>211</v>
      </c>
      <c r="C154" s="243">
        <f>SUM(C155:C168)</f>
        <v>4956151538</v>
      </c>
      <c r="D154" s="243">
        <f>SUM(D155:D168)</f>
        <v>4345955322</v>
      </c>
      <c r="E154" s="243">
        <f>SUM(E155:E168)</f>
        <v>249724720.88</v>
      </c>
      <c r="F154" s="243">
        <f t="shared" ref="F154:L154" si="21">SUM(F155:F168)</f>
        <v>243091521.91</v>
      </c>
      <c r="G154" s="243">
        <f t="shared" si="21"/>
        <v>288570941.85000002</v>
      </c>
      <c r="H154" s="243">
        <f t="shared" si="21"/>
        <v>423511361.05000001</v>
      </c>
      <c r="I154" s="243">
        <f t="shared" si="21"/>
        <v>424351939.82999998</v>
      </c>
      <c r="J154" s="243">
        <f t="shared" si="21"/>
        <v>433157824.77999991</v>
      </c>
      <c r="K154" s="243">
        <f t="shared" si="21"/>
        <v>415376021.61000007</v>
      </c>
      <c r="L154" s="243">
        <f t="shared" si="21"/>
        <v>411603487.95000005</v>
      </c>
      <c r="M154" s="243">
        <f>SUM(M155:M168)</f>
        <v>363694978.73000002</v>
      </c>
      <c r="N154" s="243">
        <f>SUM(N155:N168)</f>
        <v>394661631.85000002</v>
      </c>
      <c r="O154" s="243">
        <f>SUM(O155:O168)</f>
        <v>429159215.07999998</v>
      </c>
      <c r="P154" s="243">
        <f>SUM(P155:P168)</f>
        <v>462687950.30000001</v>
      </c>
      <c r="Q154" s="274">
        <f t="shared" si="20"/>
        <v>4539591595.8199997</v>
      </c>
      <c r="R154" s="239"/>
      <c r="U154"/>
      <c r="V154"/>
    </row>
    <row r="155" spans="2:22" x14ac:dyDescent="0.25">
      <c r="B155" s="26" t="s">
        <v>468</v>
      </c>
      <c r="C155" s="282">
        <v>30484876</v>
      </c>
      <c r="D155" s="282">
        <v>29608857</v>
      </c>
      <c r="E155" s="273">
        <v>1614392</v>
      </c>
      <c r="F155" s="273">
        <v>2369533.39</v>
      </c>
      <c r="G155" s="273">
        <v>2756573.56</v>
      </c>
      <c r="H155" s="273">
        <v>2552978.17</v>
      </c>
      <c r="I155" s="273">
        <v>2616917.83</v>
      </c>
      <c r="J155" s="273">
        <v>2845442.84</v>
      </c>
      <c r="K155" s="273">
        <v>2635728.94</v>
      </c>
      <c r="L155" s="273">
        <v>2527481.61</v>
      </c>
      <c r="M155" s="273">
        <v>2773194.87</v>
      </c>
      <c r="N155" s="273">
        <v>2616766.56</v>
      </c>
      <c r="O155" s="273">
        <v>2693842.21</v>
      </c>
      <c r="P155" s="273">
        <v>2300482.9500000002</v>
      </c>
      <c r="Q155" s="276">
        <f t="shared" si="20"/>
        <v>30303334.93</v>
      </c>
      <c r="S155" s="1"/>
    </row>
    <row r="156" spans="2:22" x14ac:dyDescent="0.25">
      <c r="B156" s="26" t="s">
        <v>469</v>
      </c>
      <c r="C156" s="282">
        <v>803164070</v>
      </c>
      <c r="D156" s="282">
        <v>928012424</v>
      </c>
      <c r="E156" s="273">
        <v>57854937.299999997</v>
      </c>
      <c r="F156" s="273">
        <v>59051514.469999999</v>
      </c>
      <c r="G156" s="273">
        <v>78373032.670000002</v>
      </c>
      <c r="H156" s="273">
        <v>80555833.019999996</v>
      </c>
      <c r="I156" s="273">
        <v>79533894.819999993</v>
      </c>
      <c r="J156" s="273">
        <v>80299853.969999999</v>
      </c>
      <c r="K156" s="273">
        <v>85530497.370000005</v>
      </c>
      <c r="L156" s="273">
        <v>87291963.75</v>
      </c>
      <c r="M156" s="273">
        <v>77691353.810000002</v>
      </c>
      <c r="N156" s="273">
        <v>82115632.430000007</v>
      </c>
      <c r="O156" s="273">
        <v>71794539.930000007</v>
      </c>
      <c r="P156" s="273">
        <v>73696268.030000001</v>
      </c>
      <c r="Q156" s="276">
        <f t="shared" si="20"/>
        <v>913789321.57000017</v>
      </c>
      <c r="S156" s="1"/>
      <c r="U156" s="1"/>
      <c r="V156" s="1"/>
    </row>
    <row r="157" spans="2:22" ht="16.5" customHeight="1" x14ac:dyDescent="0.25">
      <c r="B157" s="26" t="s">
        <v>470</v>
      </c>
      <c r="C157" s="282">
        <v>2090389633</v>
      </c>
      <c r="D157" s="282">
        <v>3337137367</v>
      </c>
      <c r="E157" s="273">
        <v>184495127.41999999</v>
      </c>
      <c r="F157" s="273">
        <v>175278812</v>
      </c>
      <c r="G157" s="273">
        <v>198842431.81</v>
      </c>
      <c r="H157" s="273">
        <v>333485632.94</v>
      </c>
      <c r="I157" s="273">
        <v>334321181.29000002</v>
      </c>
      <c r="J157" s="273">
        <v>331209854.63999999</v>
      </c>
      <c r="K157" s="273">
        <v>319553021.29000002</v>
      </c>
      <c r="L157" s="273">
        <v>296242311.85000002</v>
      </c>
      <c r="M157" s="273">
        <v>275411607.39999998</v>
      </c>
      <c r="N157" s="273">
        <v>290368828.16000003</v>
      </c>
      <c r="O157" s="273">
        <v>341099192.56999999</v>
      </c>
      <c r="P157" s="273">
        <v>360677823.13999999</v>
      </c>
      <c r="Q157" s="276">
        <f t="shared" si="20"/>
        <v>3440985824.5099998</v>
      </c>
      <c r="S157" s="1"/>
    </row>
    <row r="158" spans="2:22" x14ac:dyDescent="0.25">
      <c r="B158" s="26" t="s">
        <v>471</v>
      </c>
      <c r="C158" s="282">
        <v>0</v>
      </c>
      <c r="D158" s="282">
        <v>15</v>
      </c>
      <c r="E158" s="273">
        <v>10</v>
      </c>
      <c r="F158" s="282">
        <v>0</v>
      </c>
      <c r="G158" s="282">
        <v>0</v>
      </c>
      <c r="H158" s="273">
        <v>5</v>
      </c>
      <c r="I158" s="282">
        <v>0</v>
      </c>
      <c r="J158" s="273">
        <v>10</v>
      </c>
      <c r="K158" s="282">
        <v>0</v>
      </c>
      <c r="L158" s="273">
        <v>130</v>
      </c>
      <c r="M158" s="273">
        <v>0</v>
      </c>
      <c r="N158" s="273">
        <v>0</v>
      </c>
      <c r="O158" s="273">
        <v>0</v>
      </c>
      <c r="P158" s="273">
        <v>10</v>
      </c>
      <c r="Q158" s="276">
        <f t="shared" si="20"/>
        <v>165</v>
      </c>
      <c r="S158" s="1"/>
    </row>
    <row r="159" spans="2:22" x14ac:dyDescent="0.25">
      <c r="B159" s="26" t="s">
        <v>472</v>
      </c>
      <c r="C159" s="282">
        <v>0</v>
      </c>
      <c r="D159" s="282">
        <v>0</v>
      </c>
      <c r="E159" s="273">
        <v>4500</v>
      </c>
      <c r="F159" s="273">
        <v>7700</v>
      </c>
      <c r="G159" s="273">
        <v>11400</v>
      </c>
      <c r="H159" s="273">
        <v>6750</v>
      </c>
      <c r="I159" s="273">
        <v>5200</v>
      </c>
      <c r="J159" s="273">
        <v>8750</v>
      </c>
      <c r="K159" s="273">
        <v>4250</v>
      </c>
      <c r="L159" s="273">
        <v>5650</v>
      </c>
      <c r="M159" s="273">
        <v>6850</v>
      </c>
      <c r="N159" s="273">
        <v>4300</v>
      </c>
      <c r="O159" s="273">
        <v>3100</v>
      </c>
      <c r="P159" s="273">
        <v>3400</v>
      </c>
      <c r="Q159" s="276">
        <f t="shared" si="20"/>
        <v>71850</v>
      </c>
      <c r="R159" s="239"/>
      <c r="S159" s="1"/>
    </row>
    <row r="160" spans="2:22" x14ac:dyDescent="0.25">
      <c r="B160" s="26" t="s">
        <v>473</v>
      </c>
      <c r="C160" s="282">
        <v>38140401</v>
      </c>
      <c r="D160" s="282">
        <v>50969584</v>
      </c>
      <c r="E160" s="273">
        <v>3726750</v>
      </c>
      <c r="F160" s="273">
        <v>3989390</v>
      </c>
      <c r="G160" s="273">
        <v>5332900</v>
      </c>
      <c r="H160" s="273">
        <v>4363250</v>
      </c>
      <c r="I160" s="273">
        <v>4922650</v>
      </c>
      <c r="J160" s="273">
        <v>4486810</v>
      </c>
      <c r="K160" s="273">
        <v>4206560</v>
      </c>
      <c r="L160" s="273">
        <v>4382651.21</v>
      </c>
      <c r="M160" s="273">
        <v>4089470</v>
      </c>
      <c r="N160" s="273">
        <v>4202829</v>
      </c>
      <c r="O160" s="273">
        <v>4240110</v>
      </c>
      <c r="P160" s="273">
        <v>3749880</v>
      </c>
      <c r="Q160" s="276">
        <f t="shared" si="20"/>
        <v>51693250.210000001</v>
      </c>
      <c r="S160" s="1"/>
    </row>
    <row r="161" spans="2:22" x14ac:dyDescent="0.25">
      <c r="B161" s="26" t="s">
        <v>474</v>
      </c>
      <c r="C161" s="282">
        <v>15182</v>
      </c>
      <c r="D161" s="282">
        <v>2107</v>
      </c>
      <c r="E161" s="273">
        <v>0</v>
      </c>
      <c r="F161" s="273">
        <v>336.47</v>
      </c>
      <c r="G161" s="273">
        <v>0</v>
      </c>
      <c r="H161" s="282">
        <v>0</v>
      </c>
      <c r="I161" s="282">
        <v>0</v>
      </c>
      <c r="J161" s="282">
        <v>0</v>
      </c>
      <c r="K161" s="273">
        <v>0</v>
      </c>
      <c r="L161" s="273">
        <v>600</v>
      </c>
      <c r="M161" s="273">
        <v>0</v>
      </c>
      <c r="N161" s="273">
        <v>0</v>
      </c>
      <c r="O161" s="273">
        <v>0</v>
      </c>
      <c r="P161" s="273">
        <v>0</v>
      </c>
      <c r="Q161" s="276">
        <f t="shared" si="20"/>
        <v>936.47</v>
      </c>
      <c r="S161" s="1"/>
    </row>
    <row r="162" spans="2:22" x14ac:dyDescent="0.25">
      <c r="B162" s="26" t="s">
        <v>475</v>
      </c>
      <c r="C162" s="282">
        <v>144451</v>
      </c>
      <c r="D162" s="282">
        <v>224968</v>
      </c>
      <c r="E162" s="273">
        <v>4158.05</v>
      </c>
      <c r="F162" s="273">
        <v>15716.91</v>
      </c>
      <c r="G162" s="273">
        <v>3561.18</v>
      </c>
      <c r="H162" s="273">
        <v>13559.73</v>
      </c>
      <c r="I162" s="273">
        <v>84694.77</v>
      </c>
      <c r="J162" s="273">
        <v>2969.15</v>
      </c>
      <c r="K162" s="273">
        <v>31170.54</v>
      </c>
      <c r="L162" s="273">
        <v>19562.11</v>
      </c>
      <c r="M162" s="273">
        <v>3478.24</v>
      </c>
      <c r="N162" s="273">
        <v>18448.599999999999</v>
      </c>
      <c r="O162" s="273">
        <v>8615.26</v>
      </c>
      <c r="P162" s="273">
        <v>17193.61</v>
      </c>
      <c r="Q162" s="276">
        <f t="shared" si="20"/>
        <v>223128.15000000002</v>
      </c>
      <c r="S162" s="1"/>
    </row>
    <row r="163" spans="2:22" x14ac:dyDescent="0.25">
      <c r="B163" s="26" t="s">
        <v>476</v>
      </c>
      <c r="C163" s="282">
        <v>0</v>
      </c>
      <c r="D163" s="282">
        <v>0</v>
      </c>
      <c r="E163" s="282">
        <v>0</v>
      </c>
      <c r="F163" s="282">
        <v>0</v>
      </c>
      <c r="G163" s="282">
        <v>0</v>
      </c>
      <c r="H163" s="282">
        <v>0</v>
      </c>
      <c r="I163" s="282">
        <v>0</v>
      </c>
      <c r="J163" s="282">
        <v>0</v>
      </c>
      <c r="K163" s="282">
        <v>0</v>
      </c>
      <c r="L163" s="282">
        <v>0</v>
      </c>
      <c r="M163" s="282">
        <v>0</v>
      </c>
      <c r="N163" s="282">
        <v>0</v>
      </c>
      <c r="O163" s="282">
        <v>0</v>
      </c>
      <c r="P163" s="273">
        <v>0</v>
      </c>
      <c r="Q163" s="276">
        <f t="shared" si="20"/>
        <v>0</v>
      </c>
      <c r="S163" s="1"/>
    </row>
    <row r="164" spans="2:22" x14ac:dyDescent="0.25">
      <c r="B164" s="26" t="s">
        <v>477</v>
      </c>
      <c r="C164" s="282">
        <v>0</v>
      </c>
      <c r="D164" s="282">
        <v>0</v>
      </c>
      <c r="E164" s="282">
        <v>0</v>
      </c>
      <c r="F164" s="282">
        <v>0</v>
      </c>
      <c r="G164" s="282">
        <v>0</v>
      </c>
      <c r="H164" s="282">
        <v>0</v>
      </c>
      <c r="I164" s="282">
        <v>0</v>
      </c>
      <c r="J164" s="282">
        <v>0</v>
      </c>
      <c r="K164" s="282">
        <v>0</v>
      </c>
      <c r="L164" s="282">
        <v>0</v>
      </c>
      <c r="M164" s="282">
        <v>0</v>
      </c>
      <c r="N164" s="282">
        <v>0</v>
      </c>
      <c r="O164" s="282">
        <v>0</v>
      </c>
      <c r="P164" s="273">
        <v>0</v>
      </c>
      <c r="Q164" s="276">
        <f t="shared" si="20"/>
        <v>0</v>
      </c>
      <c r="S164" s="1"/>
    </row>
    <row r="165" spans="2:22" x14ac:dyDescent="0.25">
      <c r="B165" s="26" t="s">
        <v>478</v>
      </c>
      <c r="C165" s="282">
        <v>0</v>
      </c>
      <c r="D165" s="282">
        <v>0</v>
      </c>
      <c r="E165" s="282">
        <v>0</v>
      </c>
      <c r="F165" s="273">
        <v>0</v>
      </c>
      <c r="G165" s="273">
        <v>0</v>
      </c>
      <c r="H165" s="273">
        <v>0</v>
      </c>
      <c r="I165" s="273">
        <v>0</v>
      </c>
      <c r="J165" s="273">
        <v>11720014.65</v>
      </c>
      <c r="K165" s="273">
        <v>0</v>
      </c>
      <c r="L165" s="273">
        <v>18296022.870000001</v>
      </c>
      <c r="M165" s="273">
        <v>0</v>
      </c>
      <c r="N165" s="273">
        <v>12490682.279999999</v>
      </c>
      <c r="O165" s="273">
        <v>6258674.4900000002</v>
      </c>
      <c r="P165" s="273">
        <v>17848022.309999999</v>
      </c>
      <c r="Q165" s="276">
        <f t="shared" si="20"/>
        <v>66613416.600000009</v>
      </c>
      <c r="R165" s="239"/>
      <c r="S165" s="1"/>
    </row>
    <row r="166" spans="2:22" x14ac:dyDescent="0.25">
      <c r="B166" s="26" t="s">
        <v>479</v>
      </c>
      <c r="C166" s="282">
        <v>0</v>
      </c>
      <c r="D166" s="282">
        <v>0</v>
      </c>
      <c r="E166" s="273">
        <v>0</v>
      </c>
      <c r="F166" s="273">
        <v>0</v>
      </c>
      <c r="G166" s="273">
        <v>0</v>
      </c>
      <c r="H166" s="273">
        <v>0</v>
      </c>
      <c r="I166" s="273">
        <v>0</v>
      </c>
      <c r="J166" s="273">
        <v>0</v>
      </c>
      <c r="K166" s="273">
        <v>0</v>
      </c>
      <c r="L166" s="273">
        <v>0</v>
      </c>
      <c r="M166" s="273">
        <v>0</v>
      </c>
      <c r="N166" s="273">
        <v>0</v>
      </c>
      <c r="O166" s="273">
        <v>0</v>
      </c>
      <c r="P166" s="273">
        <v>0</v>
      </c>
      <c r="Q166" s="276">
        <f t="shared" si="20"/>
        <v>0</v>
      </c>
      <c r="R166" s="239"/>
      <c r="S166" s="1"/>
    </row>
    <row r="167" spans="2:22" x14ac:dyDescent="0.25">
      <c r="B167" s="233" t="s">
        <v>480</v>
      </c>
      <c r="C167" s="282">
        <v>1745888182</v>
      </c>
      <c r="D167" s="282">
        <v>0</v>
      </c>
      <c r="E167" s="273">
        <v>0</v>
      </c>
      <c r="F167" s="273">
        <v>0</v>
      </c>
      <c r="G167" s="273">
        <v>0</v>
      </c>
      <c r="H167" s="273">
        <v>0</v>
      </c>
      <c r="I167" s="273">
        <v>0</v>
      </c>
      <c r="J167" s="273">
        <v>0</v>
      </c>
      <c r="K167" s="273">
        <v>0</v>
      </c>
      <c r="L167" s="273">
        <v>0</v>
      </c>
      <c r="M167" s="273">
        <v>0</v>
      </c>
      <c r="N167" s="273">
        <v>0</v>
      </c>
      <c r="O167" s="273">
        <v>0</v>
      </c>
      <c r="P167" s="273">
        <v>0</v>
      </c>
      <c r="Q167" s="276">
        <f t="shared" si="20"/>
        <v>0</v>
      </c>
      <c r="R167" s="239"/>
      <c r="S167" s="1"/>
    </row>
    <row r="168" spans="2:22" x14ac:dyDescent="0.25">
      <c r="B168" s="284" t="s">
        <v>481</v>
      </c>
      <c r="C168" s="282">
        <v>247924743</v>
      </c>
      <c r="D168" s="282">
        <v>0</v>
      </c>
      <c r="E168" s="273">
        <v>2024846.11</v>
      </c>
      <c r="F168" s="273">
        <v>2378518.67</v>
      </c>
      <c r="G168" s="273">
        <v>3251042.63</v>
      </c>
      <c r="H168" s="273">
        <v>2533352.19</v>
      </c>
      <c r="I168" s="273">
        <v>2867401.12</v>
      </c>
      <c r="J168" s="273">
        <v>2584119.5299999998</v>
      </c>
      <c r="K168" s="273">
        <v>3414793.47</v>
      </c>
      <c r="L168" s="273">
        <v>2837114.55</v>
      </c>
      <c r="M168" s="273">
        <v>3719024.41</v>
      </c>
      <c r="N168" s="273">
        <v>2844144.82</v>
      </c>
      <c r="O168" s="273">
        <v>3061140.62</v>
      </c>
      <c r="P168" s="273">
        <v>4394870.26</v>
      </c>
      <c r="Q168" s="276">
        <f t="shared" si="20"/>
        <v>35910368.380000003</v>
      </c>
      <c r="R168" s="239"/>
      <c r="S168" s="1"/>
    </row>
    <row r="169" spans="2:22" s="1" customFormat="1" x14ac:dyDescent="0.25">
      <c r="B169" s="285" t="s">
        <v>212</v>
      </c>
      <c r="C169" s="283">
        <f>+C170+C178</f>
        <v>13308027306</v>
      </c>
      <c r="D169" s="283">
        <f>+D170+D178</f>
        <v>10383594540</v>
      </c>
      <c r="E169" s="283">
        <f t="shared" ref="E169:P169" si="22">+E170+E178</f>
        <v>469512778.48000002</v>
      </c>
      <c r="F169" s="283">
        <f t="shared" si="22"/>
        <v>155727276.86000001</v>
      </c>
      <c r="G169" s="283">
        <f t="shared" si="22"/>
        <v>183798649.15000001</v>
      </c>
      <c r="H169" s="283">
        <f t="shared" si="22"/>
        <v>201981396.26999998</v>
      </c>
      <c r="I169" s="283">
        <f t="shared" si="22"/>
        <v>173247078.62</v>
      </c>
      <c r="J169" s="283">
        <f t="shared" si="22"/>
        <v>5570821701.1700001</v>
      </c>
      <c r="K169" s="283">
        <f t="shared" si="22"/>
        <v>265847642.75</v>
      </c>
      <c r="L169" s="283">
        <f t="shared" si="22"/>
        <v>203928835.31999999</v>
      </c>
      <c r="M169" s="283">
        <f t="shared" si="22"/>
        <v>386974929.56</v>
      </c>
      <c r="N169" s="283">
        <f t="shared" si="22"/>
        <v>744981381.1400001</v>
      </c>
      <c r="O169" s="283">
        <f t="shared" si="22"/>
        <v>3387829099.21</v>
      </c>
      <c r="P169" s="283">
        <f t="shared" si="22"/>
        <v>591515496.48000002</v>
      </c>
      <c r="Q169" s="283">
        <f t="shared" si="20"/>
        <v>12336166265.01</v>
      </c>
      <c r="R169"/>
      <c r="U169"/>
      <c r="V169"/>
    </row>
    <row r="170" spans="2:22" s="1" customFormat="1" x14ac:dyDescent="0.25">
      <c r="B170" s="3" t="s">
        <v>213</v>
      </c>
      <c r="C170" s="243">
        <f>C171+C175</f>
        <v>301681040</v>
      </c>
      <c r="D170" s="243">
        <f>D171+D175</f>
        <v>1494409243</v>
      </c>
      <c r="E170" s="243">
        <f t="shared" ref="E170:O170" si="23">E171+E175</f>
        <v>109377365.87</v>
      </c>
      <c r="F170" s="243">
        <f t="shared" si="23"/>
        <v>155699808.80000001</v>
      </c>
      <c r="G170" s="243">
        <f t="shared" si="23"/>
        <v>183784609.03999999</v>
      </c>
      <c r="H170" s="243">
        <f t="shared" si="23"/>
        <v>167357386.19</v>
      </c>
      <c r="I170" s="243">
        <f t="shared" si="23"/>
        <v>173245999.37</v>
      </c>
      <c r="J170" s="243">
        <f t="shared" si="23"/>
        <v>167917393.43000001</v>
      </c>
      <c r="K170" s="243">
        <f t="shared" si="23"/>
        <v>168198519.30000001</v>
      </c>
      <c r="L170" s="243">
        <f t="shared" si="23"/>
        <v>182964202.94999999</v>
      </c>
      <c r="M170" s="243">
        <f t="shared" si="23"/>
        <v>185863958.33000001</v>
      </c>
      <c r="N170" s="243">
        <f t="shared" si="23"/>
        <v>174145294.94999999</v>
      </c>
      <c r="O170" s="243">
        <f t="shared" si="23"/>
        <v>225781604.66</v>
      </c>
      <c r="P170" s="243">
        <f>P171+P175</f>
        <v>201027666.41999999</v>
      </c>
      <c r="Q170" s="243">
        <f t="shared" si="20"/>
        <v>2095363809.3100002</v>
      </c>
      <c r="R170" s="239"/>
      <c r="U170"/>
      <c r="V170"/>
    </row>
    <row r="171" spans="2:22" x14ac:dyDescent="0.25">
      <c r="B171" s="8" t="s">
        <v>482</v>
      </c>
      <c r="C171" s="282">
        <f>SUM(C172:C174)</f>
        <v>301681040</v>
      </c>
      <c r="D171" s="282">
        <f>SUM(D172:D174)</f>
        <v>1494409243</v>
      </c>
      <c r="E171" s="282">
        <f t="shared" ref="E171:O171" si="24">SUM(E172:E174)</f>
        <v>109377365.87</v>
      </c>
      <c r="F171" s="282">
        <f t="shared" si="24"/>
        <v>155699808.80000001</v>
      </c>
      <c r="G171" s="282">
        <f t="shared" si="24"/>
        <v>183784609.03999999</v>
      </c>
      <c r="H171" s="282">
        <f t="shared" si="24"/>
        <v>167357386.19</v>
      </c>
      <c r="I171" s="282">
        <f t="shared" si="24"/>
        <v>173245999.37</v>
      </c>
      <c r="J171" s="282">
        <f t="shared" si="24"/>
        <v>167917393.43000001</v>
      </c>
      <c r="K171" s="282">
        <f t="shared" si="24"/>
        <v>168198519.30000001</v>
      </c>
      <c r="L171" s="282">
        <f t="shared" si="24"/>
        <v>182964202.94999999</v>
      </c>
      <c r="M171" s="282">
        <f>SUM(M172:M174)</f>
        <v>185863958.33000001</v>
      </c>
      <c r="N171" s="282">
        <f t="shared" si="24"/>
        <v>174145294.94999999</v>
      </c>
      <c r="O171" s="282">
        <f t="shared" si="24"/>
        <v>225781604.66</v>
      </c>
      <c r="P171" s="282">
        <f>SUM(P172:P174)</f>
        <v>201027666.41999999</v>
      </c>
      <c r="Q171" s="282">
        <f t="shared" si="20"/>
        <v>2095363809.3100002</v>
      </c>
      <c r="R171" s="239"/>
      <c r="S171" s="1"/>
      <c r="U171" s="1"/>
      <c r="V171" s="1"/>
    </row>
    <row r="172" spans="2:22" x14ac:dyDescent="0.25">
      <c r="B172" s="26" t="s">
        <v>483</v>
      </c>
      <c r="C172" s="282">
        <v>0</v>
      </c>
      <c r="D172" s="282">
        <v>0</v>
      </c>
      <c r="E172" s="282">
        <v>0</v>
      </c>
      <c r="F172" s="282">
        <v>0</v>
      </c>
      <c r="G172" s="282">
        <v>0</v>
      </c>
      <c r="H172" s="282">
        <v>0</v>
      </c>
      <c r="I172" s="282">
        <v>0</v>
      </c>
      <c r="J172" s="282">
        <v>0</v>
      </c>
      <c r="K172" s="282">
        <v>0</v>
      </c>
      <c r="L172" s="282">
        <v>0</v>
      </c>
      <c r="M172" s="282">
        <v>0</v>
      </c>
      <c r="N172" s="282">
        <v>0</v>
      </c>
      <c r="O172" s="282">
        <v>0</v>
      </c>
      <c r="P172" s="282">
        <v>0</v>
      </c>
      <c r="Q172" s="282">
        <f t="shared" si="20"/>
        <v>0</v>
      </c>
      <c r="R172" s="239"/>
      <c r="S172" s="1"/>
      <c r="U172" s="1"/>
      <c r="V172" s="1"/>
    </row>
    <row r="173" spans="2:22" x14ac:dyDescent="0.25">
      <c r="B173" s="26" t="s">
        <v>484</v>
      </c>
      <c r="C173" s="282">
        <v>301681040</v>
      </c>
      <c r="D173" s="282">
        <v>1494409243</v>
      </c>
      <c r="E173" s="282">
        <v>109377365.87</v>
      </c>
      <c r="F173" s="282">
        <v>155699808.80000001</v>
      </c>
      <c r="G173" s="282">
        <v>183784609.03999999</v>
      </c>
      <c r="H173" s="282">
        <v>167357386.19</v>
      </c>
      <c r="I173" s="282">
        <v>173245999.37</v>
      </c>
      <c r="J173" s="282">
        <v>167917393.43000001</v>
      </c>
      <c r="K173" s="282">
        <v>168198519.30000001</v>
      </c>
      <c r="L173" s="282">
        <v>182964202.94999999</v>
      </c>
      <c r="M173" s="282">
        <v>185863958.33000001</v>
      </c>
      <c r="N173" s="282">
        <v>174145294.94999999</v>
      </c>
      <c r="O173" s="282">
        <v>225781604.66</v>
      </c>
      <c r="P173" s="282">
        <v>201027666.41999999</v>
      </c>
      <c r="Q173" s="282">
        <f t="shared" si="20"/>
        <v>2095363809.3100002</v>
      </c>
      <c r="R173" s="239"/>
      <c r="S173" s="1"/>
    </row>
    <row r="174" spans="2:22" x14ac:dyDescent="0.25">
      <c r="B174" s="26" t="s">
        <v>485</v>
      </c>
      <c r="C174" s="282">
        <v>0</v>
      </c>
      <c r="D174" s="282">
        <v>0</v>
      </c>
      <c r="E174" s="282">
        <v>0</v>
      </c>
      <c r="F174" s="282">
        <v>0</v>
      </c>
      <c r="G174" s="282">
        <v>0</v>
      </c>
      <c r="H174" s="282">
        <v>0</v>
      </c>
      <c r="I174" s="282">
        <v>0</v>
      </c>
      <c r="J174" s="282">
        <v>0</v>
      </c>
      <c r="K174" s="282">
        <v>0</v>
      </c>
      <c r="L174" s="282">
        <v>0</v>
      </c>
      <c r="M174" s="282">
        <v>0</v>
      </c>
      <c r="N174" s="282">
        <v>0</v>
      </c>
      <c r="O174" s="282">
        <v>0</v>
      </c>
      <c r="P174" s="282">
        <v>0</v>
      </c>
      <c r="Q174" s="282">
        <f t="shared" si="20"/>
        <v>0</v>
      </c>
      <c r="R174" s="239"/>
      <c r="S174" s="1"/>
    </row>
    <row r="175" spans="2:22" x14ac:dyDescent="0.25">
      <c r="B175" s="8" t="s">
        <v>486</v>
      </c>
      <c r="C175" s="282">
        <f>SUM(C176:C177)</f>
        <v>0</v>
      </c>
      <c r="D175" s="282">
        <f>SUM(D176:D177)</f>
        <v>0</v>
      </c>
      <c r="E175" s="282">
        <f>SUM(E176:E177)</f>
        <v>0</v>
      </c>
      <c r="F175" s="282">
        <v>0</v>
      </c>
      <c r="G175" s="282">
        <v>0</v>
      </c>
      <c r="H175" s="282">
        <v>0</v>
      </c>
      <c r="I175" s="282">
        <v>0</v>
      </c>
      <c r="J175" s="282">
        <v>0</v>
      </c>
      <c r="K175" s="282">
        <v>0</v>
      </c>
      <c r="L175" s="282">
        <v>0</v>
      </c>
      <c r="M175" s="282">
        <v>0</v>
      </c>
      <c r="N175" s="282">
        <v>0</v>
      </c>
      <c r="O175" s="282">
        <v>0</v>
      </c>
      <c r="P175" s="282">
        <v>0</v>
      </c>
      <c r="Q175" s="282">
        <f t="shared" si="20"/>
        <v>0</v>
      </c>
      <c r="R175" s="239"/>
      <c r="S175" s="1"/>
    </row>
    <row r="176" spans="2:22" x14ac:dyDescent="0.25">
      <c r="B176" s="26" t="s">
        <v>487</v>
      </c>
      <c r="C176" s="282">
        <v>0</v>
      </c>
      <c r="D176" s="282">
        <v>0</v>
      </c>
      <c r="E176" s="282">
        <v>0</v>
      </c>
      <c r="F176" s="282">
        <v>0</v>
      </c>
      <c r="G176" s="282">
        <v>0</v>
      </c>
      <c r="H176" s="282">
        <v>0</v>
      </c>
      <c r="I176" s="282">
        <v>0</v>
      </c>
      <c r="J176" s="282">
        <v>0</v>
      </c>
      <c r="K176" s="282">
        <v>0</v>
      </c>
      <c r="L176" s="282">
        <v>0</v>
      </c>
      <c r="M176" s="282">
        <v>0</v>
      </c>
      <c r="N176" s="282">
        <v>0</v>
      </c>
      <c r="O176" s="282">
        <v>0</v>
      </c>
      <c r="P176" s="282">
        <v>0</v>
      </c>
      <c r="Q176" s="282">
        <f t="shared" si="20"/>
        <v>0</v>
      </c>
      <c r="R176" s="239"/>
      <c r="S176" s="1"/>
    </row>
    <row r="177" spans="2:22" x14ac:dyDescent="0.25">
      <c r="B177" s="26" t="s">
        <v>488</v>
      </c>
      <c r="C177" s="282">
        <v>0</v>
      </c>
      <c r="D177" s="282">
        <v>0</v>
      </c>
      <c r="E177" s="282">
        <v>0</v>
      </c>
      <c r="F177" s="282">
        <v>0</v>
      </c>
      <c r="G177" s="282">
        <v>0</v>
      </c>
      <c r="H177" s="282">
        <v>0</v>
      </c>
      <c r="I177" s="282">
        <v>0</v>
      </c>
      <c r="J177" s="282">
        <v>0</v>
      </c>
      <c r="K177" s="282">
        <v>0</v>
      </c>
      <c r="L177" s="282">
        <v>0</v>
      </c>
      <c r="M177" s="282">
        <v>0</v>
      </c>
      <c r="N177" s="282">
        <v>0</v>
      </c>
      <c r="O177" s="282">
        <v>0</v>
      </c>
      <c r="P177" s="282">
        <v>0</v>
      </c>
      <c r="Q177" s="282">
        <f t="shared" si="20"/>
        <v>0</v>
      </c>
      <c r="R177" s="239"/>
      <c r="S177" s="1"/>
    </row>
    <row r="178" spans="2:22" x14ac:dyDescent="0.25">
      <c r="B178" s="3" t="s">
        <v>214</v>
      </c>
      <c r="C178" s="243">
        <f t="shared" ref="C178:M178" si="25">C179+C183</f>
        <v>13006346266</v>
      </c>
      <c r="D178" s="243">
        <f>D179+D183</f>
        <v>8889185297</v>
      </c>
      <c r="E178" s="243">
        <f t="shared" si="25"/>
        <v>360135412.61000001</v>
      </c>
      <c r="F178" s="243">
        <f>F179+F183</f>
        <v>27468.059999999998</v>
      </c>
      <c r="G178" s="243">
        <f t="shared" si="25"/>
        <v>14040.11</v>
      </c>
      <c r="H178" s="243">
        <f t="shared" si="25"/>
        <v>34624010.079999998</v>
      </c>
      <c r="I178" s="243">
        <f t="shared" si="25"/>
        <v>1079.25</v>
      </c>
      <c r="J178" s="243">
        <f t="shared" si="25"/>
        <v>5402904307.7399998</v>
      </c>
      <c r="K178" s="243">
        <f t="shared" si="25"/>
        <v>97649123.449999988</v>
      </c>
      <c r="L178" s="243">
        <f t="shared" si="25"/>
        <v>20964632.370000001</v>
      </c>
      <c r="M178" s="243">
        <f t="shared" si="25"/>
        <v>201110971.22999999</v>
      </c>
      <c r="N178" s="243">
        <f>N179+N183</f>
        <v>570836086.19000006</v>
      </c>
      <c r="O178" s="243">
        <f>O179+O183</f>
        <v>3162047494.5500002</v>
      </c>
      <c r="P178" s="243">
        <f>P179+P183</f>
        <v>390487830.06</v>
      </c>
      <c r="Q178" s="243">
        <f t="shared" si="20"/>
        <v>10240802455.699999</v>
      </c>
      <c r="R178" s="239"/>
      <c r="S178" s="1"/>
    </row>
    <row r="179" spans="2:22" x14ac:dyDescent="0.25">
      <c r="B179" s="8" t="s">
        <v>489</v>
      </c>
      <c r="C179" s="282">
        <f>SUM(C180:C182)</f>
        <v>7000000000</v>
      </c>
      <c r="D179" s="282">
        <f>SUM(D180:D182)</f>
        <v>3000000000</v>
      </c>
      <c r="E179" s="282">
        <f>SUM(E180:E182)</f>
        <v>0</v>
      </c>
      <c r="F179" s="282">
        <f>SUM(F180:F182)</f>
        <v>0</v>
      </c>
      <c r="G179" s="282">
        <f t="shared" ref="G179:L179" si="26">SUM(G180:G182)</f>
        <v>0</v>
      </c>
      <c r="H179" s="282">
        <f t="shared" si="26"/>
        <v>0</v>
      </c>
      <c r="I179" s="282">
        <f t="shared" si="26"/>
        <v>0</v>
      </c>
      <c r="J179" s="282">
        <f t="shared" si="26"/>
        <v>0</v>
      </c>
      <c r="K179" s="282">
        <f t="shared" si="26"/>
        <v>0</v>
      </c>
      <c r="L179" s="282">
        <f t="shared" si="26"/>
        <v>0</v>
      </c>
      <c r="M179" s="282">
        <f>SUM(M180:M182)</f>
        <v>0</v>
      </c>
      <c r="N179" s="282">
        <f>SUM(N180:N182)</f>
        <v>0</v>
      </c>
      <c r="O179" s="282">
        <f>SUM(O180:O182)</f>
        <v>2600096550</v>
      </c>
      <c r="P179" s="282">
        <f>P180+P181+P182</f>
        <v>0</v>
      </c>
      <c r="Q179" s="282">
        <f t="shared" si="20"/>
        <v>2600096550</v>
      </c>
      <c r="R179" s="239"/>
      <c r="S179" s="1"/>
    </row>
    <row r="180" spans="2:22" x14ac:dyDescent="0.25">
      <c r="B180" s="23" t="s">
        <v>490</v>
      </c>
      <c r="C180" s="282">
        <v>0</v>
      </c>
      <c r="D180" s="282">
        <v>0</v>
      </c>
      <c r="E180" s="282">
        <v>0</v>
      </c>
      <c r="F180" s="282">
        <v>0</v>
      </c>
      <c r="G180" s="282">
        <v>0</v>
      </c>
      <c r="H180" s="282">
        <v>0</v>
      </c>
      <c r="I180" s="282">
        <v>0</v>
      </c>
      <c r="J180" s="282">
        <v>0</v>
      </c>
      <c r="K180" s="282">
        <v>0</v>
      </c>
      <c r="L180" s="282">
        <v>0</v>
      </c>
      <c r="M180" s="282">
        <v>0</v>
      </c>
      <c r="N180" s="282">
        <v>0</v>
      </c>
      <c r="O180" s="282">
        <v>0</v>
      </c>
      <c r="P180" s="282">
        <v>0</v>
      </c>
      <c r="Q180" s="282">
        <f t="shared" si="20"/>
        <v>0</v>
      </c>
      <c r="R180" s="239"/>
      <c r="S180" s="1"/>
    </row>
    <row r="181" spans="2:22" x14ac:dyDescent="0.25">
      <c r="B181" s="23" t="s">
        <v>491</v>
      </c>
      <c r="C181" s="282">
        <v>3500000000</v>
      </c>
      <c r="D181" s="282">
        <v>3000000000</v>
      </c>
      <c r="E181" s="282">
        <v>0</v>
      </c>
      <c r="F181" s="282">
        <v>0</v>
      </c>
      <c r="G181" s="282">
        <v>0</v>
      </c>
      <c r="H181" s="282">
        <v>0</v>
      </c>
      <c r="I181" s="282">
        <v>0</v>
      </c>
      <c r="J181" s="282">
        <v>0</v>
      </c>
      <c r="K181" s="282">
        <v>0</v>
      </c>
      <c r="L181" s="282">
        <v>0</v>
      </c>
      <c r="M181" s="282">
        <v>0</v>
      </c>
      <c r="N181" s="282">
        <v>0</v>
      </c>
      <c r="O181" s="282">
        <v>2600096550</v>
      </c>
      <c r="P181" s="282">
        <v>0</v>
      </c>
      <c r="Q181" s="282">
        <f t="shared" si="20"/>
        <v>2600096550</v>
      </c>
      <c r="R181" s="239"/>
      <c r="S181" s="1"/>
    </row>
    <row r="182" spans="2:22" x14ac:dyDescent="0.25">
      <c r="B182" s="23" t="s">
        <v>492</v>
      </c>
      <c r="C182" s="282">
        <v>3500000000</v>
      </c>
      <c r="D182" s="282">
        <v>0</v>
      </c>
      <c r="E182" s="282">
        <v>0</v>
      </c>
      <c r="F182" s="282">
        <v>0</v>
      </c>
      <c r="G182" s="282">
        <v>0</v>
      </c>
      <c r="H182" s="282">
        <v>0</v>
      </c>
      <c r="I182" s="282">
        <v>0</v>
      </c>
      <c r="J182" s="282">
        <v>0</v>
      </c>
      <c r="K182" s="282">
        <v>0</v>
      </c>
      <c r="L182" s="282">
        <v>0</v>
      </c>
      <c r="M182" s="282">
        <v>0</v>
      </c>
      <c r="N182" s="282">
        <v>0</v>
      </c>
      <c r="O182" s="282">
        <v>0</v>
      </c>
      <c r="P182" s="282">
        <v>0</v>
      </c>
      <c r="Q182" s="282">
        <f t="shared" si="20"/>
        <v>0</v>
      </c>
      <c r="R182" s="239"/>
      <c r="S182" s="1"/>
    </row>
    <row r="183" spans="2:22" x14ac:dyDescent="0.25">
      <c r="B183" s="8" t="s">
        <v>493</v>
      </c>
      <c r="C183" s="282">
        <f>SUM(C184:C190)</f>
        <v>6006346266</v>
      </c>
      <c r="D183" s="282">
        <f>SUM(D184:D190)</f>
        <v>5889185297</v>
      </c>
      <c r="E183" s="282">
        <f>SUM(E184:E190)</f>
        <v>360135412.61000001</v>
      </c>
      <c r="F183" s="282">
        <f>SUM(F184:F190)</f>
        <v>27468.059999999998</v>
      </c>
      <c r="G183" s="282">
        <f t="shared" ref="G183:L183" si="27">SUM(G184:G190)</f>
        <v>14040.11</v>
      </c>
      <c r="H183" s="282">
        <f t="shared" si="27"/>
        <v>34624010.079999998</v>
      </c>
      <c r="I183" s="282">
        <f t="shared" si="27"/>
        <v>1079.25</v>
      </c>
      <c r="J183" s="282">
        <f t="shared" si="27"/>
        <v>5402904307.7399998</v>
      </c>
      <c r="K183" s="282">
        <f t="shared" si="27"/>
        <v>97649123.449999988</v>
      </c>
      <c r="L183" s="282">
        <f t="shared" si="27"/>
        <v>20964632.370000001</v>
      </c>
      <c r="M183" s="282">
        <f>SUM(M184:M190)</f>
        <v>201110971.22999999</v>
      </c>
      <c r="N183" s="282">
        <f>SUM(N184:N190)</f>
        <v>570836086.19000006</v>
      </c>
      <c r="O183" s="282">
        <f>SUM(O184:O190)</f>
        <v>561950944.55000007</v>
      </c>
      <c r="P183" s="282">
        <f>SUM(P184:P190)</f>
        <v>390487830.06</v>
      </c>
      <c r="Q183" s="282">
        <f t="shared" si="20"/>
        <v>7640705905.6999989</v>
      </c>
      <c r="R183" s="239"/>
      <c r="S183" s="1"/>
    </row>
    <row r="184" spans="2:22" x14ac:dyDescent="0.25">
      <c r="B184" s="26" t="s">
        <v>494</v>
      </c>
      <c r="C184" s="282">
        <v>6005886126</v>
      </c>
      <c r="D184" s="282">
        <v>5889072717</v>
      </c>
      <c r="E184" s="282">
        <v>360103910.89000005</v>
      </c>
      <c r="F184" s="282">
        <v>0</v>
      </c>
      <c r="G184" s="282">
        <v>0</v>
      </c>
      <c r="H184" s="282">
        <v>34617547.07</v>
      </c>
      <c r="I184" s="282">
        <v>0</v>
      </c>
      <c r="J184" s="282">
        <v>5402897000</v>
      </c>
      <c r="K184" s="282">
        <v>44513912.5</v>
      </c>
      <c r="L184" s="282">
        <v>0</v>
      </c>
      <c r="M184" s="282">
        <v>0</v>
      </c>
      <c r="N184" s="282">
        <v>46940346.479999997</v>
      </c>
      <c r="O184" s="282">
        <v>0</v>
      </c>
      <c r="P184" s="282">
        <v>0</v>
      </c>
      <c r="Q184" s="282">
        <f t="shared" si="20"/>
        <v>5889072716.9399996</v>
      </c>
      <c r="R184" s="239"/>
      <c r="S184" s="1"/>
    </row>
    <row r="185" spans="2:22" x14ac:dyDescent="0.25">
      <c r="B185" s="26" t="s">
        <v>495</v>
      </c>
      <c r="C185" s="282">
        <v>233377</v>
      </c>
      <c r="D185" s="282">
        <v>69841</v>
      </c>
      <c r="E185" s="282">
        <v>2992.9</v>
      </c>
      <c r="F185" s="282">
        <v>24545.82</v>
      </c>
      <c r="G185" s="282">
        <v>9377.52</v>
      </c>
      <c r="H185" s="282">
        <v>2826.04</v>
      </c>
      <c r="I185" s="282">
        <v>1041.3900000000001</v>
      </c>
      <c r="J185" s="282">
        <v>6820.41</v>
      </c>
      <c r="K185" s="282">
        <v>921.22</v>
      </c>
      <c r="L185" s="282">
        <v>12279.18</v>
      </c>
      <c r="M185" s="282">
        <v>5608.11</v>
      </c>
      <c r="N185" s="282">
        <v>3428.09</v>
      </c>
      <c r="O185" s="282">
        <v>1908.36</v>
      </c>
      <c r="P185" s="282">
        <v>19987.919999999998</v>
      </c>
      <c r="Q185" s="282">
        <f t="shared" si="20"/>
        <v>91736.959999999992</v>
      </c>
      <c r="R185" s="239"/>
      <c r="S185" s="1"/>
    </row>
    <row r="186" spans="2:22" x14ac:dyDescent="0.25">
      <c r="B186" s="26" t="s">
        <v>496</v>
      </c>
      <c r="C186" s="282">
        <v>0</v>
      </c>
      <c r="D186" s="282">
        <v>8137</v>
      </c>
      <c r="E186" s="282">
        <v>0</v>
      </c>
      <c r="F186" s="282">
        <v>0</v>
      </c>
      <c r="G186" s="282">
        <v>4542.7</v>
      </c>
      <c r="H186" s="282">
        <v>3594.36</v>
      </c>
      <c r="I186" s="282">
        <v>0</v>
      </c>
      <c r="J186" s="282">
        <v>0</v>
      </c>
      <c r="K186" s="282">
        <v>0</v>
      </c>
      <c r="L186" s="282">
        <v>0</v>
      </c>
      <c r="M186" s="282">
        <v>0</v>
      </c>
      <c r="N186" s="282">
        <v>0</v>
      </c>
      <c r="O186" s="282">
        <v>0</v>
      </c>
      <c r="P186" s="282">
        <v>0</v>
      </c>
      <c r="Q186" s="282">
        <f t="shared" si="20"/>
        <v>8137.0599999999995</v>
      </c>
      <c r="R186" s="239"/>
      <c r="S186" s="1"/>
    </row>
    <row r="187" spans="2:22" x14ac:dyDescent="0.25">
      <c r="B187" s="26" t="s">
        <v>497</v>
      </c>
      <c r="C187" s="282">
        <v>0</v>
      </c>
      <c r="D187" s="282">
        <v>28489</v>
      </c>
      <c r="E187" s="282">
        <v>28489.68</v>
      </c>
      <c r="F187" s="282">
        <v>0</v>
      </c>
      <c r="G187" s="282">
        <v>0</v>
      </c>
      <c r="H187" s="282">
        <v>0</v>
      </c>
      <c r="I187" s="282">
        <v>0</v>
      </c>
      <c r="J187" s="282">
        <v>0</v>
      </c>
      <c r="K187" s="282">
        <v>0</v>
      </c>
      <c r="L187" s="282">
        <v>0</v>
      </c>
      <c r="M187" s="282">
        <v>0</v>
      </c>
      <c r="N187" s="282">
        <v>0</v>
      </c>
      <c r="O187" s="282">
        <v>0</v>
      </c>
      <c r="P187" s="282">
        <v>0</v>
      </c>
      <c r="Q187" s="282">
        <f t="shared" si="20"/>
        <v>28489.68</v>
      </c>
      <c r="R187" s="239"/>
      <c r="S187" s="1"/>
    </row>
    <row r="188" spans="2:22" x14ac:dyDescent="0.25">
      <c r="B188" s="26" t="s">
        <v>498</v>
      </c>
      <c r="C188" s="282">
        <v>70402</v>
      </c>
      <c r="D188" s="282">
        <v>6113</v>
      </c>
      <c r="E188" s="282">
        <v>19.14</v>
      </c>
      <c r="F188" s="282">
        <v>2922.24</v>
      </c>
      <c r="G188" s="282">
        <v>119.89</v>
      </c>
      <c r="H188" s="282">
        <v>42.61</v>
      </c>
      <c r="I188" s="282">
        <v>37.86</v>
      </c>
      <c r="J188" s="282">
        <v>487.33</v>
      </c>
      <c r="K188" s="282">
        <v>0</v>
      </c>
      <c r="L188" s="282">
        <v>2130.5300000000002</v>
      </c>
      <c r="M188" s="282">
        <v>353.52</v>
      </c>
      <c r="N188" s="282">
        <v>0</v>
      </c>
      <c r="O188" s="282">
        <v>0</v>
      </c>
      <c r="P188" s="282">
        <v>389.75</v>
      </c>
      <c r="Q188" s="282">
        <f t="shared" si="20"/>
        <v>6502.8700000000008</v>
      </c>
      <c r="R188" s="239"/>
      <c r="S188" s="1"/>
    </row>
    <row r="189" spans="2:22" x14ac:dyDescent="0.25">
      <c r="B189" s="26" t="s">
        <v>499</v>
      </c>
      <c r="C189" s="282">
        <v>156361</v>
      </c>
      <c r="D189" s="282">
        <v>0</v>
      </c>
      <c r="E189" s="282">
        <v>0</v>
      </c>
      <c r="F189" s="282">
        <v>0</v>
      </c>
      <c r="G189" s="282">
        <v>0</v>
      </c>
      <c r="H189" s="282">
        <v>0</v>
      </c>
      <c r="I189" s="282">
        <v>0</v>
      </c>
      <c r="J189" s="282">
        <v>0</v>
      </c>
      <c r="K189" s="282">
        <v>0</v>
      </c>
      <c r="L189" s="282">
        <v>0</v>
      </c>
      <c r="M189" s="282">
        <v>0</v>
      </c>
      <c r="N189" s="282">
        <v>0</v>
      </c>
      <c r="O189" s="282">
        <v>0</v>
      </c>
      <c r="P189" s="282">
        <v>0</v>
      </c>
      <c r="Q189" s="282">
        <f t="shared" si="20"/>
        <v>0</v>
      </c>
      <c r="R189" s="239"/>
      <c r="S189" s="1"/>
    </row>
    <row r="190" spans="2:22" x14ac:dyDescent="0.25">
      <c r="B190" s="26" t="s">
        <v>500</v>
      </c>
      <c r="C190" s="282">
        <v>0</v>
      </c>
      <c r="D190" s="282">
        <v>0</v>
      </c>
      <c r="E190" s="282">
        <v>0</v>
      </c>
      <c r="F190" s="282">
        <v>0</v>
      </c>
      <c r="G190" s="282">
        <v>0</v>
      </c>
      <c r="H190" s="282">
        <v>0</v>
      </c>
      <c r="I190" s="282">
        <v>0</v>
      </c>
      <c r="J190" s="282">
        <v>0</v>
      </c>
      <c r="K190" s="282">
        <v>53134289.729999997</v>
      </c>
      <c r="L190" s="282">
        <v>20950222.66</v>
      </c>
      <c r="M190" s="282">
        <v>201105009.59999999</v>
      </c>
      <c r="N190" s="282">
        <v>523892311.62</v>
      </c>
      <c r="O190" s="282">
        <v>561949036.19000006</v>
      </c>
      <c r="P190" s="282">
        <v>390467452.38999999</v>
      </c>
      <c r="Q190" s="282">
        <f t="shared" si="20"/>
        <v>1751498322.1900001</v>
      </c>
      <c r="R190" s="239"/>
      <c r="S190" s="1"/>
    </row>
    <row r="191" spans="2:22" s="1" customFormat="1" x14ac:dyDescent="0.25">
      <c r="B191" s="2" t="s">
        <v>282</v>
      </c>
      <c r="C191" s="243">
        <f>C192+C196</f>
        <v>1003043267</v>
      </c>
      <c r="D191" s="243">
        <f>D192+D196</f>
        <v>2790709382</v>
      </c>
      <c r="E191" s="243">
        <f>E192+E196</f>
        <v>1648906465.71</v>
      </c>
      <c r="F191" s="243">
        <f t="shared" ref="F191:M191" si="28">F192+F196</f>
        <v>190500</v>
      </c>
      <c r="G191" s="243">
        <f t="shared" si="28"/>
        <v>341899000</v>
      </c>
      <c r="H191" s="243">
        <f t="shared" si="28"/>
        <v>0</v>
      </c>
      <c r="I191" s="243">
        <f t="shared" si="28"/>
        <v>185500</v>
      </c>
      <c r="J191" s="243">
        <f t="shared" si="28"/>
        <v>330000000</v>
      </c>
      <c r="K191" s="243">
        <f t="shared" si="28"/>
        <v>96500</v>
      </c>
      <c r="L191" s="243">
        <f t="shared" si="28"/>
        <v>0</v>
      </c>
      <c r="M191" s="243">
        <f t="shared" si="28"/>
        <v>340099000</v>
      </c>
      <c r="N191" s="243">
        <f>N192+N196</f>
        <v>0</v>
      </c>
      <c r="O191" s="243">
        <f>O192+O196</f>
        <v>91500</v>
      </c>
      <c r="P191" s="243">
        <f>P192+P196</f>
        <v>274500</v>
      </c>
      <c r="Q191" s="243">
        <f>+SUM(E191:P191)</f>
        <v>2661742965.71</v>
      </c>
      <c r="R191" s="239"/>
      <c r="U191"/>
      <c r="V191"/>
    </row>
    <row r="192" spans="2:22" s="1" customFormat="1" x14ac:dyDescent="0.25">
      <c r="B192" s="8" t="s">
        <v>216</v>
      </c>
      <c r="C192" s="282">
        <f>C194+C195</f>
        <v>3043267</v>
      </c>
      <c r="D192" s="282">
        <f>D194+D195+D193</f>
        <v>141802916</v>
      </c>
      <c r="E192" s="282">
        <f>E194+E195</f>
        <v>0</v>
      </c>
      <c r="F192" s="282">
        <f t="shared" ref="F192:P192" si="29">F194+F195</f>
        <v>190500</v>
      </c>
      <c r="G192" s="282">
        <f t="shared" si="29"/>
        <v>11899000</v>
      </c>
      <c r="H192" s="282">
        <f t="shared" si="29"/>
        <v>0</v>
      </c>
      <c r="I192" s="282">
        <f t="shared" si="29"/>
        <v>185500</v>
      </c>
      <c r="J192" s="282">
        <f t="shared" si="29"/>
        <v>0</v>
      </c>
      <c r="K192" s="282">
        <f t="shared" si="29"/>
        <v>96500</v>
      </c>
      <c r="L192" s="282">
        <f t="shared" si="29"/>
        <v>0</v>
      </c>
      <c r="M192" s="282">
        <f t="shared" si="29"/>
        <v>99000</v>
      </c>
      <c r="N192" s="282">
        <f t="shared" si="29"/>
        <v>0</v>
      </c>
      <c r="O192" s="282">
        <f t="shared" si="29"/>
        <v>91500</v>
      </c>
      <c r="P192" s="282">
        <f t="shared" si="29"/>
        <v>274500</v>
      </c>
      <c r="Q192" s="282">
        <f t="shared" si="20"/>
        <v>12836500</v>
      </c>
      <c r="R192" s="239"/>
      <c r="U192"/>
      <c r="V192"/>
    </row>
    <row r="193" spans="2:22" s="1" customFormat="1" x14ac:dyDescent="0.25">
      <c r="B193" s="23" t="s">
        <v>501</v>
      </c>
      <c r="C193" s="282">
        <v>0</v>
      </c>
      <c r="D193" s="282">
        <v>128800000</v>
      </c>
      <c r="E193" s="282">
        <v>0</v>
      </c>
      <c r="F193" s="282">
        <v>0</v>
      </c>
      <c r="G193" s="282">
        <v>0</v>
      </c>
      <c r="H193" s="282">
        <v>0</v>
      </c>
      <c r="I193" s="282">
        <v>0</v>
      </c>
      <c r="J193" s="282">
        <v>0</v>
      </c>
      <c r="K193" s="282">
        <v>0</v>
      </c>
      <c r="L193" s="282">
        <v>0</v>
      </c>
      <c r="M193" s="282">
        <v>0</v>
      </c>
      <c r="N193" s="282">
        <v>0</v>
      </c>
      <c r="O193" s="282">
        <v>0</v>
      </c>
      <c r="P193" s="282">
        <v>0</v>
      </c>
      <c r="Q193" s="282">
        <f>+SUM(E193:P193)</f>
        <v>0</v>
      </c>
      <c r="R193" s="239"/>
      <c r="U193"/>
      <c r="V193"/>
    </row>
    <row r="194" spans="2:22" s="1" customFormat="1" x14ac:dyDescent="0.25">
      <c r="B194" s="23" t="s">
        <v>502</v>
      </c>
      <c r="C194" s="282">
        <v>3043267</v>
      </c>
      <c r="D194" s="282">
        <v>1202916</v>
      </c>
      <c r="E194" s="282">
        <v>0</v>
      </c>
      <c r="F194" s="282">
        <v>190500</v>
      </c>
      <c r="G194" s="282">
        <v>99000</v>
      </c>
      <c r="H194" s="282">
        <v>0</v>
      </c>
      <c r="I194" s="282">
        <v>185500</v>
      </c>
      <c r="J194" s="282">
        <v>0</v>
      </c>
      <c r="K194" s="243">
        <v>96500</v>
      </c>
      <c r="L194" s="243">
        <v>0</v>
      </c>
      <c r="M194" s="243">
        <v>99000</v>
      </c>
      <c r="N194" s="243">
        <v>0</v>
      </c>
      <c r="O194" s="243">
        <v>91500</v>
      </c>
      <c r="P194" s="243">
        <v>274500</v>
      </c>
      <c r="Q194" s="243">
        <f>+SUM(E194:P194)</f>
        <v>1036500</v>
      </c>
      <c r="R194" s="239"/>
    </row>
    <row r="195" spans="2:22" s="1" customFormat="1" x14ac:dyDescent="0.25">
      <c r="B195" s="23" t="s">
        <v>503</v>
      </c>
      <c r="C195" s="282">
        <v>0</v>
      </c>
      <c r="D195" s="282">
        <v>11800000</v>
      </c>
      <c r="E195" s="282">
        <v>0</v>
      </c>
      <c r="F195" s="282">
        <v>0</v>
      </c>
      <c r="G195" s="282">
        <v>11800000</v>
      </c>
      <c r="H195" s="243">
        <v>0</v>
      </c>
      <c r="I195" s="243">
        <v>0</v>
      </c>
      <c r="J195" s="243">
        <v>0</v>
      </c>
      <c r="K195" s="243">
        <v>0</v>
      </c>
      <c r="L195" s="243">
        <v>0</v>
      </c>
      <c r="M195" s="243">
        <v>0</v>
      </c>
      <c r="N195" s="243">
        <v>0</v>
      </c>
      <c r="O195" s="243">
        <v>0</v>
      </c>
      <c r="P195" s="243">
        <v>0</v>
      </c>
      <c r="Q195" s="282">
        <f t="shared" si="20"/>
        <v>11800000</v>
      </c>
      <c r="R195" s="239"/>
    </row>
    <row r="196" spans="2:22" s="1" customFormat="1" x14ac:dyDescent="0.25">
      <c r="B196" s="8" t="s">
        <v>217</v>
      </c>
      <c r="C196" s="282">
        <f>+C197+C200</f>
        <v>1000000000</v>
      </c>
      <c r="D196" s="282">
        <f>+D197+D200</f>
        <v>2648906466</v>
      </c>
      <c r="E196" s="282">
        <f t="shared" ref="E196:L196" si="30">+E197+E200</f>
        <v>1648906465.71</v>
      </c>
      <c r="F196" s="282">
        <f t="shared" si="30"/>
        <v>0</v>
      </c>
      <c r="G196" s="282">
        <f t="shared" si="30"/>
        <v>330000000</v>
      </c>
      <c r="H196" s="282">
        <f t="shared" si="30"/>
        <v>0</v>
      </c>
      <c r="I196" s="282">
        <f t="shared" si="30"/>
        <v>0</v>
      </c>
      <c r="J196" s="282">
        <f t="shared" si="30"/>
        <v>330000000</v>
      </c>
      <c r="K196" s="282">
        <f t="shared" si="30"/>
        <v>0</v>
      </c>
      <c r="L196" s="282">
        <f t="shared" si="30"/>
        <v>0</v>
      </c>
      <c r="M196" s="282">
        <f>+M197+M200</f>
        <v>340000000</v>
      </c>
      <c r="N196" s="282">
        <f>+N197+N200</f>
        <v>0</v>
      </c>
      <c r="O196" s="282">
        <f>+O197+O200</f>
        <v>0</v>
      </c>
      <c r="P196" s="282">
        <f>+P197+P200</f>
        <v>0</v>
      </c>
      <c r="Q196" s="282">
        <f t="shared" si="20"/>
        <v>2648906465.71</v>
      </c>
      <c r="R196" s="239"/>
    </row>
    <row r="197" spans="2:22" x14ac:dyDescent="0.25">
      <c r="B197" s="8" t="s">
        <v>504</v>
      </c>
      <c r="C197" s="282">
        <f>C198+C199</f>
        <v>0</v>
      </c>
      <c r="D197" s="282">
        <f>D198+D199</f>
        <v>1648906466</v>
      </c>
      <c r="E197" s="282">
        <f>E198+E199</f>
        <v>1648906465.71</v>
      </c>
      <c r="F197" s="282">
        <f t="shared" ref="F197:L197" si="31">F198+F199</f>
        <v>0</v>
      </c>
      <c r="G197" s="282">
        <f t="shared" si="31"/>
        <v>0</v>
      </c>
      <c r="H197" s="282">
        <f t="shared" si="31"/>
        <v>0</v>
      </c>
      <c r="I197" s="282">
        <f t="shared" si="31"/>
        <v>0</v>
      </c>
      <c r="J197" s="282">
        <f t="shared" si="31"/>
        <v>0</v>
      </c>
      <c r="K197" s="282">
        <f t="shared" si="31"/>
        <v>0</v>
      </c>
      <c r="L197" s="282">
        <f t="shared" si="31"/>
        <v>0</v>
      </c>
      <c r="M197" s="282">
        <f>M198+M199</f>
        <v>0</v>
      </c>
      <c r="N197" s="282">
        <f>N198+N199</f>
        <v>0</v>
      </c>
      <c r="O197" s="282">
        <f>O198+O199</f>
        <v>0</v>
      </c>
      <c r="P197" s="282">
        <f>P198+P199</f>
        <v>0</v>
      </c>
      <c r="Q197" s="282">
        <f t="shared" si="20"/>
        <v>1648906465.71</v>
      </c>
      <c r="R197" s="239"/>
      <c r="S197" s="1"/>
      <c r="U197" s="1"/>
      <c r="V197" s="1"/>
    </row>
    <row r="198" spans="2:22" x14ac:dyDescent="0.25">
      <c r="B198" s="26" t="s">
        <v>505</v>
      </c>
      <c r="C198" s="282">
        <v>0</v>
      </c>
      <c r="D198" s="282">
        <v>0</v>
      </c>
      <c r="E198" s="282">
        <v>0</v>
      </c>
      <c r="F198" s="282">
        <v>0</v>
      </c>
      <c r="G198" s="282">
        <v>0</v>
      </c>
      <c r="H198" s="282">
        <v>0</v>
      </c>
      <c r="I198" s="282">
        <v>0</v>
      </c>
      <c r="J198" s="282">
        <v>0</v>
      </c>
      <c r="K198" s="282">
        <v>0</v>
      </c>
      <c r="L198" s="282">
        <v>0</v>
      </c>
      <c r="M198" s="282">
        <v>0</v>
      </c>
      <c r="N198" s="282">
        <v>0</v>
      </c>
      <c r="O198" s="282">
        <v>0</v>
      </c>
      <c r="P198" s="282">
        <v>0</v>
      </c>
      <c r="Q198" s="282">
        <f t="shared" si="20"/>
        <v>0</v>
      </c>
      <c r="R198" s="239"/>
      <c r="S198" s="1"/>
      <c r="U198" s="1"/>
      <c r="V198" s="1"/>
    </row>
    <row r="199" spans="2:22" x14ac:dyDescent="0.25">
      <c r="B199" s="26" t="s">
        <v>506</v>
      </c>
      <c r="C199" s="282">
        <v>0</v>
      </c>
      <c r="D199" s="282">
        <v>1648906466</v>
      </c>
      <c r="E199" s="282">
        <v>1648906465.71</v>
      </c>
      <c r="F199" s="282">
        <v>0</v>
      </c>
      <c r="G199" s="282">
        <v>0</v>
      </c>
      <c r="H199" s="282">
        <v>0</v>
      </c>
      <c r="I199" s="282">
        <v>0</v>
      </c>
      <c r="J199" s="282">
        <v>0</v>
      </c>
      <c r="K199" s="282">
        <v>0</v>
      </c>
      <c r="L199" s="282">
        <v>0</v>
      </c>
      <c r="M199" s="282">
        <v>0</v>
      </c>
      <c r="N199" s="282">
        <v>0</v>
      </c>
      <c r="O199" s="282">
        <v>0</v>
      </c>
      <c r="P199" s="282">
        <v>0</v>
      </c>
      <c r="Q199" s="282">
        <f t="shared" si="20"/>
        <v>1648906465.71</v>
      </c>
      <c r="R199" s="239"/>
      <c r="S199" s="1"/>
    </row>
    <row r="200" spans="2:22" x14ac:dyDescent="0.25">
      <c r="B200" s="8" t="s">
        <v>507</v>
      </c>
      <c r="C200" s="282">
        <f>C201</f>
        <v>1000000000</v>
      </c>
      <c r="D200" s="282">
        <f>D201</f>
        <v>1000000000</v>
      </c>
      <c r="E200" s="282">
        <f>E201</f>
        <v>0</v>
      </c>
      <c r="F200" s="282">
        <f t="shared" ref="F200:P200" si="32">F201</f>
        <v>0</v>
      </c>
      <c r="G200" s="282">
        <f t="shared" si="32"/>
        <v>330000000</v>
      </c>
      <c r="H200" s="282">
        <f t="shared" si="32"/>
        <v>0</v>
      </c>
      <c r="I200" s="282">
        <f t="shared" si="32"/>
        <v>0</v>
      </c>
      <c r="J200" s="282">
        <f t="shared" si="32"/>
        <v>330000000</v>
      </c>
      <c r="K200" s="282">
        <f t="shared" si="32"/>
        <v>0</v>
      </c>
      <c r="L200" s="282">
        <f t="shared" si="32"/>
        <v>0</v>
      </c>
      <c r="M200" s="282">
        <f t="shared" si="32"/>
        <v>340000000</v>
      </c>
      <c r="N200" s="282">
        <f>N201</f>
        <v>0</v>
      </c>
      <c r="O200" s="282">
        <f>O201</f>
        <v>0</v>
      </c>
      <c r="P200" s="282">
        <f t="shared" si="32"/>
        <v>0</v>
      </c>
      <c r="Q200" s="282">
        <f>+SUM(E200:P200)</f>
        <v>1000000000</v>
      </c>
      <c r="R200" s="239"/>
      <c r="S200" s="1"/>
    </row>
    <row r="201" spans="2:22" x14ac:dyDescent="0.25">
      <c r="B201" s="26" t="s">
        <v>508</v>
      </c>
      <c r="C201" s="282">
        <v>1000000000</v>
      </c>
      <c r="D201" s="282">
        <v>1000000000</v>
      </c>
      <c r="E201" s="282">
        <v>0</v>
      </c>
      <c r="F201" s="282">
        <v>0</v>
      </c>
      <c r="G201" s="282">
        <v>330000000</v>
      </c>
      <c r="H201" s="282">
        <v>0</v>
      </c>
      <c r="I201" s="282">
        <v>0</v>
      </c>
      <c r="J201" s="282">
        <v>330000000</v>
      </c>
      <c r="K201" s="282">
        <v>0</v>
      </c>
      <c r="L201" s="282">
        <v>0</v>
      </c>
      <c r="M201" s="282">
        <v>340000000</v>
      </c>
      <c r="N201" s="282">
        <v>0</v>
      </c>
      <c r="O201" s="282">
        <v>0</v>
      </c>
      <c r="P201" s="282">
        <v>0</v>
      </c>
      <c r="Q201" s="282">
        <f>+SUM(E201:P201)</f>
        <v>1000000000</v>
      </c>
      <c r="R201" s="239"/>
      <c r="S201" s="1"/>
    </row>
    <row r="202" spans="2:22" s="1" customFormat="1" x14ac:dyDescent="0.25">
      <c r="B202" s="2" t="s">
        <v>218</v>
      </c>
      <c r="C202" s="243">
        <f>SUM(C203:C206)</f>
        <v>78083503</v>
      </c>
      <c r="D202" s="243">
        <f>SUM(D203:D206)</f>
        <v>430508782</v>
      </c>
      <c r="E202" s="243">
        <f>SUM(E203:E206)</f>
        <v>112174213.41999999</v>
      </c>
      <c r="F202" s="243">
        <f t="shared" ref="F202:M202" si="33">SUM(F203:F206)</f>
        <v>85810984.090000004</v>
      </c>
      <c r="G202" s="243">
        <f t="shared" si="33"/>
        <v>92665682.530000001</v>
      </c>
      <c r="H202" s="243">
        <f t="shared" si="33"/>
        <v>91100042.200000003</v>
      </c>
      <c r="I202" s="243">
        <f t="shared" si="33"/>
        <v>107055103.03</v>
      </c>
      <c r="J202" s="243">
        <f t="shared" si="33"/>
        <v>104466079.97</v>
      </c>
      <c r="K202" s="243">
        <f t="shared" si="33"/>
        <v>183666530.42000002</v>
      </c>
      <c r="L202" s="243">
        <f t="shared" si="33"/>
        <v>146190184.94</v>
      </c>
      <c r="M202" s="243">
        <f t="shared" si="33"/>
        <v>104080900.33</v>
      </c>
      <c r="N202" s="243">
        <f>SUM(N203:N206)</f>
        <v>119013410.56</v>
      </c>
      <c r="O202" s="243">
        <f>SUM(O203:O206)</f>
        <v>101293554.45</v>
      </c>
      <c r="P202" s="243">
        <f>SUM(P203:P206)</f>
        <v>146036412.50999999</v>
      </c>
      <c r="Q202" s="243">
        <f t="shared" si="20"/>
        <v>1393553098.4500003</v>
      </c>
      <c r="R202" s="239"/>
      <c r="U202"/>
      <c r="V202"/>
    </row>
    <row r="203" spans="2:22" x14ac:dyDescent="0.25">
      <c r="B203" s="23" t="s">
        <v>509</v>
      </c>
      <c r="C203" s="282">
        <v>78052064</v>
      </c>
      <c r="D203" s="282">
        <v>430369581</v>
      </c>
      <c r="E203" s="282">
        <v>35267240.009999998</v>
      </c>
      <c r="F203" s="282">
        <v>29043865.890000001</v>
      </c>
      <c r="G203" s="282">
        <v>20765204.100000001</v>
      </c>
      <c r="H203" s="282">
        <v>20292406.809999999</v>
      </c>
      <c r="I203" s="282">
        <v>21003470.48</v>
      </c>
      <c r="J203" s="282">
        <v>17707290.18</v>
      </c>
      <c r="K203" s="282">
        <v>90376352.650000006</v>
      </c>
      <c r="L203" s="282">
        <v>64708554.609999999</v>
      </c>
      <c r="M203" s="282">
        <v>20465690.140000001</v>
      </c>
      <c r="N203" s="282">
        <v>32167240.579999998</v>
      </c>
      <c r="O203" s="282">
        <v>17598312.48</v>
      </c>
      <c r="P203" s="282">
        <v>61948123.82</v>
      </c>
      <c r="Q203" s="276">
        <f t="shared" si="20"/>
        <v>431343751.75</v>
      </c>
      <c r="R203" s="239"/>
      <c r="S203" s="1"/>
    </row>
    <row r="204" spans="2:22" x14ac:dyDescent="0.25">
      <c r="B204" s="23" t="s">
        <v>510</v>
      </c>
      <c r="C204" s="282">
        <v>0</v>
      </c>
      <c r="D204" s="282">
        <v>0</v>
      </c>
      <c r="E204" s="282">
        <v>76892578.409999996</v>
      </c>
      <c r="F204" s="282">
        <v>56764118.200000003</v>
      </c>
      <c r="G204" s="282">
        <v>71889678.430000007</v>
      </c>
      <c r="H204" s="282">
        <v>70803303.480000004</v>
      </c>
      <c r="I204" s="282">
        <v>86045632.549999997</v>
      </c>
      <c r="J204" s="282">
        <v>86748789.790000007</v>
      </c>
      <c r="K204" s="282">
        <v>93278439.430000007</v>
      </c>
      <c r="L204" s="282">
        <v>81438040.010000005</v>
      </c>
      <c r="M204" s="282">
        <v>83599210.189999998</v>
      </c>
      <c r="N204" s="282">
        <v>86833186.049999997</v>
      </c>
      <c r="O204" s="282">
        <v>83665741.969999999</v>
      </c>
      <c r="P204" s="282">
        <v>84076788.689999998</v>
      </c>
      <c r="Q204" s="276">
        <f t="shared" si="20"/>
        <v>962035507.20000005</v>
      </c>
      <c r="R204" s="239"/>
      <c r="S204" s="1"/>
      <c r="U204" s="1"/>
      <c r="V204" s="1"/>
    </row>
    <row r="205" spans="2:22" x14ac:dyDescent="0.25">
      <c r="B205" s="23" t="s">
        <v>511</v>
      </c>
      <c r="C205" s="282">
        <v>31439</v>
      </c>
      <c r="D205" s="282">
        <v>139201</v>
      </c>
      <c r="E205" s="282">
        <v>14395</v>
      </c>
      <c r="F205" s="282">
        <v>3000</v>
      </c>
      <c r="G205" s="282">
        <v>10800</v>
      </c>
      <c r="H205" s="282">
        <v>4331.91</v>
      </c>
      <c r="I205" s="282">
        <v>6000</v>
      </c>
      <c r="J205" s="282">
        <v>10000</v>
      </c>
      <c r="K205" s="282">
        <v>11738.34</v>
      </c>
      <c r="L205" s="282">
        <v>43590.32</v>
      </c>
      <c r="M205" s="282">
        <v>16000</v>
      </c>
      <c r="N205" s="282">
        <v>12983.93</v>
      </c>
      <c r="O205" s="282">
        <v>29500</v>
      </c>
      <c r="P205" s="282">
        <v>11500</v>
      </c>
      <c r="Q205" s="276">
        <f t="shared" si="20"/>
        <v>173839.5</v>
      </c>
      <c r="R205" s="239"/>
      <c r="S205" s="1"/>
    </row>
    <row r="206" spans="2:22" x14ac:dyDescent="0.25">
      <c r="B206" s="23" t="s">
        <v>512</v>
      </c>
      <c r="C206" s="282">
        <v>0</v>
      </c>
      <c r="D206" s="282">
        <v>0</v>
      </c>
      <c r="E206" s="282">
        <v>0</v>
      </c>
      <c r="F206" s="282">
        <v>0</v>
      </c>
      <c r="G206" s="282">
        <v>0</v>
      </c>
      <c r="H206" s="282">
        <v>0</v>
      </c>
      <c r="I206" s="282">
        <v>0</v>
      </c>
      <c r="J206" s="282">
        <v>0</v>
      </c>
      <c r="K206" s="282">
        <v>0</v>
      </c>
      <c r="L206" s="282">
        <v>0</v>
      </c>
      <c r="M206" s="282">
        <v>0</v>
      </c>
      <c r="N206" s="282">
        <v>0</v>
      </c>
      <c r="O206" s="282">
        <v>0</v>
      </c>
      <c r="P206" s="282">
        <v>0</v>
      </c>
      <c r="Q206" s="276">
        <f t="shared" si="20"/>
        <v>0</v>
      </c>
      <c r="R206" s="239"/>
      <c r="S206" s="1"/>
    </row>
    <row r="207" spans="2:22" s="1" customFormat="1" x14ac:dyDescent="0.25">
      <c r="B207" s="2" t="s">
        <v>219</v>
      </c>
      <c r="C207" s="243">
        <f>SUM(C208:C213)</f>
        <v>10029079773</v>
      </c>
      <c r="D207" s="243">
        <f>SUM(D208:D213)</f>
        <v>10109830340.43</v>
      </c>
      <c r="E207" s="243">
        <f t="shared" ref="E207:P207" si="34">SUM(E208:E213)</f>
        <v>843034996.16999996</v>
      </c>
      <c r="F207" s="243">
        <f t="shared" si="34"/>
        <v>954071446.32999992</v>
      </c>
      <c r="G207" s="243">
        <f t="shared" si="34"/>
        <v>875080623.13</v>
      </c>
      <c r="H207" s="243">
        <f t="shared" si="34"/>
        <v>880345013.28999996</v>
      </c>
      <c r="I207" s="243">
        <f t="shared" si="34"/>
        <v>832765524.2299999</v>
      </c>
      <c r="J207" s="243">
        <f t="shared" si="34"/>
        <v>870343818.66000009</v>
      </c>
      <c r="K207" s="243">
        <f t="shared" si="34"/>
        <v>934096597.50000012</v>
      </c>
      <c r="L207" s="243">
        <f t="shared" si="34"/>
        <v>777069534.25999999</v>
      </c>
      <c r="M207" s="243">
        <f>SUM(M208:M213)</f>
        <v>923222637.99000001</v>
      </c>
      <c r="N207" s="243">
        <f t="shared" si="34"/>
        <v>747593546.73000002</v>
      </c>
      <c r="O207" s="243">
        <f t="shared" si="34"/>
        <v>812526626.72000003</v>
      </c>
      <c r="P207" s="243">
        <f t="shared" si="34"/>
        <v>1061775808.64</v>
      </c>
      <c r="Q207" s="243">
        <f t="shared" si="20"/>
        <v>10511926173.649998</v>
      </c>
      <c r="R207" s="239"/>
      <c r="U207"/>
      <c r="V207"/>
    </row>
    <row r="208" spans="2:22" x14ac:dyDescent="0.25">
      <c r="B208" s="23" t="s">
        <v>513</v>
      </c>
      <c r="C208" s="282">
        <v>0</v>
      </c>
      <c r="D208" s="282">
        <v>0</v>
      </c>
      <c r="E208" s="282">
        <v>4606.13</v>
      </c>
      <c r="F208" s="282">
        <v>1100</v>
      </c>
      <c r="G208" s="282">
        <v>0</v>
      </c>
      <c r="H208" s="282">
        <v>31.3</v>
      </c>
      <c r="I208" s="282">
        <v>4216.47</v>
      </c>
      <c r="J208" s="282">
        <v>47917.3</v>
      </c>
      <c r="K208" s="282">
        <v>26400.44</v>
      </c>
      <c r="L208" s="282">
        <v>15000.99</v>
      </c>
      <c r="M208" s="282">
        <v>2115.91</v>
      </c>
      <c r="N208" s="282">
        <v>17758.86</v>
      </c>
      <c r="O208" s="282">
        <v>-113702</v>
      </c>
      <c r="P208" s="282">
        <v>2051</v>
      </c>
      <c r="Q208" s="276">
        <f t="shared" si="20"/>
        <v>7496.4000000000087</v>
      </c>
      <c r="R208" s="239"/>
      <c r="S208" s="1"/>
    </row>
    <row r="209" spans="2:22" x14ac:dyDescent="0.25">
      <c r="B209" s="23" t="s">
        <v>514</v>
      </c>
      <c r="C209" s="282">
        <v>75946641</v>
      </c>
      <c r="D209" s="282">
        <v>82393598</v>
      </c>
      <c r="E209" s="282">
        <v>6960230.1900000004</v>
      </c>
      <c r="F209" s="282">
        <v>4035073.54</v>
      </c>
      <c r="G209" s="282">
        <v>26486668.129999999</v>
      </c>
      <c r="H209" s="282">
        <v>8462287.6300000008</v>
      </c>
      <c r="I209" s="282">
        <v>4645456.29</v>
      </c>
      <c r="J209" s="282">
        <v>4412499.53</v>
      </c>
      <c r="K209" s="282">
        <v>5829011.6600000001</v>
      </c>
      <c r="L209" s="282">
        <v>3581515.58</v>
      </c>
      <c r="M209" s="282">
        <v>5476869.6900000004</v>
      </c>
      <c r="N209" s="282">
        <v>5527421.6900000004</v>
      </c>
      <c r="O209" s="282">
        <v>10010067.73</v>
      </c>
      <c r="P209" s="282">
        <v>4096380.02</v>
      </c>
      <c r="Q209" s="276">
        <f t="shared" si="20"/>
        <v>89523481.679999992</v>
      </c>
      <c r="R209" s="239"/>
      <c r="S209" s="1"/>
      <c r="U209" s="1"/>
      <c r="V209" s="1"/>
    </row>
    <row r="210" spans="2:22" x14ac:dyDescent="0.25">
      <c r="B210" s="23" t="s">
        <v>515</v>
      </c>
      <c r="C210" s="282">
        <v>9953133132</v>
      </c>
      <c r="D210" s="282">
        <v>9419986778</v>
      </c>
      <c r="E210" s="282">
        <v>694580933.42999995</v>
      </c>
      <c r="F210" s="282">
        <v>721738694.13999999</v>
      </c>
      <c r="G210" s="282">
        <v>794299813.17999995</v>
      </c>
      <c r="H210" s="282">
        <v>861940706.89999998</v>
      </c>
      <c r="I210" s="282">
        <v>776342461.29999995</v>
      </c>
      <c r="J210" s="282">
        <v>726356291.61000001</v>
      </c>
      <c r="K210" s="282">
        <v>918360208.32000005</v>
      </c>
      <c r="L210" s="282">
        <v>761020060.17999995</v>
      </c>
      <c r="M210" s="282">
        <v>913042582.62</v>
      </c>
      <c r="N210" s="282">
        <v>701289544.45000005</v>
      </c>
      <c r="O210" s="282">
        <v>778982994.86000001</v>
      </c>
      <c r="P210" s="282">
        <v>989857332.65999997</v>
      </c>
      <c r="Q210" s="276">
        <f t="shared" si="20"/>
        <v>9637811623.6499996</v>
      </c>
      <c r="R210" s="239"/>
      <c r="S210" s="1"/>
    </row>
    <row r="211" spans="2:22" x14ac:dyDescent="0.25">
      <c r="B211" s="23" t="s">
        <v>516</v>
      </c>
      <c r="C211" s="282">
        <v>0</v>
      </c>
      <c r="D211" s="282">
        <v>607449964.42999935</v>
      </c>
      <c r="E211" s="282">
        <v>0</v>
      </c>
      <c r="F211" s="282">
        <v>0</v>
      </c>
      <c r="G211" s="282">
        <v>0</v>
      </c>
      <c r="H211" s="282">
        <v>0</v>
      </c>
      <c r="I211" s="282">
        <v>0</v>
      </c>
      <c r="J211" s="282">
        <v>0</v>
      </c>
      <c r="K211" s="282">
        <v>0</v>
      </c>
      <c r="L211" s="282">
        <v>0</v>
      </c>
      <c r="M211" s="282">
        <v>0</v>
      </c>
      <c r="N211" s="282">
        <v>0</v>
      </c>
      <c r="O211" s="282">
        <v>0</v>
      </c>
      <c r="P211" s="282">
        <v>0</v>
      </c>
      <c r="Q211" s="276">
        <f t="shared" si="20"/>
        <v>0</v>
      </c>
      <c r="R211" s="239"/>
      <c r="S211" s="1"/>
    </row>
    <row r="212" spans="2:22" x14ac:dyDescent="0.25">
      <c r="B212" s="23" t="s">
        <v>394</v>
      </c>
      <c r="C212" s="282">
        <v>0</v>
      </c>
      <c r="D212" s="282">
        <v>0</v>
      </c>
      <c r="E212" s="282">
        <v>141489226.41999999</v>
      </c>
      <c r="F212" s="282">
        <v>228296578.65000001</v>
      </c>
      <c r="G212" s="282">
        <v>54294141.82</v>
      </c>
      <c r="H212" s="282">
        <v>9941987.459999999</v>
      </c>
      <c r="I212" s="282">
        <v>51773390.170000002</v>
      </c>
      <c r="J212" s="282">
        <v>139527110.22</v>
      </c>
      <c r="K212" s="282">
        <v>9880977.0800000001</v>
      </c>
      <c r="L212" s="282">
        <v>12452957.51</v>
      </c>
      <c r="M212" s="282">
        <v>4701069.7700000005</v>
      </c>
      <c r="N212" s="282">
        <v>40758821.730000004</v>
      </c>
      <c r="O212" s="282">
        <v>23647266.130000003</v>
      </c>
      <c r="P212" s="282">
        <v>67820044.959999993</v>
      </c>
      <c r="Q212" s="276">
        <f t="shared" si="20"/>
        <v>784583571.92000008</v>
      </c>
      <c r="R212" s="239"/>
      <c r="S212" s="1"/>
    </row>
    <row r="213" spans="2:22" x14ac:dyDescent="0.25">
      <c r="B213" s="23" t="s">
        <v>517</v>
      </c>
      <c r="C213" s="282">
        <v>0</v>
      </c>
      <c r="D213" s="282">
        <v>0</v>
      </c>
      <c r="E213" s="282">
        <v>0</v>
      </c>
      <c r="F213" s="282">
        <v>0</v>
      </c>
      <c r="G213" s="282">
        <v>0</v>
      </c>
      <c r="H213" s="282">
        <v>0</v>
      </c>
      <c r="I213" s="282">
        <v>0</v>
      </c>
      <c r="J213" s="282">
        <v>0</v>
      </c>
      <c r="K213" s="282">
        <v>0</v>
      </c>
      <c r="L213" s="282">
        <v>0</v>
      </c>
      <c r="M213" s="282">
        <v>0</v>
      </c>
      <c r="N213" s="282">
        <v>0</v>
      </c>
      <c r="O213" s="282">
        <v>0</v>
      </c>
      <c r="P213" s="282">
        <v>0</v>
      </c>
      <c r="Q213" s="276">
        <f t="shared" si="20"/>
        <v>0</v>
      </c>
      <c r="R213" s="239"/>
      <c r="S213" s="1"/>
    </row>
    <row r="214" spans="2:22" s="1" customFormat="1" x14ac:dyDescent="0.25">
      <c r="B214" s="280" t="s">
        <v>220</v>
      </c>
      <c r="C214" s="281">
        <f t="shared" ref="C214:P214" si="35">C215+C220+C226</f>
        <v>87315942000</v>
      </c>
      <c r="D214" s="281">
        <f t="shared" si="35"/>
        <v>8671360100</v>
      </c>
      <c r="E214" s="281">
        <f t="shared" si="35"/>
        <v>0</v>
      </c>
      <c r="F214" s="281">
        <f t="shared" si="35"/>
        <v>1779412862.8900001</v>
      </c>
      <c r="G214" s="281">
        <f t="shared" si="35"/>
        <v>927433449.24000001</v>
      </c>
      <c r="H214" s="281">
        <f t="shared" si="35"/>
        <v>858425000</v>
      </c>
      <c r="I214" s="281">
        <f t="shared" si="35"/>
        <v>972628531.31999993</v>
      </c>
      <c r="J214" s="281">
        <f t="shared" si="35"/>
        <v>865530922.83000004</v>
      </c>
      <c r="K214" s="281">
        <f t="shared" si="35"/>
        <v>887732500</v>
      </c>
      <c r="L214" s="281">
        <f t="shared" si="35"/>
        <v>927645797.5</v>
      </c>
      <c r="M214" s="281">
        <f t="shared" si="35"/>
        <v>885259680.66999996</v>
      </c>
      <c r="N214" s="281">
        <f t="shared" si="35"/>
        <v>995364090.12</v>
      </c>
      <c r="O214" s="281">
        <f t="shared" si="35"/>
        <v>743000</v>
      </c>
      <c r="P214" s="281">
        <f t="shared" si="35"/>
        <v>1136819888.6500001</v>
      </c>
      <c r="Q214" s="281">
        <f>+SUM(E214:P214)</f>
        <v>10236995723.219999</v>
      </c>
      <c r="R214" s="239"/>
      <c r="U214"/>
      <c r="V214"/>
    </row>
    <row r="215" spans="2:22" s="1" customFormat="1" x14ac:dyDescent="0.25">
      <c r="B215" s="2" t="s">
        <v>221</v>
      </c>
      <c r="C215" s="241">
        <f>C216</f>
        <v>0</v>
      </c>
      <c r="D215" s="241">
        <f>D216</f>
        <v>79997100</v>
      </c>
      <c r="E215" s="241">
        <f>E216+E218</f>
        <v>0</v>
      </c>
      <c r="F215" s="241">
        <f t="shared" ref="F215:P215" si="36">F216+F218</f>
        <v>0</v>
      </c>
      <c r="G215" s="241">
        <f t="shared" si="36"/>
        <v>23710000</v>
      </c>
      <c r="H215" s="241">
        <f t="shared" si="36"/>
        <v>1430000</v>
      </c>
      <c r="I215" s="241">
        <f t="shared" si="36"/>
        <v>0</v>
      </c>
      <c r="J215" s="241">
        <f t="shared" si="36"/>
        <v>0</v>
      </c>
      <c r="K215" s="241">
        <f t="shared" si="36"/>
        <v>29707000</v>
      </c>
      <c r="L215" s="241">
        <f t="shared" si="36"/>
        <v>3293000</v>
      </c>
      <c r="M215" s="241">
        <f t="shared" si="36"/>
        <v>1601100</v>
      </c>
      <c r="N215" s="241">
        <f t="shared" si="36"/>
        <v>22176000</v>
      </c>
      <c r="O215" s="241">
        <f t="shared" si="36"/>
        <v>743000</v>
      </c>
      <c r="P215" s="241">
        <f t="shared" si="36"/>
        <v>1136819888.6500001</v>
      </c>
      <c r="Q215" s="241">
        <f t="shared" ref="Q215:Q227" si="37">+SUM(E215:P215)</f>
        <v>1219479988.6500001</v>
      </c>
      <c r="R215" s="239"/>
      <c r="U215"/>
      <c r="V215"/>
    </row>
    <row r="216" spans="2:22" s="1" customFormat="1" x14ac:dyDescent="0.25">
      <c r="B216" s="7" t="s">
        <v>222</v>
      </c>
      <c r="C216" s="53">
        <f>C217</f>
        <v>0</v>
      </c>
      <c r="D216" s="53">
        <f>D217</f>
        <v>79997100</v>
      </c>
      <c r="E216" s="53">
        <f t="shared" ref="E216:P216" si="38">E217</f>
        <v>0</v>
      </c>
      <c r="F216" s="53">
        <f t="shared" si="38"/>
        <v>0</v>
      </c>
      <c r="G216" s="53">
        <f t="shared" si="38"/>
        <v>23710000</v>
      </c>
      <c r="H216" s="53">
        <f t="shared" si="38"/>
        <v>1430000</v>
      </c>
      <c r="I216" s="53">
        <f t="shared" si="38"/>
        <v>0</v>
      </c>
      <c r="J216" s="53">
        <f t="shared" si="38"/>
        <v>0</v>
      </c>
      <c r="K216" s="53">
        <f t="shared" si="38"/>
        <v>29707000</v>
      </c>
      <c r="L216" s="53">
        <f t="shared" si="38"/>
        <v>3293000</v>
      </c>
      <c r="M216" s="53">
        <f t="shared" si="38"/>
        <v>1601100</v>
      </c>
      <c r="N216" s="53">
        <f t="shared" si="38"/>
        <v>22176000</v>
      </c>
      <c r="O216" s="53">
        <f t="shared" si="38"/>
        <v>743000</v>
      </c>
      <c r="P216" s="53">
        <f t="shared" si="38"/>
        <v>0</v>
      </c>
      <c r="Q216" s="53">
        <f t="shared" si="37"/>
        <v>82660100</v>
      </c>
      <c r="R216" s="239"/>
    </row>
    <row r="217" spans="2:22" s="1" customFormat="1" x14ac:dyDescent="0.25">
      <c r="B217" s="26" t="s">
        <v>518</v>
      </c>
      <c r="C217" s="53">
        <v>0</v>
      </c>
      <c r="D217" s="53">
        <v>79997100</v>
      </c>
      <c r="E217" s="241">
        <v>0</v>
      </c>
      <c r="F217" s="53">
        <v>0</v>
      </c>
      <c r="G217" s="53">
        <v>23710000</v>
      </c>
      <c r="H217" s="53">
        <v>1430000</v>
      </c>
      <c r="I217" s="53">
        <v>0</v>
      </c>
      <c r="J217" s="53">
        <v>0</v>
      </c>
      <c r="K217" s="53">
        <v>29707000</v>
      </c>
      <c r="L217" s="53">
        <v>3293000</v>
      </c>
      <c r="M217" s="53">
        <v>1601100</v>
      </c>
      <c r="N217" s="53">
        <v>22176000</v>
      </c>
      <c r="O217" s="53">
        <v>743000</v>
      </c>
      <c r="P217" s="53">
        <v>0</v>
      </c>
      <c r="Q217" s="53">
        <f t="shared" si="37"/>
        <v>82660100</v>
      </c>
      <c r="R217" s="239"/>
    </row>
    <row r="218" spans="2:22" s="1" customFormat="1" x14ac:dyDescent="0.25">
      <c r="B218" s="7" t="s">
        <v>519</v>
      </c>
      <c r="C218" s="53">
        <v>0</v>
      </c>
      <c r="D218" s="53">
        <v>0</v>
      </c>
      <c r="E218" s="53">
        <f>E219</f>
        <v>0</v>
      </c>
      <c r="F218" s="53">
        <f t="shared" ref="F218:P218" si="39">F219</f>
        <v>0</v>
      </c>
      <c r="G218" s="53">
        <f t="shared" si="39"/>
        <v>0</v>
      </c>
      <c r="H218" s="53">
        <f t="shared" si="39"/>
        <v>0</v>
      </c>
      <c r="I218" s="53">
        <f t="shared" si="39"/>
        <v>0</v>
      </c>
      <c r="J218" s="53">
        <f t="shared" si="39"/>
        <v>0</v>
      </c>
      <c r="K218" s="53">
        <f t="shared" si="39"/>
        <v>0</v>
      </c>
      <c r="L218" s="53">
        <f t="shared" si="39"/>
        <v>0</v>
      </c>
      <c r="M218" s="53">
        <f t="shared" si="39"/>
        <v>0</v>
      </c>
      <c r="N218" s="53">
        <f t="shared" si="39"/>
        <v>0</v>
      </c>
      <c r="O218" s="53">
        <f t="shared" si="39"/>
        <v>0</v>
      </c>
      <c r="P218" s="53">
        <f t="shared" si="39"/>
        <v>1136819888.6500001</v>
      </c>
      <c r="Q218" s="53">
        <f t="shared" si="37"/>
        <v>1136819888.6500001</v>
      </c>
      <c r="R218" s="239"/>
    </row>
    <row r="219" spans="2:22" s="1" customFormat="1" x14ac:dyDescent="0.25">
      <c r="B219" s="26" t="s">
        <v>520</v>
      </c>
      <c r="C219" s="53">
        <v>0</v>
      </c>
      <c r="D219" s="53">
        <v>0</v>
      </c>
      <c r="E219" s="53">
        <v>0</v>
      </c>
      <c r="F219" s="53">
        <v>0</v>
      </c>
      <c r="G219" s="53">
        <v>0</v>
      </c>
      <c r="H219" s="53">
        <v>0</v>
      </c>
      <c r="I219" s="53">
        <v>0</v>
      </c>
      <c r="J219" s="53">
        <v>0</v>
      </c>
      <c r="K219" s="53">
        <v>0</v>
      </c>
      <c r="L219" s="53">
        <v>0</v>
      </c>
      <c r="M219" s="53">
        <v>0</v>
      </c>
      <c r="N219" s="53">
        <v>0</v>
      </c>
      <c r="O219" s="53">
        <v>0</v>
      </c>
      <c r="P219" s="53">
        <v>1136819888.6500001</v>
      </c>
      <c r="Q219" s="53">
        <f t="shared" si="37"/>
        <v>1136819888.6500001</v>
      </c>
      <c r="R219" s="239"/>
    </row>
    <row r="220" spans="2:22" s="1" customFormat="1" x14ac:dyDescent="0.25">
      <c r="B220" s="2" t="s">
        <v>301</v>
      </c>
      <c r="C220" s="241">
        <f>C221</f>
        <v>87315942000</v>
      </c>
      <c r="D220" s="241">
        <f>D221</f>
        <v>8591363000</v>
      </c>
      <c r="E220" s="241">
        <f>E221</f>
        <v>0</v>
      </c>
      <c r="F220" s="241">
        <f t="shared" ref="F220:M220" si="40">F221</f>
        <v>1743344000</v>
      </c>
      <c r="G220" s="241">
        <f t="shared" si="40"/>
        <v>860353500</v>
      </c>
      <c r="H220" s="241">
        <f t="shared" si="40"/>
        <v>856995000</v>
      </c>
      <c r="I220" s="241">
        <f t="shared" si="40"/>
        <v>855756000</v>
      </c>
      <c r="J220" s="241">
        <f t="shared" si="40"/>
        <v>857158500</v>
      </c>
      <c r="K220" s="241">
        <f t="shared" si="40"/>
        <v>858025500</v>
      </c>
      <c r="L220" s="241">
        <f t="shared" si="40"/>
        <v>858375000</v>
      </c>
      <c r="M220" s="241">
        <f t="shared" si="40"/>
        <v>854143500</v>
      </c>
      <c r="N220" s="241">
        <f>N221</f>
        <v>847212000</v>
      </c>
      <c r="O220" s="241">
        <f>O221</f>
        <v>0</v>
      </c>
      <c r="P220" s="241">
        <f>P221</f>
        <v>0</v>
      </c>
      <c r="Q220" s="53">
        <f t="shared" si="37"/>
        <v>8591363000</v>
      </c>
      <c r="R220" s="239"/>
    </row>
    <row r="221" spans="2:22" s="1" customFormat="1" x14ac:dyDescent="0.25">
      <c r="B221" s="21" t="s">
        <v>521</v>
      </c>
      <c r="C221" s="53">
        <f>SUM(C222:C225)</f>
        <v>87315942000</v>
      </c>
      <c r="D221" s="53">
        <f>SUM(D222:D225)</f>
        <v>8591363000</v>
      </c>
      <c r="E221" s="53">
        <f>SUM(E222:E225)</f>
        <v>0</v>
      </c>
      <c r="F221" s="53">
        <f t="shared" ref="F221:L221" si="41">SUM(F222:F225)</f>
        <v>1743344000</v>
      </c>
      <c r="G221" s="53">
        <f t="shared" si="41"/>
        <v>860353500</v>
      </c>
      <c r="H221" s="53">
        <f t="shared" si="41"/>
        <v>856995000</v>
      </c>
      <c r="I221" s="53">
        <f t="shared" si="41"/>
        <v>855756000</v>
      </c>
      <c r="J221" s="53">
        <f t="shared" si="41"/>
        <v>857158500</v>
      </c>
      <c r="K221" s="53">
        <f t="shared" si="41"/>
        <v>858025500</v>
      </c>
      <c r="L221" s="53">
        <f t="shared" si="41"/>
        <v>858375000</v>
      </c>
      <c r="M221" s="53">
        <f>SUM(M222:M225)</f>
        <v>854143500</v>
      </c>
      <c r="N221" s="53">
        <f>SUM(N222:N225)</f>
        <v>847212000</v>
      </c>
      <c r="O221" s="53">
        <f>SUM(O222:O225)</f>
        <v>0</v>
      </c>
      <c r="P221" s="53">
        <f>SUM(P222:P225)</f>
        <v>0</v>
      </c>
      <c r="Q221" s="53">
        <f t="shared" si="37"/>
        <v>8591363000</v>
      </c>
      <c r="R221" s="239"/>
    </row>
    <row r="222" spans="2:22" s="1" customFormat="1" x14ac:dyDescent="0.25">
      <c r="B222" s="26" t="s">
        <v>522</v>
      </c>
      <c r="C222" s="53">
        <v>2408933333</v>
      </c>
      <c r="D222" s="53">
        <v>2863787667</v>
      </c>
      <c r="E222" s="53">
        <v>0</v>
      </c>
      <c r="F222" s="54">
        <v>581123500</v>
      </c>
      <c r="G222" s="54">
        <v>286784500</v>
      </c>
      <c r="H222" s="53">
        <v>285665000</v>
      </c>
      <c r="I222" s="53">
        <v>285252000</v>
      </c>
      <c r="J222" s="53">
        <v>285719500</v>
      </c>
      <c r="K222" s="53">
        <v>286008500</v>
      </c>
      <c r="L222" s="53">
        <v>286125000</v>
      </c>
      <c r="M222" s="53">
        <v>284714500</v>
      </c>
      <c r="N222" s="53">
        <v>282404000</v>
      </c>
      <c r="O222" s="53">
        <v>0</v>
      </c>
      <c r="P222" s="53">
        <v>0</v>
      </c>
      <c r="Q222" s="53">
        <f t="shared" si="37"/>
        <v>2863796500</v>
      </c>
      <c r="R222" s="239"/>
    </row>
    <row r="223" spans="2:22" s="1" customFormat="1" x14ac:dyDescent="0.25">
      <c r="B223" s="26" t="s">
        <v>523</v>
      </c>
      <c r="C223" s="53">
        <v>2408933333</v>
      </c>
      <c r="D223" s="53">
        <v>2863787667</v>
      </c>
      <c r="E223" s="53">
        <v>0</v>
      </c>
      <c r="F223" s="54">
        <v>581097000</v>
      </c>
      <c r="G223" s="54">
        <v>286784500</v>
      </c>
      <c r="H223" s="53">
        <v>285665000</v>
      </c>
      <c r="I223" s="53">
        <v>285252000</v>
      </c>
      <c r="J223" s="53">
        <v>285719500</v>
      </c>
      <c r="K223" s="53">
        <v>286008500</v>
      </c>
      <c r="L223" s="53">
        <v>286125000</v>
      </c>
      <c r="M223" s="53">
        <v>284714500</v>
      </c>
      <c r="N223" s="53">
        <v>282404000</v>
      </c>
      <c r="O223" s="53">
        <v>0</v>
      </c>
      <c r="P223" s="53">
        <v>0</v>
      </c>
      <c r="Q223" s="53">
        <f t="shared" si="37"/>
        <v>2863770000</v>
      </c>
      <c r="R223" s="239"/>
    </row>
    <row r="224" spans="2:22" s="1" customFormat="1" x14ac:dyDescent="0.25">
      <c r="B224" s="26" t="s">
        <v>524</v>
      </c>
      <c r="C224" s="53">
        <v>2408933333</v>
      </c>
      <c r="D224" s="53">
        <v>2863787666</v>
      </c>
      <c r="E224" s="53">
        <v>0</v>
      </c>
      <c r="F224" s="54">
        <v>581123500</v>
      </c>
      <c r="G224" s="54">
        <v>286784500</v>
      </c>
      <c r="H224" s="53">
        <v>285665000</v>
      </c>
      <c r="I224" s="53">
        <v>285252000</v>
      </c>
      <c r="J224" s="53">
        <v>285719500</v>
      </c>
      <c r="K224" s="53">
        <v>286008500</v>
      </c>
      <c r="L224" s="53">
        <v>286125000</v>
      </c>
      <c r="M224" s="53">
        <v>284714500</v>
      </c>
      <c r="N224" s="53">
        <v>282404000</v>
      </c>
      <c r="O224" s="53">
        <v>0</v>
      </c>
      <c r="P224" s="53">
        <v>0</v>
      </c>
      <c r="Q224" s="53">
        <f t="shared" si="37"/>
        <v>2863796500</v>
      </c>
      <c r="R224" s="55"/>
    </row>
    <row r="225" spans="2:22" s="1" customFormat="1" x14ac:dyDescent="0.25">
      <c r="B225" s="26" t="s">
        <v>525</v>
      </c>
      <c r="C225" s="53">
        <v>80089142001</v>
      </c>
      <c r="D225" s="53">
        <v>0</v>
      </c>
      <c r="E225" s="246">
        <v>0</v>
      </c>
      <c r="F225" s="54">
        <v>0</v>
      </c>
      <c r="G225" s="54">
        <v>0</v>
      </c>
      <c r="H225" s="54">
        <v>0</v>
      </c>
      <c r="I225" s="53">
        <v>0</v>
      </c>
      <c r="J225" s="53">
        <v>0</v>
      </c>
      <c r="K225" s="53">
        <v>0</v>
      </c>
      <c r="L225" s="53">
        <v>0</v>
      </c>
      <c r="M225" s="53">
        <v>0</v>
      </c>
      <c r="N225" s="53">
        <v>0</v>
      </c>
      <c r="O225" s="53">
        <v>0</v>
      </c>
      <c r="P225" s="53">
        <v>0</v>
      </c>
      <c r="Q225" s="53">
        <f t="shared" si="37"/>
        <v>0</v>
      </c>
      <c r="R225"/>
    </row>
    <row r="226" spans="2:22" s="1" customFormat="1" x14ac:dyDescent="0.25">
      <c r="B226" s="2" t="s">
        <v>224</v>
      </c>
      <c r="C226" s="241">
        <v>0</v>
      </c>
      <c r="D226" s="241">
        <v>0</v>
      </c>
      <c r="E226" s="241">
        <f>E227</f>
        <v>0</v>
      </c>
      <c r="F226" s="241">
        <f t="shared" ref="F226:P226" si="42">F227</f>
        <v>36068862.890000001</v>
      </c>
      <c r="G226" s="241">
        <f t="shared" si="42"/>
        <v>43369949.240000002</v>
      </c>
      <c r="H226" s="241">
        <f t="shared" si="42"/>
        <v>0</v>
      </c>
      <c r="I226" s="241">
        <f t="shared" si="42"/>
        <v>116872531.31999999</v>
      </c>
      <c r="J226" s="241">
        <f t="shared" si="42"/>
        <v>8372422.8300000001</v>
      </c>
      <c r="K226" s="241">
        <f t="shared" si="42"/>
        <v>0</v>
      </c>
      <c r="L226" s="241">
        <f t="shared" si="42"/>
        <v>65977797.5</v>
      </c>
      <c r="M226" s="241">
        <f t="shared" si="42"/>
        <v>29515080.670000002</v>
      </c>
      <c r="N226" s="241">
        <f t="shared" si="42"/>
        <v>125976090.12</v>
      </c>
      <c r="O226" s="241">
        <f t="shared" si="42"/>
        <v>0</v>
      </c>
      <c r="P226" s="241">
        <f t="shared" si="42"/>
        <v>0</v>
      </c>
      <c r="Q226" s="241">
        <f t="shared" si="37"/>
        <v>426152734.56999999</v>
      </c>
      <c r="R226"/>
    </row>
    <row r="227" spans="2:22" x14ac:dyDescent="0.25">
      <c r="B227" s="7" t="s">
        <v>225</v>
      </c>
      <c r="C227" s="55">
        <v>0</v>
      </c>
      <c r="D227" s="55">
        <v>0</v>
      </c>
      <c r="E227" s="246">
        <v>0</v>
      </c>
      <c r="F227" s="54">
        <v>36068862.890000001</v>
      </c>
      <c r="G227" s="55">
        <v>43369949.240000002</v>
      </c>
      <c r="H227" s="55">
        <v>0</v>
      </c>
      <c r="I227" s="55">
        <v>116872531.31999999</v>
      </c>
      <c r="J227" s="55">
        <v>8372422.8300000001</v>
      </c>
      <c r="K227" s="55">
        <v>0</v>
      </c>
      <c r="L227" s="55">
        <v>65977797.5</v>
      </c>
      <c r="M227" s="55">
        <v>29515080.670000002</v>
      </c>
      <c r="N227" s="55">
        <v>125976090.12</v>
      </c>
      <c r="O227" s="55">
        <v>0</v>
      </c>
      <c r="P227" s="55">
        <v>0</v>
      </c>
      <c r="Q227" s="55">
        <f t="shared" si="37"/>
        <v>426152734.56999999</v>
      </c>
      <c r="S227" s="1"/>
      <c r="U227" s="1"/>
      <c r="V227" s="1"/>
    </row>
    <row r="228" spans="2:22" x14ac:dyDescent="0.25">
      <c r="B228" s="32" t="s">
        <v>226</v>
      </c>
      <c r="C228" s="251">
        <f t="shared" ref="C228:Q228" si="43">+C11+C214</f>
        <v>743932323791</v>
      </c>
      <c r="D228" s="251">
        <f t="shared" si="43"/>
        <v>831846699739.9801</v>
      </c>
      <c r="E228" s="60">
        <f t="shared" si="43"/>
        <v>63902256522.069992</v>
      </c>
      <c r="F228" s="60">
        <f t="shared" si="43"/>
        <v>58781131450.549995</v>
      </c>
      <c r="G228" s="60">
        <f t="shared" si="43"/>
        <v>58549985794.159981</v>
      </c>
      <c r="H228" s="60">
        <f t="shared" si="43"/>
        <v>84931986064.160004</v>
      </c>
      <c r="I228" s="60">
        <f t="shared" si="43"/>
        <v>67242987842.630013</v>
      </c>
      <c r="J228" s="60">
        <f t="shared" si="43"/>
        <v>69387124217.710007</v>
      </c>
      <c r="K228" s="60">
        <f t="shared" si="43"/>
        <v>78344937318.12999</v>
      </c>
      <c r="L228" s="60">
        <f t="shared" si="43"/>
        <v>68637502386.730011</v>
      </c>
      <c r="M228" s="60">
        <f t="shared" si="43"/>
        <v>66671190837.019997</v>
      </c>
      <c r="N228" s="60">
        <f t="shared" si="43"/>
        <v>75436814907.529999</v>
      </c>
      <c r="O228" s="60">
        <f t="shared" si="43"/>
        <v>76767366094.770004</v>
      </c>
      <c r="P228" s="60">
        <f t="shared" si="43"/>
        <v>72901125810.050003</v>
      </c>
      <c r="Q228" s="60">
        <f t="shared" si="43"/>
        <v>841554409245.50989</v>
      </c>
      <c r="R228" s="53"/>
      <c r="S228" s="1"/>
      <c r="U228" s="1"/>
      <c r="V228" s="1"/>
    </row>
    <row r="229" spans="2:22" x14ac:dyDescent="0.25">
      <c r="B229" s="63"/>
      <c r="C229" s="64"/>
      <c r="D229" s="64"/>
      <c r="E229" s="271"/>
      <c r="F229" s="271"/>
      <c r="G229" s="271"/>
      <c r="H229" s="271"/>
      <c r="I229" s="271"/>
      <c r="J229" s="271"/>
      <c r="K229" s="271"/>
      <c r="L229" s="271"/>
      <c r="M229" s="271"/>
      <c r="N229" s="271"/>
      <c r="O229" s="271"/>
      <c r="P229" s="271"/>
      <c r="Q229" s="64"/>
      <c r="R229" s="53"/>
      <c r="S229" s="1"/>
    </row>
    <row r="230" spans="2:22" s="1" customFormat="1" x14ac:dyDescent="0.25">
      <c r="B230" s="32" t="s">
        <v>161</v>
      </c>
      <c r="C230" s="59">
        <f>+C231+C238</f>
        <v>2381511760</v>
      </c>
      <c r="D230" s="59">
        <f>+D231+D238</f>
        <v>1218583106.78</v>
      </c>
      <c r="E230" s="60">
        <f>+E231+E238</f>
        <v>108576511.58</v>
      </c>
      <c r="F230" s="60">
        <f t="shared" ref="F230:L230" si="44">+F231+F238</f>
        <v>6023486.8999999994</v>
      </c>
      <c r="G230" s="60">
        <f t="shared" si="44"/>
        <v>12188152.920000002</v>
      </c>
      <c r="H230" s="60">
        <f t="shared" si="44"/>
        <v>47666664.579999998</v>
      </c>
      <c r="I230" s="60">
        <f t="shared" si="44"/>
        <v>1406799.41</v>
      </c>
      <c r="J230" s="60">
        <f t="shared" si="44"/>
        <v>14276369.59</v>
      </c>
      <c r="K230" s="60">
        <f t="shared" si="44"/>
        <v>149951987.93000001</v>
      </c>
      <c r="L230" s="60">
        <f t="shared" si="44"/>
        <v>78769298.379999995</v>
      </c>
      <c r="M230" s="60">
        <f>+M231+M238</f>
        <v>110476.49</v>
      </c>
      <c r="N230" s="60">
        <f>+N231+N238</f>
        <v>17652362.25</v>
      </c>
      <c r="O230" s="60">
        <f>+O231+O238</f>
        <v>86955502.850000009</v>
      </c>
      <c r="P230" s="60">
        <f>+P231+P238</f>
        <v>372148421.30000001</v>
      </c>
      <c r="Q230" s="60">
        <f>+Q231+Q238</f>
        <v>895726034.18000007</v>
      </c>
      <c r="R230" s="53"/>
      <c r="U230"/>
      <c r="V230"/>
    </row>
    <row r="231" spans="2:22" s="1" customFormat="1" x14ac:dyDescent="0.25">
      <c r="B231" s="11" t="s">
        <v>229</v>
      </c>
      <c r="C231" s="247">
        <f>C235</f>
        <v>549847567</v>
      </c>
      <c r="D231" s="247">
        <f>D235+D232</f>
        <v>817204277.22000003</v>
      </c>
      <c r="E231" s="247">
        <f t="shared" ref="E231:P231" si="45">E235</f>
        <v>57831910.200000003</v>
      </c>
      <c r="F231" s="247">
        <f t="shared" si="45"/>
        <v>5555387.0599999996</v>
      </c>
      <c r="G231" s="247">
        <f t="shared" si="45"/>
        <v>1370661.8</v>
      </c>
      <c r="H231" s="247">
        <f t="shared" si="45"/>
        <v>36542685.850000001</v>
      </c>
      <c r="I231" s="247">
        <f t="shared" si="45"/>
        <v>975000</v>
      </c>
      <c r="J231" s="247">
        <f t="shared" si="45"/>
        <v>8548350.3499999996</v>
      </c>
      <c r="K231" s="247">
        <f t="shared" si="45"/>
        <v>102398473.84</v>
      </c>
      <c r="L231" s="247">
        <f t="shared" si="45"/>
        <v>32757802.169999998</v>
      </c>
      <c r="M231" s="247">
        <f t="shared" si="45"/>
        <v>0</v>
      </c>
      <c r="N231" s="247">
        <f t="shared" si="45"/>
        <v>0</v>
      </c>
      <c r="O231" s="247">
        <f t="shared" si="45"/>
        <v>78519549.950000003</v>
      </c>
      <c r="P231" s="247">
        <f t="shared" si="45"/>
        <v>241188862.52000001</v>
      </c>
      <c r="Q231" s="247">
        <f t="shared" ref="Q231:Q242" si="46">+SUM(E231:P231)</f>
        <v>565688683.74000001</v>
      </c>
      <c r="R231" s="53"/>
      <c r="U231"/>
      <c r="V231"/>
    </row>
    <row r="232" spans="2:22" s="1" customFormat="1" x14ac:dyDescent="0.25">
      <c r="B232" s="3" t="s">
        <v>526</v>
      </c>
      <c r="C232" s="244">
        <f>SUM(C233:C234)</f>
        <v>0</v>
      </c>
      <c r="D232" s="244">
        <f>SUM(D233:D234)</f>
        <v>148626994.30000001</v>
      </c>
      <c r="E232" s="244">
        <f t="shared" ref="E232:P232" si="47">SUM(E233:E234)</f>
        <v>0</v>
      </c>
      <c r="F232" s="244">
        <f t="shared" si="47"/>
        <v>0</v>
      </c>
      <c r="G232" s="244">
        <f t="shared" si="47"/>
        <v>0</v>
      </c>
      <c r="H232" s="244">
        <f t="shared" si="47"/>
        <v>0</v>
      </c>
      <c r="I232" s="244">
        <f t="shared" si="47"/>
        <v>0</v>
      </c>
      <c r="J232" s="244">
        <f t="shared" si="47"/>
        <v>0</v>
      </c>
      <c r="K232" s="244">
        <f t="shared" si="47"/>
        <v>0</v>
      </c>
      <c r="L232" s="244">
        <f t="shared" si="47"/>
        <v>0</v>
      </c>
      <c r="M232" s="244">
        <f t="shared" si="47"/>
        <v>0</v>
      </c>
      <c r="N232" s="244">
        <f t="shared" si="47"/>
        <v>0</v>
      </c>
      <c r="O232" s="244">
        <f t="shared" si="47"/>
        <v>0</v>
      </c>
      <c r="P232" s="244">
        <f t="shared" si="47"/>
        <v>0</v>
      </c>
      <c r="Q232" s="244">
        <f t="shared" si="46"/>
        <v>0</v>
      </c>
      <c r="R232" s="53"/>
      <c r="U232"/>
      <c r="V232"/>
    </row>
    <row r="233" spans="2:22" s="1" customFormat="1" x14ac:dyDescent="0.25">
      <c r="B233" s="8" t="s">
        <v>527</v>
      </c>
      <c r="C233" s="55">
        <v>0</v>
      </c>
      <c r="D233" s="55">
        <v>74131387.060000002</v>
      </c>
      <c r="E233" s="55">
        <v>0</v>
      </c>
      <c r="F233" s="55">
        <v>0</v>
      </c>
      <c r="G233" s="55">
        <v>0</v>
      </c>
      <c r="H233" s="55">
        <v>0</v>
      </c>
      <c r="I233" s="55">
        <v>0</v>
      </c>
      <c r="J233" s="55">
        <v>0</v>
      </c>
      <c r="K233" s="55">
        <v>0</v>
      </c>
      <c r="L233" s="55">
        <v>0</v>
      </c>
      <c r="M233" s="55">
        <v>0</v>
      </c>
      <c r="N233" s="55">
        <v>0</v>
      </c>
      <c r="O233" s="55">
        <v>0</v>
      </c>
      <c r="P233" s="55">
        <v>0</v>
      </c>
      <c r="Q233" s="244">
        <f t="shared" si="46"/>
        <v>0</v>
      </c>
      <c r="R233" s="53"/>
      <c r="U233"/>
      <c r="V233"/>
    </row>
    <row r="234" spans="2:22" s="1" customFormat="1" x14ac:dyDescent="0.25">
      <c r="B234" s="8" t="s">
        <v>528</v>
      </c>
      <c r="C234" s="55">
        <v>0</v>
      </c>
      <c r="D234" s="55">
        <v>74495607.239999995</v>
      </c>
      <c r="E234" s="55">
        <v>0</v>
      </c>
      <c r="F234" s="55">
        <v>0</v>
      </c>
      <c r="G234" s="55">
        <v>0</v>
      </c>
      <c r="H234" s="55">
        <v>0</v>
      </c>
      <c r="I234" s="55">
        <v>0</v>
      </c>
      <c r="J234" s="55">
        <v>0</v>
      </c>
      <c r="K234" s="55">
        <v>0</v>
      </c>
      <c r="L234" s="55">
        <v>0</v>
      </c>
      <c r="M234" s="55">
        <v>0</v>
      </c>
      <c r="N234" s="55">
        <v>0</v>
      </c>
      <c r="O234" s="55">
        <v>0</v>
      </c>
      <c r="P234" s="55">
        <v>0</v>
      </c>
      <c r="Q234" s="244">
        <f t="shared" si="46"/>
        <v>0</v>
      </c>
      <c r="R234" s="53"/>
      <c r="U234"/>
      <c r="V234"/>
    </row>
    <row r="235" spans="2:22" s="1" customFormat="1" x14ac:dyDescent="0.25">
      <c r="B235" s="3" t="s">
        <v>232</v>
      </c>
      <c r="C235" s="244">
        <f>SUM(C236:C237)</f>
        <v>549847567</v>
      </c>
      <c r="D235" s="244">
        <f>SUM(D236:D237)</f>
        <v>668577282.91999996</v>
      </c>
      <c r="E235" s="244">
        <f t="shared" ref="E235:N235" si="48">SUM(E236:E237)</f>
        <v>57831910.200000003</v>
      </c>
      <c r="F235" s="244">
        <f t="shared" si="48"/>
        <v>5555387.0599999996</v>
      </c>
      <c r="G235" s="244">
        <f t="shared" si="48"/>
        <v>1370661.8</v>
      </c>
      <c r="H235" s="244">
        <f t="shared" si="48"/>
        <v>36542685.850000001</v>
      </c>
      <c r="I235" s="244">
        <f t="shared" si="48"/>
        <v>975000</v>
      </c>
      <c r="J235" s="244">
        <f t="shared" si="48"/>
        <v>8548350.3499999996</v>
      </c>
      <c r="K235" s="244">
        <f t="shared" si="48"/>
        <v>102398473.84</v>
      </c>
      <c r="L235" s="244">
        <f t="shared" si="48"/>
        <v>32757802.169999998</v>
      </c>
      <c r="M235" s="244">
        <f t="shared" si="48"/>
        <v>0</v>
      </c>
      <c r="N235" s="244">
        <f t="shared" si="48"/>
        <v>0</v>
      </c>
      <c r="O235" s="244">
        <f>SUM(O236:O237)</f>
        <v>78519549.950000003</v>
      </c>
      <c r="P235" s="244">
        <f>SUM(P236:P237)</f>
        <v>241188862.52000001</v>
      </c>
      <c r="Q235" s="244">
        <f t="shared" si="46"/>
        <v>565688683.74000001</v>
      </c>
      <c r="R235" s="53"/>
    </row>
    <row r="236" spans="2:22" x14ac:dyDescent="0.25">
      <c r="B236" s="8" t="s">
        <v>285</v>
      </c>
      <c r="C236" s="55">
        <v>549847567</v>
      </c>
      <c r="D236" s="55">
        <v>668577282.91999996</v>
      </c>
      <c r="E236" s="55">
        <v>57831910.200000003</v>
      </c>
      <c r="F236" s="55">
        <v>5555387.0599999996</v>
      </c>
      <c r="G236" s="55">
        <v>1370661.8</v>
      </c>
      <c r="H236" s="55">
        <v>36542685.850000001</v>
      </c>
      <c r="I236" s="55">
        <v>975000</v>
      </c>
      <c r="J236" s="55">
        <v>8548350.3499999996</v>
      </c>
      <c r="K236" s="55">
        <v>102398473.84</v>
      </c>
      <c r="L236" s="55">
        <v>32757802.169999998</v>
      </c>
      <c r="M236" s="55">
        <v>0</v>
      </c>
      <c r="N236" s="55">
        <v>0</v>
      </c>
      <c r="O236" s="55">
        <v>78519549.950000003</v>
      </c>
      <c r="P236" s="55">
        <v>241188862.52000001</v>
      </c>
      <c r="Q236" s="55">
        <f t="shared" si="46"/>
        <v>565688683.74000001</v>
      </c>
      <c r="R236" s="53"/>
      <c r="S236" s="1"/>
      <c r="U236" s="1"/>
      <c r="V236" s="1"/>
    </row>
    <row r="237" spans="2:22" x14ac:dyDescent="0.25">
      <c r="B237" s="8" t="s">
        <v>402</v>
      </c>
      <c r="C237" s="55">
        <v>0</v>
      </c>
      <c r="D237" s="55">
        <v>0</v>
      </c>
      <c r="E237" s="55">
        <v>0</v>
      </c>
      <c r="F237" s="55">
        <v>0</v>
      </c>
      <c r="G237" s="55">
        <v>0</v>
      </c>
      <c r="H237" s="55">
        <v>0</v>
      </c>
      <c r="I237" s="55">
        <v>0</v>
      </c>
      <c r="J237" s="55">
        <v>0</v>
      </c>
      <c r="K237" s="55">
        <v>0</v>
      </c>
      <c r="L237" s="55">
        <v>0</v>
      </c>
      <c r="M237" s="55">
        <v>0</v>
      </c>
      <c r="N237" s="55">
        <v>0</v>
      </c>
      <c r="O237" s="55">
        <v>0</v>
      </c>
      <c r="P237" s="55">
        <v>0</v>
      </c>
      <c r="Q237" s="55">
        <f t="shared" si="46"/>
        <v>0</v>
      </c>
      <c r="R237" s="53"/>
      <c r="S237" s="1"/>
      <c r="U237" s="1"/>
      <c r="V237" s="1"/>
    </row>
    <row r="238" spans="2:22" s="1" customFormat="1" x14ac:dyDescent="0.25">
      <c r="B238" s="10" t="s">
        <v>287</v>
      </c>
      <c r="C238" s="248">
        <f>C241</f>
        <v>1831664193</v>
      </c>
      <c r="D238" s="248">
        <f>D241+D239</f>
        <v>401378829.55999988</v>
      </c>
      <c r="E238" s="248">
        <f>E239+E241</f>
        <v>50744601.379999995</v>
      </c>
      <c r="F238" s="248">
        <f t="shared" ref="F238:O238" si="49">F239+F241</f>
        <v>468099.84000000003</v>
      </c>
      <c r="G238" s="248">
        <f t="shared" si="49"/>
        <v>10817491.120000001</v>
      </c>
      <c r="H238" s="248">
        <f t="shared" si="49"/>
        <v>11123978.729999999</v>
      </c>
      <c r="I238" s="248">
        <f t="shared" si="49"/>
        <v>431799.41</v>
      </c>
      <c r="J238" s="248">
        <f t="shared" si="49"/>
        <v>5728019.2400000002</v>
      </c>
      <c r="K238" s="248">
        <f t="shared" si="49"/>
        <v>47553514.090000004</v>
      </c>
      <c r="L238" s="248">
        <f t="shared" si="49"/>
        <v>46011496.210000001</v>
      </c>
      <c r="M238" s="248">
        <f t="shared" si="49"/>
        <v>110476.49</v>
      </c>
      <c r="N238" s="248">
        <f t="shared" si="49"/>
        <v>17652362.25</v>
      </c>
      <c r="O238" s="248">
        <f t="shared" si="49"/>
        <v>8435952.9000000004</v>
      </c>
      <c r="P238" s="248">
        <f>P239+P241</f>
        <v>130959558.78</v>
      </c>
      <c r="Q238" s="248">
        <f t="shared" si="46"/>
        <v>330037350.44000006</v>
      </c>
      <c r="R238" s="53"/>
    </row>
    <row r="239" spans="2:22" s="1" customFormat="1" x14ac:dyDescent="0.25">
      <c r="B239" s="3" t="s">
        <v>529</v>
      </c>
      <c r="C239" s="274">
        <f>C240</f>
        <v>0</v>
      </c>
      <c r="D239" s="274">
        <f>D240</f>
        <v>74221813.540000007</v>
      </c>
      <c r="E239" s="274">
        <f>E240</f>
        <v>0</v>
      </c>
      <c r="F239" s="274">
        <f t="shared" ref="F239:P239" si="50">F240</f>
        <v>0</v>
      </c>
      <c r="G239" s="274">
        <f t="shared" si="50"/>
        <v>0</v>
      </c>
      <c r="H239" s="274">
        <f t="shared" si="50"/>
        <v>0</v>
      </c>
      <c r="I239" s="274">
        <f t="shared" si="50"/>
        <v>0</v>
      </c>
      <c r="J239" s="274">
        <f t="shared" si="50"/>
        <v>0</v>
      </c>
      <c r="K239" s="274">
        <f t="shared" si="50"/>
        <v>0</v>
      </c>
      <c r="L239" s="274">
        <f t="shared" si="50"/>
        <v>0</v>
      </c>
      <c r="M239" s="274">
        <f t="shared" si="50"/>
        <v>0</v>
      </c>
      <c r="N239" s="274">
        <f t="shared" si="50"/>
        <v>0</v>
      </c>
      <c r="O239" s="274">
        <f t="shared" si="50"/>
        <v>0</v>
      </c>
      <c r="P239" s="274">
        <f t="shared" si="50"/>
        <v>0</v>
      </c>
      <c r="Q239" s="244">
        <f t="shared" si="46"/>
        <v>0</v>
      </c>
      <c r="R239" s="53"/>
      <c r="U239"/>
      <c r="V239"/>
    </row>
    <row r="240" spans="2:22" s="1" customFormat="1" x14ac:dyDescent="0.25">
      <c r="B240" s="8" t="s">
        <v>530</v>
      </c>
      <c r="C240" s="274">
        <v>0</v>
      </c>
      <c r="D240" s="276">
        <v>74221813.540000007</v>
      </c>
      <c r="E240" s="276">
        <v>0</v>
      </c>
      <c r="F240" s="276">
        <v>0</v>
      </c>
      <c r="G240" s="276">
        <v>0</v>
      </c>
      <c r="H240" s="276">
        <v>0</v>
      </c>
      <c r="I240" s="276">
        <v>0</v>
      </c>
      <c r="J240" s="276">
        <v>0</v>
      </c>
      <c r="K240" s="276">
        <v>0</v>
      </c>
      <c r="L240" s="276">
        <v>0</v>
      </c>
      <c r="M240" s="276">
        <v>0</v>
      </c>
      <c r="N240" s="276">
        <v>0</v>
      </c>
      <c r="O240" s="276">
        <v>0</v>
      </c>
      <c r="P240" s="276">
        <v>0</v>
      </c>
      <c r="Q240" s="55">
        <f t="shared" si="46"/>
        <v>0</v>
      </c>
      <c r="R240" s="53"/>
    </row>
    <row r="241" spans="2:22" s="1" customFormat="1" x14ac:dyDescent="0.25">
      <c r="B241" s="3" t="s">
        <v>243</v>
      </c>
      <c r="C241" s="244">
        <f>C242</f>
        <v>1831664193</v>
      </c>
      <c r="D241" s="244">
        <f>D242</f>
        <v>327157016.01999986</v>
      </c>
      <c r="E241" s="244">
        <f>E242</f>
        <v>50744601.379999995</v>
      </c>
      <c r="F241" s="244">
        <f t="shared" ref="F241:P241" si="51">F242</f>
        <v>468099.84000000003</v>
      </c>
      <c r="G241" s="244">
        <f t="shared" si="51"/>
        <v>10817491.120000001</v>
      </c>
      <c r="H241" s="244">
        <f t="shared" si="51"/>
        <v>11123978.729999999</v>
      </c>
      <c r="I241" s="244">
        <f t="shared" si="51"/>
        <v>431799.41</v>
      </c>
      <c r="J241" s="244">
        <f t="shared" si="51"/>
        <v>5728019.2400000002</v>
      </c>
      <c r="K241" s="244">
        <f t="shared" si="51"/>
        <v>47553514.090000004</v>
      </c>
      <c r="L241" s="244">
        <f t="shared" si="51"/>
        <v>46011496.210000001</v>
      </c>
      <c r="M241" s="244">
        <f t="shared" si="51"/>
        <v>110476.49</v>
      </c>
      <c r="N241" s="244">
        <f t="shared" si="51"/>
        <v>17652362.25</v>
      </c>
      <c r="O241" s="244">
        <f t="shared" si="51"/>
        <v>8435952.9000000004</v>
      </c>
      <c r="P241" s="244">
        <f t="shared" si="51"/>
        <v>130959558.78</v>
      </c>
      <c r="Q241" s="244">
        <f t="shared" si="46"/>
        <v>330037350.44000006</v>
      </c>
      <c r="R241" s="53"/>
    </row>
    <row r="242" spans="2:22" x14ac:dyDescent="0.25">
      <c r="B242" s="8" t="s">
        <v>289</v>
      </c>
      <c r="C242" s="55">
        <v>1831664193</v>
      </c>
      <c r="D242" s="55">
        <v>327157016.01999986</v>
      </c>
      <c r="E242" s="55">
        <v>50744601.379999995</v>
      </c>
      <c r="F242" s="55">
        <v>468099.84000000003</v>
      </c>
      <c r="G242" s="55">
        <v>10817491.120000001</v>
      </c>
      <c r="H242" s="55">
        <v>11123978.729999999</v>
      </c>
      <c r="I242" s="55">
        <v>431799.41</v>
      </c>
      <c r="J242" s="55">
        <v>5728019.2400000002</v>
      </c>
      <c r="K242" s="55">
        <v>47553514.090000004</v>
      </c>
      <c r="L242" s="55">
        <v>46011496.210000001</v>
      </c>
      <c r="M242" s="55">
        <v>110476.49</v>
      </c>
      <c r="N242" s="55">
        <v>17652362.25</v>
      </c>
      <c r="O242" s="55">
        <v>8435952.9000000004</v>
      </c>
      <c r="P242" s="55">
        <v>130959558.78</v>
      </c>
      <c r="Q242" s="55">
        <f t="shared" si="46"/>
        <v>330037350.44000006</v>
      </c>
      <c r="S242" s="1"/>
      <c r="U242" s="1"/>
      <c r="V242" s="1"/>
    </row>
    <row r="243" spans="2:22" x14ac:dyDescent="0.25">
      <c r="B243" s="32" t="s">
        <v>292</v>
      </c>
      <c r="C243" s="59">
        <f t="shared" ref="C243:O243" si="52">+C228+C230</f>
        <v>746313835551</v>
      </c>
      <c r="D243" s="59">
        <f>+D228+D230</f>
        <v>833065282846.76013</v>
      </c>
      <c r="E243" s="60">
        <f t="shared" si="52"/>
        <v>64010833033.649994</v>
      </c>
      <c r="F243" s="60">
        <f t="shared" si="52"/>
        <v>58787154937.449997</v>
      </c>
      <c r="G243" s="60">
        <f t="shared" si="52"/>
        <v>58562173947.079979</v>
      </c>
      <c r="H243" s="60">
        <f t="shared" si="52"/>
        <v>84979652728.740005</v>
      </c>
      <c r="I243" s="60">
        <f t="shared" si="52"/>
        <v>67244394642.040016</v>
      </c>
      <c r="J243" s="60">
        <f t="shared" si="52"/>
        <v>69401400587.300003</v>
      </c>
      <c r="K243" s="60">
        <f t="shared" si="52"/>
        <v>78494889306.059982</v>
      </c>
      <c r="L243" s="60">
        <f t="shared" si="52"/>
        <v>68716271685.110008</v>
      </c>
      <c r="M243" s="60">
        <f t="shared" si="52"/>
        <v>66671301313.509995</v>
      </c>
      <c r="N243" s="60">
        <f t="shared" si="52"/>
        <v>75454467269.779999</v>
      </c>
      <c r="O243" s="60">
        <f t="shared" si="52"/>
        <v>76854321597.62001</v>
      </c>
      <c r="P243" s="60">
        <f>+P228+P230</f>
        <v>73273274231.350006</v>
      </c>
      <c r="Q243" s="60">
        <f>+Q228+Q230</f>
        <v>842450135279.68994</v>
      </c>
      <c r="R243" s="53"/>
      <c r="S243" s="1"/>
      <c r="U243" s="1"/>
      <c r="V243" s="1"/>
    </row>
    <row r="244" spans="2:22" x14ac:dyDescent="0.25">
      <c r="B244" s="15"/>
      <c r="C244" s="55"/>
      <c r="D244" s="55"/>
      <c r="E244" s="37"/>
      <c r="F244" s="37"/>
      <c r="G244" s="37"/>
      <c r="H244" s="37"/>
      <c r="I244" s="37"/>
      <c r="J244" s="37"/>
      <c r="K244" s="37"/>
      <c r="L244" s="37"/>
      <c r="M244" s="37"/>
      <c r="N244" s="37"/>
      <c r="O244" s="37"/>
      <c r="P244" s="37"/>
      <c r="Q244" s="37"/>
    </row>
    <row r="245" spans="2:22" x14ac:dyDescent="0.25">
      <c r="B245" s="32" t="s">
        <v>293</v>
      </c>
      <c r="C245" s="59">
        <f>+C246+C253</f>
        <v>291528487153</v>
      </c>
      <c r="D245" s="59">
        <f>+D246+D253</f>
        <v>323634865876</v>
      </c>
      <c r="E245" s="60">
        <f>+E246+E253+E260</f>
        <v>148892414376.01999</v>
      </c>
      <c r="F245" s="60">
        <f t="shared" ref="F245:O245" si="53">+F246+F253+F260</f>
        <v>9239963144.460001</v>
      </c>
      <c r="G245" s="60">
        <f t="shared" si="53"/>
        <v>1992121550.9299998</v>
      </c>
      <c r="H245" s="60">
        <f t="shared" si="53"/>
        <v>6166735385.7099991</v>
      </c>
      <c r="I245" s="60">
        <f t="shared" si="53"/>
        <v>149403457.40000001</v>
      </c>
      <c r="J245" s="60">
        <f t="shared" si="53"/>
        <v>24665840931.93</v>
      </c>
      <c r="K245" s="60">
        <f t="shared" si="53"/>
        <v>13591278850.700001</v>
      </c>
      <c r="L245" s="60">
        <f t="shared" si="53"/>
        <v>455423812.42000002</v>
      </c>
      <c r="M245" s="60">
        <f t="shared" si="53"/>
        <v>1553383452.4200001</v>
      </c>
      <c r="N245" s="60">
        <f t="shared" si="53"/>
        <v>1981527098.9700003</v>
      </c>
      <c r="O245" s="60">
        <f t="shared" si="53"/>
        <v>826536089.80999994</v>
      </c>
      <c r="P245" s="60">
        <f>+P246+P253</f>
        <v>19695573941.650002</v>
      </c>
      <c r="Q245" s="60">
        <f>+Q246+Q253+Q260</f>
        <v>229210202092.41998</v>
      </c>
    </row>
    <row r="246" spans="2:22" s="1" customFormat="1" x14ac:dyDescent="0.25">
      <c r="B246" s="10" t="s">
        <v>531</v>
      </c>
      <c r="C246" s="248">
        <f>+C247</f>
        <v>0</v>
      </c>
      <c r="D246" s="248">
        <f>+D247</f>
        <v>0</v>
      </c>
      <c r="E246" s="248">
        <f>+E250+E247</f>
        <v>0</v>
      </c>
      <c r="F246" s="248">
        <f t="shared" ref="F246:P246" si="54">+F250+F247</f>
        <v>0</v>
      </c>
      <c r="G246" s="248">
        <f t="shared" si="54"/>
        <v>0</v>
      </c>
      <c r="H246" s="248">
        <f t="shared" si="54"/>
        <v>0</v>
      </c>
      <c r="I246" s="248">
        <f t="shared" si="54"/>
        <v>0</v>
      </c>
      <c r="J246" s="248">
        <f t="shared" si="54"/>
        <v>0</v>
      </c>
      <c r="K246" s="248">
        <f t="shared" si="54"/>
        <v>0</v>
      </c>
      <c r="L246" s="248">
        <f t="shared" si="54"/>
        <v>134772563.49000001</v>
      </c>
      <c r="M246" s="248">
        <f t="shared" si="54"/>
        <v>0</v>
      </c>
      <c r="N246" s="248">
        <f t="shared" si="54"/>
        <v>0</v>
      </c>
      <c r="O246" s="248">
        <f t="shared" si="54"/>
        <v>0</v>
      </c>
      <c r="P246" s="248">
        <f t="shared" si="54"/>
        <v>0</v>
      </c>
      <c r="Q246" s="248">
        <f>SUM(E246:P246)</f>
        <v>134772563.49000001</v>
      </c>
      <c r="R246"/>
      <c r="S246"/>
      <c r="U246"/>
      <c r="V246"/>
    </row>
    <row r="247" spans="2:22" s="1" customFormat="1" x14ac:dyDescent="0.25">
      <c r="B247" s="3" t="s">
        <v>532</v>
      </c>
      <c r="C247" s="241">
        <f>C248+C251</f>
        <v>0</v>
      </c>
      <c r="D247" s="241">
        <f>D248+D251</f>
        <v>0</v>
      </c>
      <c r="E247" s="265">
        <f>E248</f>
        <v>0</v>
      </c>
      <c r="F247" s="265">
        <f t="shared" ref="F247:O248" si="55">F248</f>
        <v>0</v>
      </c>
      <c r="G247" s="265">
        <f t="shared" si="55"/>
        <v>0</v>
      </c>
      <c r="H247" s="265">
        <f t="shared" si="55"/>
        <v>0</v>
      </c>
      <c r="I247" s="265">
        <f t="shared" si="55"/>
        <v>0</v>
      </c>
      <c r="J247" s="265">
        <f t="shared" si="55"/>
        <v>0</v>
      </c>
      <c r="K247" s="265">
        <f t="shared" si="55"/>
        <v>0</v>
      </c>
      <c r="L247" s="265">
        <f t="shared" si="55"/>
        <v>0</v>
      </c>
      <c r="M247" s="265">
        <f t="shared" si="55"/>
        <v>0</v>
      </c>
      <c r="N247" s="265">
        <f t="shared" si="55"/>
        <v>0</v>
      </c>
      <c r="O247" s="265">
        <f t="shared" si="55"/>
        <v>0</v>
      </c>
      <c r="P247" s="241">
        <v>0</v>
      </c>
      <c r="Q247" s="241">
        <f t="shared" ref="Q247:Q252" si="56">SUM(E247:P247)</f>
        <v>0</v>
      </c>
      <c r="R247"/>
      <c r="S247"/>
      <c r="U247"/>
      <c r="V247"/>
    </row>
    <row r="248" spans="2:22" s="1" customFormat="1" x14ac:dyDescent="0.25">
      <c r="B248" s="24" t="s">
        <v>533</v>
      </c>
      <c r="C248" s="241">
        <f>C249</f>
        <v>0</v>
      </c>
      <c r="D248" s="241">
        <f>D249</f>
        <v>0</v>
      </c>
      <c r="E248" s="265">
        <f>E249</f>
        <v>0</v>
      </c>
      <c r="F248" s="265">
        <f t="shared" si="55"/>
        <v>0</v>
      </c>
      <c r="G248" s="265">
        <f t="shared" si="55"/>
        <v>0</v>
      </c>
      <c r="H248" s="265">
        <f t="shared" si="55"/>
        <v>0</v>
      </c>
      <c r="I248" s="265">
        <f t="shared" si="55"/>
        <v>0</v>
      </c>
      <c r="J248" s="265">
        <f t="shared" si="55"/>
        <v>0</v>
      </c>
      <c r="K248" s="265">
        <f t="shared" si="55"/>
        <v>0</v>
      </c>
      <c r="L248" s="265">
        <f t="shared" si="55"/>
        <v>0</v>
      </c>
      <c r="M248" s="265">
        <f t="shared" si="55"/>
        <v>0</v>
      </c>
      <c r="N248" s="265">
        <f t="shared" si="55"/>
        <v>0</v>
      </c>
      <c r="O248" s="265">
        <f t="shared" si="55"/>
        <v>0</v>
      </c>
      <c r="P248" s="241">
        <v>0</v>
      </c>
      <c r="Q248" s="241">
        <f t="shared" si="56"/>
        <v>0</v>
      </c>
      <c r="R248"/>
      <c r="S248"/>
    </row>
    <row r="249" spans="2:22" s="1" customFormat="1" x14ac:dyDescent="0.25">
      <c r="B249" s="25" t="s">
        <v>534</v>
      </c>
      <c r="C249" s="53">
        <v>0</v>
      </c>
      <c r="D249" s="53">
        <v>0</v>
      </c>
      <c r="E249" s="266">
        <v>0</v>
      </c>
      <c r="F249" s="53">
        <v>0</v>
      </c>
      <c r="G249" s="53">
        <v>0</v>
      </c>
      <c r="H249" s="53">
        <v>0</v>
      </c>
      <c r="I249" s="53">
        <v>0</v>
      </c>
      <c r="J249" s="53">
        <v>0</v>
      </c>
      <c r="K249" s="53">
        <v>0</v>
      </c>
      <c r="L249" s="53">
        <v>0</v>
      </c>
      <c r="M249" s="53">
        <v>0</v>
      </c>
      <c r="N249" s="53">
        <v>0</v>
      </c>
      <c r="O249" s="53">
        <v>0</v>
      </c>
      <c r="P249" s="53">
        <v>0</v>
      </c>
      <c r="Q249" s="53">
        <f t="shared" si="56"/>
        <v>0</v>
      </c>
      <c r="R249"/>
      <c r="S249"/>
    </row>
    <row r="250" spans="2:22" x14ac:dyDescent="0.25">
      <c r="B250" s="3" t="s">
        <v>535</v>
      </c>
      <c r="C250" s="53">
        <f>C251</f>
        <v>0</v>
      </c>
      <c r="D250" s="53">
        <f>D251</f>
        <v>0</v>
      </c>
      <c r="E250" s="53">
        <f t="shared" ref="E250:P251" si="57">E251</f>
        <v>0</v>
      </c>
      <c r="F250" s="53">
        <f t="shared" si="57"/>
        <v>0</v>
      </c>
      <c r="G250" s="53">
        <f t="shared" si="57"/>
        <v>0</v>
      </c>
      <c r="H250" s="53">
        <f t="shared" si="57"/>
        <v>0</v>
      </c>
      <c r="I250" s="53">
        <f t="shared" si="57"/>
        <v>0</v>
      </c>
      <c r="J250" s="53">
        <f t="shared" si="57"/>
        <v>0</v>
      </c>
      <c r="K250" s="53">
        <f t="shared" si="57"/>
        <v>0</v>
      </c>
      <c r="L250" s="53">
        <f t="shared" si="57"/>
        <v>134772563.49000001</v>
      </c>
      <c r="M250" s="53">
        <f t="shared" si="57"/>
        <v>0</v>
      </c>
      <c r="N250" s="53">
        <f t="shared" si="57"/>
        <v>0</v>
      </c>
      <c r="O250" s="53">
        <f t="shared" si="57"/>
        <v>0</v>
      </c>
      <c r="P250" s="53">
        <v>0</v>
      </c>
      <c r="Q250" s="241">
        <f>SUM(E250:P250)</f>
        <v>134772563.49000001</v>
      </c>
      <c r="U250" s="1"/>
      <c r="V250" s="1"/>
    </row>
    <row r="251" spans="2:22" s="1" customFormat="1" x14ac:dyDescent="0.25">
      <c r="B251" s="24" t="s">
        <v>536</v>
      </c>
      <c r="C251" s="241">
        <f>C252</f>
        <v>0</v>
      </c>
      <c r="D251" s="241">
        <f>D252</f>
        <v>0</v>
      </c>
      <c r="E251" s="241">
        <f t="shared" si="57"/>
        <v>0</v>
      </c>
      <c r="F251" s="241">
        <f t="shared" si="57"/>
        <v>0</v>
      </c>
      <c r="G251" s="241">
        <f t="shared" si="57"/>
        <v>0</v>
      </c>
      <c r="H251" s="241">
        <f t="shared" si="57"/>
        <v>0</v>
      </c>
      <c r="I251" s="241">
        <f t="shared" si="57"/>
        <v>0</v>
      </c>
      <c r="J251" s="241">
        <f t="shared" si="57"/>
        <v>0</v>
      </c>
      <c r="K251" s="241">
        <f t="shared" si="57"/>
        <v>0</v>
      </c>
      <c r="L251" s="241">
        <f t="shared" si="57"/>
        <v>134772563.49000001</v>
      </c>
      <c r="M251" s="241">
        <f t="shared" si="57"/>
        <v>0</v>
      </c>
      <c r="N251" s="241">
        <f t="shared" si="57"/>
        <v>0</v>
      </c>
      <c r="O251" s="241">
        <f t="shared" si="57"/>
        <v>0</v>
      </c>
      <c r="P251" s="241">
        <f t="shared" si="57"/>
        <v>0</v>
      </c>
      <c r="Q251" s="241">
        <f>SUM(E251:P251)</f>
        <v>134772563.49000001</v>
      </c>
      <c r="R251"/>
      <c r="S251"/>
    </row>
    <row r="252" spans="2:22" x14ac:dyDescent="0.25">
      <c r="B252" s="25" t="s">
        <v>537</v>
      </c>
      <c r="C252" s="53">
        <v>0</v>
      </c>
      <c r="D252" s="53">
        <v>0</v>
      </c>
      <c r="E252" s="249">
        <v>0</v>
      </c>
      <c r="F252" s="249">
        <v>0</v>
      </c>
      <c r="G252" s="249">
        <v>0</v>
      </c>
      <c r="H252" s="53">
        <v>0</v>
      </c>
      <c r="I252" s="53">
        <v>0</v>
      </c>
      <c r="J252" s="53">
        <v>0</v>
      </c>
      <c r="K252" s="53">
        <v>0</v>
      </c>
      <c r="L252" s="53">
        <v>134772563.49000001</v>
      </c>
      <c r="M252" s="53">
        <v>0</v>
      </c>
      <c r="N252" s="53">
        <v>0</v>
      </c>
      <c r="O252" s="53">
        <v>0</v>
      </c>
      <c r="P252" s="53">
        <v>0</v>
      </c>
      <c r="Q252" s="53">
        <f t="shared" si="56"/>
        <v>134772563.49000001</v>
      </c>
    </row>
    <row r="253" spans="2:22" s="1" customFormat="1" x14ac:dyDescent="0.25">
      <c r="B253" s="10" t="s">
        <v>294</v>
      </c>
      <c r="C253" s="248">
        <f>+C254</f>
        <v>291528487153</v>
      </c>
      <c r="D253" s="248">
        <f>+D254</f>
        <v>323634865876</v>
      </c>
      <c r="E253" s="248">
        <f t="shared" ref="E253:P253" si="58">+E254</f>
        <v>144914127734.01999</v>
      </c>
      <c r="F253" s="248">
        <f t="shared" si="58"/>
        <v>7149424938.9700003</v>
      </c>
      <c r="G253" s="248">
        <f t="shared" si="58"/>
        <v>1992121550.9299998</v>
      </c>
      <c r="H253" s="248">
        <f t="shared" si="58"/>
        <v>5016196139.1499996</v>
      </c>
      <c r="I253" s="248">
        <f t="shared" si="58"/>
        <v>149403457.40000001</v>
      </c>
      <c r="J253" s="248">
        <f t="shared" si="58"/>
        <v>24527878522.73</v>
      </c>
      <c r="K253" s="248">
        <f t="shared" si="58"/>
        <v>13591278850.700001</v>
      </c>
      <c r="L253" s="248">
        <f t="shared" si="58"/>
        <v>320651248.93000001</v>
      </c>
      <c r="M253" s="248">
        <f>+M254</f>
        <v>1553383452.4200001</v>
      </c>
      <c r="N253" s="248">
        <f t="shared" si="58"/>
        <v>1981527098.9700003</v>
      </c>
      <c r="O253" s="248">
        <f t="shared" si="58"/>
        <v>826536089.80999994</v>
      </c>
      <c r="P253" s="264">
        <f t="shared" si="58"/>
        <v>19695573941.650002</v>
      </c>
      <c r="Q253" s="248">
        <f t="shared" ref="Q253:Q267" si="59">SUM(E253:P253)</f>
        <v>221718103025.67999</v>
      </c>
      <c r="R253"/>
      <c r="S253"/>
    </row>
    <row r="254" spans="2:22" s="1" customFormat="1" x14ac:dyDescent="0.25">
      <c r="B254" s="3" t="s">
        <v>258</v>
      </c>
      <c r="C254" s="241">
        <f t="shared" ref="C254:P254" si="60">C255+C258</f>
        <v>291528487153</v>
      </c>
      <c r="D254" s="241">
        <f>D255+D258</f>
        <v>323634865876</v>
      </c>
      <c r="E254" s="241">
        <f t="shared" si="60"/>
        <v>144914127734.01999</v>
      </c>
      <c r="F254" s="241">
        <f t="shared" si="60"/>
        <v>7149424938.9700003</v>
      </c>
      <c r="G254" s="241">
        <f t="shared" si="60"/>
        <v>1992121550.9299998</v>
      </c>
      <c r="H254" s="241">
        <f t="shared" si="60"/>
        <v>5016196139.1499996</v>
      </c>
      <c r="I254" s="241">
        <f t="shared" si="60"/>
        <v>149403457.40000001</v>
      </c>
      <c r="J254" s="241">
        <f t="shared" si="60"/>
        <v>24527878522.73</v>
      </c>
      <c r="K254" s="241">
        <f t="shared" si="60"/>
        <v>13591278850.700001</v>
      </c>
      <c r="L254" s="241">
        <f t="shared" si="60"/>
        <v>320651248.93000001</v>
      </c>
      <c r="M254" s="241">
        <f t="shared" si="60"/>
        <v>1553383452.4200001</v>
      </c>
      <c r="N254" s="241">
        <f t="shared" si="60"/>
        <v>1981527098.9700003</v>
      </c>
      <c r="O254" s="241">
        <f t="shared" si="60"/>
        <v>826536089.80999994</v>
      </c>
      <c r="P254" s="241">
        <f t="shared" si="60"/>
        <v>19695573941.650002</v>
      </c>
      <c r="Q254" s="241">
        <f t="shared" si="59"/>
        <v>221718103025.67999</v>
      </c>
      <c r="R254"/>
      <c r="S254"/>
      <c r="U254"/>
      <c r="V254"/>
    </row>
    <row r="255" spans="2:22" s="1" customFormat="1" x14ac:dyDescent="0.25">
      <c r="B255" s="24" t="s">
        <v>259</v>
      </c>
      <c r="C255" s="241">
        <f>C256+C257</f>
        <v>231242586592</v>
      </c>
      <c r="D255" s="241">
        <f>D256+D257</f>
        <v>211463473977.14996</v>
      </c>
      <c r="E255" s="241">
        <f t="shared" ref="E255:P255" si="61">E256+E257</f>
        <v>144893364275</v>
      </c>
      <c r="F255" s="241">
        <f t="shared" si="61"/>
        <v>7119623968.75</v>
      </c>
      <c r="G255" s="241">
        <f t="shared" si="61"/>
        <v>0</v>
      </c>
      <c r="H255" s="241">
        <f t="shared" si="61"/>
        <v>5000000000</v>
      </c>
      <c r="I255" s="241">
        <f t="shared" si="61"/>
        <v>0</v>
      </c>
      <c r="J255" s="241">
        <f t="shared" si="61"/>
        <v>24329199996.02</v>
      </c>
      <c r="K255" s="241">
        <f t="shared" si="61"/>
        <v>0</v>
      </c>
      <c r="L255" s="241">
        <f t="shared" si="61"/>
        <v>0</v>
      </c>
      <c r="M255" s="241">
        <f t="shared" si="61"/>
        <v>0</v>
      </c>
      <c r="N255" s="241">
        <f t="shared" si="61"/>
        <v>0</v>
      </c>
      <c r="O255" s="241">
        <f t="shared" si="61"/>
        <v>0</v>
      </c>
      <c r="P255" s="241">
        <f t="shared" si="61"/>
        <v>16313831832</v>
      </c>
      <c r="Q255" s="241">
        <f t="shared" si="59"/>
        <v>197656020071.76999</v>
      </c>
      <c r="R255"/>
      <c r="S255"/>
    </row>
    <row r="256" spans="2:22" s="1" customFormat="1" x14ac:dyDescent="0.25">
      <c r="B256" s="25" t="s">
        <v>260</v>
      </c>
      <c r="C256" s="53">
        <v>91067586592</v>
      </c>
      <c r="D256" s="53">
        <v>47777757317.729996</v>
      </c>
      <c r="E256" s="266">
        <v>0</v>
      </c>
      <c r="F256" s="53">
        <v>7000000000</v>
      </c>
      <c r="G256" s="53">
        <v>0</v>
      </c>
      <c r="H256" s="53">
        <v>5000000000</v>
      </c>
      <c r="I256" s="53">
        <v>0</v>
      </c>
      <c r="J256" s="53">
        <v>24329199996.02</v>
      </c>
      <c r="K256" s="53">
        <v>0</v>
      </c>
      <c r="L256" s="53">
        <v>0</v>
      </c>
      <c r="M256" s="53">
        <v>0</v>
      </c>
      <c r="N256" s="53">
        <v>0</v>
      </c>
      <c r="O256" s="53">
        <v>0</v>
      </c>
      <c r="P256" s="53">
        <v>0</v>
      </c>
      <c r="Q256" s="53">
        <f t="shared" si="59"/>
        <v>36329199996.020004</v>
      </c>
      <c r="R256"/>
      <c r="S256"/>
    </row>
    <row r="257" spans="2:22" x14ac:dyDescent="0.25">
      <c r="B257" s="25" t="s">
        <v>261</v>
      </c>
      <c r="C257" s="53">
        <v>140175000000</v>
      </c>
      <c r="D257" s="53">
        <v>163685716659.41998</v>
      </c>
      <c r="E257" s="267">
        <v>144893364275</v>
      </c>
      <c r="F257" s="53">
        <v>119623968.75</v>
      </c>
      <c r="G257" s="53">
        <v>0</v>
      </c>
      <c r="H257" s="53">
        <v>0</v>
      </c>
      <c r="I257" s="53">
        <v>0</v>
      </c>
      <c r="J257" s="53">
        <v>0</v>
      </c>
      <c r="K257" s="53">
        <v>0</v>
      </c>
      <c r="L257" s="53">
        <v>0</v>
      </c>
      <c r="M257" s="53">
        <v>0</v>
      </c>
      <c r="N257" s="53">
        <v>0</v>
      </c>
      <c r="O257" s="53">
        <v>0</v>
      </c>
      <c r="P257" s="53">
        <v>16313831832</v>
      </c>
      <c r="Q257" s="53">
        <f t="shared" si="59"/>
        <v>161326820075.75</v>
      </c>
      <c r="U257" s="1"/>
      <c r="V257" s="1"/>
    </row>
    <row r="258" spans="2:22" s="1" customFormat="1" x14ac:dyDescent="0.25">
      <c r="B258" s="24" t="s">
        <v>263</v>
      </c>
      <c r="C258" s="241">
        <f>C259</f>
        <v>60285900561</v>
      </c>
      <c r="D258" s="241">
        <f>D259</f>
        <v>112171391898.85002</v>
      </c>
      <c r="E258" s="241">
        <f>E259</f>
        <v>20763459.02</v>
      </c>
      <c r="F258" s="241">
        <f t="shared" ref="F258:P258" si="62">F259</f>
        <v>29800970.219999999</v>
      </c>
      <c r="G258" s="241">
        <f t="shared" si="62"/>
        <v>1992121550.9299998</v>
      </c>
      <c r="H258" s="241">
        <f t="shared" si="62"/>
        <v>16196139.15</v>
      </c>
      <c r="I258" s="241">
        <f t="shared" si="62"/>
        <v>149403457.40000001</v>
      </c>
      <c r="J258" s="241">
        <f t="shared" si="62"/>
        <v>198678526.70999998</v>
      </c>
      <c r="K258" s="241">
        <f t="shared" si="62"/>
        <v>13591278850.700001</v>
      </c>
      <c r="L258" s="241">
        <f t="shared" si="62"/>
        <v>320651248.93000001</v>
      </c>
      <c r="M258" s="241">
        <f t="shared" si="62"/>
        <v>1553383452.4200001</v>
      </c>
      <c r="N258" s="241">
        <f t="shared" si="62"/>
        <v>1981527098.9700003</v>
      </c>
      <c r="O258" s="241">
        <f t="shared" si="62"/>
        <v>826536089.80999994</v>
      </c>
      <c r="P258" s="241">
        <f t="shared" si="62"/>
        <v>3381742109.650001</v>
      </c>
      <c r="Q258" s="250">
        <f t="shared" si="59"/>
        <v>24062082953.910007</v>
      </c>
      <c r="R258"/>
      <c r="S258"/>
    </row>
    <row r="259" spans="2:22" x14ac:dyDescent="0.25">
      <c r="B259" s="27" t="s">
        <v>407</v>
      </c>
      <c r="C259" s="53">
        <v>60285900561</v>
      </c>
      <c r="D259" s="53">
        <v>112171391898.85002</v>
      </c>
      <c r="E259" s="249">
        <v>20763459.02</v>
      </c>
      <c r="F259" s="249">
        <v>29800970.219999999</v>
      </c>
      <c r="G259" s="249">
        <v>1992121550.9299998</v>
      </c>
      <c r="H259" s="53">
        <v>16196139.15</v>
      </c>
      <c r="I259" s="53">
        <v>149403457.40000001</v>
      </c>
      <c r="J259" s="53">
        <v>198678526.70999998</v>
      </c>
      <c r="K259" s="53">
        <v>13591278850.700001</v>
      </c>
      <c r="L259" s="53">
        <v>320651248.93000001</v>
      </c>
      <c r="M259" s="53">
        <v>1553383452.4200001</v>
      </c>
      <c r="N259" s="53">
        <v>1981527098.9700003</v>
      </c>
      <c r="O259" s="53">
        <v>826536089.80999994</v>
      </c>
      <c r="P259" s="53">
        <v>3381742109.650001</v>
      </c>
      <c r="Q259" s="53">
        <f t="shared" si="59"/>
        <v>24062082953.910007</v>
      </c>
    </row>
    <row r="260" spans="2:22" x14ac:dyDescent="0.25">
      <c r="B260" s="10" t="s">
        <v>538</v>
      </c>
      <c r="C260" s="248">
        <f>+C261</f>
        <v>0</v>
      </c>
      <c r="D260" s="248">
        <f>+D261</f>
        <v>0</v>
      </c>
      <c r="E260" s="248">
        <f>+E261+E265</f>
        <v>3978286642</v>
      </c>
      <c r="F260" s="248">
        <f t="shared" ref="F260:P260" si="63">+F261+F265</f>
        <v>2090538205.49</v>
      </c>
      <c r="G260" s="248">
        <f t="shared" si="63"/>
        <v>0</v>
      </c>
      <c r="H260" s="248">
        <f t="shared" si="63"/>
        <v>1150539246.5599999</v>
      </c>
      <c r="I260" s="248">
        <f t="shared" si="63"/>
        <v>0</v>
      </c>
      <c r="J260" s="248">
        <f t="shared" si="63"/>
        <v>137962409.19999999</v>
      </c>
      <c r="K260" s="248">
        <f t="shared" si="63"/>
        <v>0</v>
      </c>
      <c r="L260" s="248">
        <f t="shared" si="63"/>
        <v>0</v>
      </c>
      <c r="M260" s="248">
        <f t="shared" si="63"/>
        <v>0</v>
      </c>
      <c r="N260" s="248">
        <f t="shared" si="63"/>
        <v>0</v>
      </c>
      <c r="O260" s="248">
        <f t="shared" si="63"/>
        <v>0</v>
      </c>
      <c r="P260" s="248">
        <f t="shared" si="63"/>
        <v>0</v>
      </c>
      <c r="Q260" s="248">
        <f t="shared" si="59"/>
        <v>7357326503.249999</v>
      </c>
      <c r="U260" s="1"/>
      <c r="V260" s="1"/>
    </row>
    <row r="261" spans="2:22" x14ac:dyDescent="0.25">
      <c r="B261" s="3" t="s">
        <v>539</v>
      </c>
      <c r="C261" s="241">
        <f t="shared" ref="C261:O263" si="64">C262</f>
        <v>0</v>
      </c>
      <c r="D261" s="241">
        <f t="shared" si="64"/>
        <v>0</v>
      </c>
      <c r="E261" s="241">
        <f t="shared" si="64"/>
        <v>2738425492</v>
      </c>
      <c r="F261" s="241">
        <f t="shared" si="64"/>
        <v>2025093000</v>
      </c>
      <c r="G261" s="241">
        <f t="shared" si="64"/>
        <v>0</v>
      </c>
      <c r="H261" s="241">
        <f t="shared" si="64"/>
        <v>1010505000</v>
      </c>
      <c r="I261" s="241">
        <f t="shared" si="64"/>
        <v>0</v>
      </c>
      <c r="J261" s="241">
        <f t="shared" si="64"/>
        <v>137962409.19999999</v>
      </c>
      <c r="K261" s="241">
        <f t="shared" si="64"/>
        <v>0</v>
      </c>
      <c r="L261" s="241">
        <f t="shared" si="64"/>
        <v>0</v>
      </c>
      <c r="M261" s="241">
        <f t="shared" si="64"/>
        <v>0</v>
      </c>
      <c r="N261" s="241">
        <f t="shared" si="64"/>
        <v>0</v>
      </c>
      <c r="O261" s="241">
        <f t="shared" si="64"/>
        <v>0</v>
      </c>
      <c r="P261" s="53">
        <v>0</v>
      </c>
      <c r="Q261" s="241">
        <f t="shared" si="59"/>
        <v>5911985901.1999998</v>
      </c>
    </row>
    <row r="262" spans="2:22" x14ac:dyDescent="0.25">
      <c r="B262" s="24" t="s">
        <v>540</v>
      </c>
      <c r="C262" s="241">
        <f t="shared" si="64"/>
        <v>0</v>
      </c>
      <c r="D262" s="241">
        <f t="shared" si="64"/>
        <v>0</v>
      </c>
      <c r="E262" s="241">
        <f>E263+E264</f>
        <v>2738425492</v>
      </c>
      <c r="F262" s="241">
        <f t="shared" si="64"/>
        <v>2025093000</v>
      </c>
      <c r="G262" s="241">
        <f t="shared" si="64"/>
        <v>0</v>
      </c>
      <c r="H262" s="241">
        <f t="shared" si="64"/>
        <v>1010505000</v>
      </c>
      <c r="I262" s="241">
        <f t="shared" si="64"/>
        <v>0</v>
      </c>
      <c r="J262" s="241">
        <f t="shared" si="64"/>
        <v>137962409.19999999</v>
      </c>
      <c r="K262" s="241">
        <f t="shared" si="64"/>
        <v>0</v>
      </c>
      <c r="L262" s="241">
        <f t="shared" si="64"/>
        <v>0</v>
      </c>
      <c r="M262" s="241">
        <f t="shared" si="64"/>
        <v>0</v>
      </c>
      <c r="N262" s="241">
        <f t="shared" si="64"/>
        <v>0</v>
      </c>
      <c r="O262" s="241">
        <f t="shared" si="64"/>
        <v>0</v>
      </c>
      <c r="P262" s="53">
        <v>0</v>
      </c>
      <c r="Q262" s="241">
        <f t="shared" si="59"/>
        <v>5911985901.1999998</v>
      </c>
    </row>
    <row r="263" spans="2:22" x14ac:dyDescent="0.25">
      <c r="B263" s="25" t="s">
        <v>541</v>
      </c>
      <c r="C263" s="53">
        <f t="shared" si="64"/>
        <v>0</v>
      </c>
      <c r="D263" s="53">
        <f t="shared" si="64"/>
        <v>0</v>
      </c>
      <c r="E263" s="53">
        <v>0</v>
      </c>
      <c r="F263" s="53">
        <v>2025093000</v>
      </c>
      <c r="G263" s="53">
        <v>0</v>
      </c>
      <c r="H263" s="53">
        <v>1010505000</v>
      </c>
      <c r="I263" s="53">
        <v>0</v>
      </c>
      <c r="J263" s="53">
        <v>137962409.19999999</v>
      </c>
      <c r="K263" s="53">
        <v>0</v>
      </c>
      <c r="L263" s="53">
        <v>0</v>
      </c>
      <c r="M263" s="53">
        <v>0</v>
      </c>
      <c r="N263" s="53">
        <v>0</v>
      </c>
      <c r="O263" s="53">
        <v>0</v>
      </c>
      <c r="P263" s="53">
        <v>0</v>
      </c>
      <c r="Q263" s="53">
        <f t="shared" si="59"/>
        <v>3173560409.1999998</v>
      </c>
    </row>
    <row r="264" spans="2:22" x14ac:dyDescent="0.25">
      <c r="B264" s="25" t="s">
        <v>542</v>
      </c>
      <c r="C264" s="53">
        <v>0</v>
      </c>
      <c r="D264" s="53">
        <v>0</v>
      </c>
      <c r="E264" s="267">
        <v>2738425492</v>
      </c>
      <c r="F264" s="53">
        <v>0</v>
      </c>
      <c r="G264" s="53">
        <v>0</v>
      </c>
      <c r="H264" s="53">
        <v>0</v>
      </c>
      <c r="I264" s="53">
        <v>0</v>
      </c>
      <c r="J264" s="53">
        <v>0</v>
      </c>
      <c r="K264" s="53">
        <v>0</v>
      </c>
      <c r="L264" s="53">
        <v>0</v>
      </c>
      <c r="M264" s="53">
        <v>0</v>
      </c>
      <c r="N264" s="53">
        <v>0</v>
      </c>
      <c r="O264" s="53">
        <v>0</v>
      </c>
      <c r="P264" s="53">
        <v>0</v>
      </c>
      <c r="Q264" s="53">
        <f t="shared" si="59"/>
        <v>2738425492</v>
      </c>
    </row>
    <row r="265" spans="2:22" x14ac:dyDescent="0.25">
      <c r="B265" s="24" t="s">
        <v>543</v>
      </c>
      <c r="C265" s="241">
        <v>0</v>
      </c>
      <c r="D265" s="241">
        <v>0</v>
      </c>
      <c r="E265" s="241">
        <f>E266+E267</f>
        <v>1239861150</v>
      </c>
      <c r="F265" s="241">
        <f t="shared" ref="F265:P265" si="65">F266+F267</f>
        <v>65445205.490000002</v>
      </c>
      <c r="G265" s="241">
        <f t="shared" si="65"/>
        <v>0</v>
      </c>
      <c r="H265" s="241">
        <f t="shared" si="65"/>
        <v>140034246.56</v>
      </c>
      <c r="I265" s="241">
        <f t="shared" si="65"/>
        <v>0</v>
      </c>
      <c r="J265" s="241">
        <f t="shared" si="65"/>
        <v>0</v>
      </c>
      <c r="K265" s="241">
        <f t="shared" si="65"/>
        <v>0</v>
      </c>
      <c r="L265" s="241">
        <f t="shared" si="65"/>
        <v>0</v>
      </c>
      <c r="M265" s="241">
        <f t="shared" si="65"/>
        <v>0</v>
      </c>
      <c r="N265" s="241">
        <f t="shared" si="65"/>
        <v>0</v>
      </c>
      <c r="O265" s="241">
        <f t="shared" si="65"/>
        <v>0</v>
      </c>
      <c r="P265" s="53">
        <f t="shared" si="65"/>
        <v>0</v>
      </c>
      <c r="Q265" s="241">
        <f t="shared" si="59"/>
        <v>1445340602.05</v>
      </c>
    </row>
    <row r="266" spans="2:22" x14ac:dyDescent="0.25">
      <c r="B266" s="25" t="s">
        <v>544</v>
      </c>
      <c r="C266" s="53">
        <v>0</v>
      </c>
      <c r="D266" s="53">
        <v>0</v>
      </c>
      <c r="E266" s="53">
        <v>0</v>
      </c>
      <c r="F266" s="53">
        <v>65445205.490000002</v>
      </c>
      <c r="G266" s="53">
        <v>0</v>
      </c>
      <c r="H266" s="53">
        <v>140034246.56</v>
      </c>
      <c r="I266" s="53">
        <v>0</v>
      </c>
      <c r="J266" s="53">
        <v>0</v>
      </c>
      <c r="K266" s="53">
        <v>0</v>
      </c>
      <c r="L266" s="53">
        <v>0</v>
      </c>
      <c r="M266" s="53">
        <v>0</v>
      </c>
      <c r="N266" s="53">
        <v>0</v>
      </c>
      <c r="O266" s="53">
        <v>0</v>
      </c>
      <c r="P266" s="53">
        <v>0</v>
      </c>
      <c r="Q266" s="53">
        <f t="shared" si="59"/>
        <v>205479452.05000001</v>
      </c>
    </row>
    <row r="267" spans="2:22" x14ac:dyDescent="0.25">
      <c r="B267" s="25" t="s">
        <v>545</v>
      </c>
      <c r="C267" s="53">
        <v>0</v>
      </c>
      <c r="D267" s="53">
        <v>0</v>
      </c>
      <c r="E267" s="267">
        <v>1239861150</v>
      </c>
      <c r="F267" s="53">
        <v>0</v>
      </c>
      <c r="G267" s="53">
        <v>0</v>
      </c>
      <c r="H267" s="53">
        <v>0</v>
      </c>
      <c r="I267" s="53">
        <v>0</v>
      </c>
      <c r="J267" s="53">
        <v>0</v>
      </c>
      <c r="K267" s="53">
        <v>0</v>
      </c>
      <c r="L267" s="53">
        <v>0</v>
      </c>
      <c r="M267" s="53">
        <v>0</v>
      </c>
      <c r="N267" s="53">
        <v>0</v>
      </c>
      <c r="O267" s="53">
        <v>0</v>
      </c>
      <c r="P267" s="53">
        <v>0</v>
      </c>
      <c r="Q267" s="53">
        <f t="shared" si="59"/>
        <v>1239861150</v>
      </c>
    </row>
    <row r="268" spans="2:22" x14ac:dyDescent="0.25">
      <c r="B268" s="32" t="s">
        <v>546</v>
      </c>
      <c r="C268" s="59">
        <f>+C245+C243</f>
        <v>1037842322704</v>
      </c>
      <c r="D268" s="59">
        <f>+D245+D243</f>
        <v>1156700148722.7603</v>
      </c>
      <c r="E268" s="67">
        <f>+E245+E243</f>
        <v>212903247409.66998</v>
      </c>
      <c r="F268" s="67">
        <f t="shared" ref="F268:P268" si="66">+F245+F243</f>
        <v>68027118081.909996</v>
      </c>
      <c r="G268" s="67">
        <f t="shared" si="66"/>
        <v>60554295498.009979</v>
      </c>
      <c r="H268" s="67">
        <f t="shared" si="66"/>
        <v>91146388114.450012</v>
      </c>
      <c r="I268" s="67">
        <f t="shared" si="66"/>
        <v>67393798099.440018</v>
      </c>
      <c r="J268" s="67">
        <f t="shared" si="66"/>
        <v>94067241519.230011</v>
      </c>
      <c r="K268" s="67">
        <f t="shared" si="66"/>
        <v>92086168156.759979</v>
      </c>
      <c r="L268" s="67">
        <f t="shared" si="66"/>
        <v>69171695497.530014</v>
      </c>
      <c r="M268" s="60">
        <f t="shared" si="66"/>
        <v>68224684765.929993</v>
      </c>
      <c r="N268" s="60">
        <f>+N245+N243</f>
        <v>77435994368.75</v>
      </c>
      <c r="O268" s="60">
        <f>+O245+O243</f>
        <v>77680857687.430008</v>
      </c>
      <c r="P268" s="60">
        <f t="shared" si="66"/>
        <v>92968848173</v>
      </c>
      <c r="Q268" s="60">
        <f>+Q245+Q243</f>
        <v>1071660337372.1099</v>
      </c>
    </row>
    <row r="269" spans="2:22" x14ac:dyDescent="0.25">
      <c r="B269" s="272" t="s">
        <v>547</v>
      </c>
      <c r="M269" s="33"/>
      <c r="N269" s="73"/>
      <c r="O269"/>
      <c r="P269"/>
    </row>
    <row r="270" spans="2:22" x14ac:dyDescent="0.25">
      <c r="B270" s="272" t="s">
        <v>548</v>
      </c>
      <c r="E270" s="249"/>
      <c r="F270" s="249"/>
      <c r="G270" s="249"/>
      <c r="H270" s="249"/>
      <c r="I270" s="249"/>
      <c r="J270" s="249"/>
      <c r="K270" s="249"/>
      <c r="L270" s="249"/>
      <c r="M270" s="249"/>
      <c r="N270"/>
      <c r="O270"/>
      <c r="P270"/>
      <c r="Q270" s="270"/>
    </row>
    <row r="271" spans="2:22" x14ac:dyDescent="0.25">
      <c r="B271" s="275" t="s">
        <v>549</v>
      </c>
      <c r="E271" s="249"/>
      <c r="F271" s="249"/>
      <c r="G271" s="249"/>
      <c r="H271" s="249"/>
      <c r="I271" s="249"/>
      <c r="J271" s="249"/>
      <c r="K271" s="249"/>
      <c r="L271" s="249"/>
      <c r="M271" s="249"/>
      <c r="N271" s="5"/>
      <c r="O271" s="5"/>
      <c r="P271" s="5"/>
    </row>
    <row r="272" spans="2:22" x14ac:dyDescent="0.25">
      <c r="B272" s="275" t="s">
        <v>269</v>
      </c>
      <c r="C272" s="19"/>
      <c r="D272" s="19"/>
      <c r="E272" s="35"/>
      <c r="F272" s="35"/>
      <c r="G272" s="35"/>
      <c r="H272" s="35"/>
      <c r="I272" s="35"/>
      <c r="J272" s="35"/>
      <c r="K272" s="35"/>
      <c r="L272" s="35"/>
      <c r="M272" s="35"/>
      <c r="N272" s="35"/>
      <c r="O272" s="35"/>
      <c r="P272" s="35"/>
      <c r="Q272" s="35"/>
    </row>
    <row r="273" spans="2:17" x14ac:dyDescent="0.25">
      <c r="B273" s="19"/>
      <c r="C273" s="19"/>
      <c r="D273" s="19"/>
      <c r="E273" s="114"/>
      <c r="F273" s="114"/>
      <c r="G273" s="19"/>
      <c r="H273" s="19"/>
      <c r="I273" s="19"/>
      <c r="J273" s="19"/>
      <c r="K273" s="19"/>
      <c r="L273" s="19"/>
      <c r="M273" s="19"/>
      <c r="N273" s="19"/>
      <c r="O273" s="19"/>
      <c r="P273" s="19"/>
      <c r="Q273" s="30"/>
    </row>
    <row r="274" spans="2:17" x14ac:dyDescent="0.25">
      <c r="B274" s="19"/>
      <c r="C274" s="19"/>
      <c r="D274" s="19"/>
      <c r="E274" s="19"/>
      <c r="F274" s="19"/>
      <c r="G274" s="19"/>
      <c r="H274" s="19"/>
      <c r="I274" s="19"/>
      <c r="J274" s="19"/>
      <c r="K274" s="19"/>
      <c r="L274" s="19"/>
      <c r="M274" s="19"/>
      <c r="N274" s="19"/>
      <c r="O274" s="19"/>
      <c r="P274" s="19"/>
    </row>
    <row r="275" spans="2:17" x14ac:dyDescent="0.25">
      <c r="B275" s="19"/>
      <c r="C275" s="19"/>
      <c r="D275" s="19"/>
      <c r="E275" s="114"/>
      <c r="F275" s="114"/>
      <c r="G275" s="114"/>
      <c r="H275" s="114"/>
      <c r="I275" s="114"/>
      <c r="J275" s="114"/>
      <c r="K275" s="114"/>
      <c r="L275" s="114"/>
      <c r="M275" s="114"/>
      <c r="N275" s="114"/>
      <c r="O275" s="19"/>
      <c r="P275" s="19"/>
    </row>
    <row r="276" spans="2:17" x14ac:dyDescent="0.25">
      <c r="B276" s="19"/>
      <c r="C276" s="19"/>
      <c r="D276" s="19"/>
      <c r="E276" s="19"/>
      <c r="F276" s="19"/>
      <c r="G276" s="19"/>
      <c r="H276" s="19"/>
      <c r="I276" s="19"/>
      <c r="J276" s="19"/>
      <c r="K276" s="19"/>
      <c r="L276" s="19"/>
      <c r="M276" s="19"/>
      <c r="N276" s="19"/>
      <c r="O276" s="19"/>
      <c r="P276" s="19"/>
    </row>
    <row r="277" spans="2:17" x14ac:dyDescent="0.25">
      <c r="C277" s="19"/>
      <c r="D277" s="19"/>
      <c r="E277" s="19"/>
      <c r="F277" s="19"/>
      <c r="G277" s="19"/>
      <c r="H277" s="19"/>
      <c r="I277" s="19"/>
      <c r="J277" s="19"/>
      <c r="K277" s="19"/>
      <c r="L277" s="19"/>
      <c r="M277" s="19"/>
      <c r="N277" s="19"/>
      <c r="O277" s="19"/>
      <c r="P277" s="19"/>
    </row>
  </sheetData>
  <mergeCells count="7">
    <mergeCell ref="B3:Q3"/>
    <mergeCell ref="B4:Q4"/>
    <mergeCell ref="B5:Q5"/>
    <mergeCell ref="B6:Q6"/>
    <mergeCell ref="B9:B10"/>
    <mergeCell ref="E9:Q9"/>
    <mergeCell ref="D9:D10"/>
  </mergeCells>
  <pageMargins left="0.7" right="0.7" top="0.75" bottom="0.75" header="0.3" footer="0.3"/>
  <pageSetup orientation="portrait" r:id="rId1"/>
  <ignoredErrors>
    <ignoredError sqref="Q15:Q228 Q233:Q242" formulaRange="1"/>
    <ignoredError sqref="E262"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B3:V272"/>
  <sheetViews>
    <sheetView showGridLines="0" zoomScale="80" zoomScaleNormal="80" workbookViewId="0">
      <selection activeCell="B242" sqref="B242:Q242"/>
    </sheetView>
  </sheetViews>
  <sheetFormatPr defaultColWidth="11" defaultRowHeight="15" x14ac:dyDescent="0.25"/>
  <cols>
    <col min="1" max="1" width="14" customWidth="1"/>
    <col min="2" max="2" width="136" customWidth="1"/>
    <col min="3" max="4" width="17.140625" style="5" customWidth="1"/>
    <col min="5" max="5" width="18.28515625" style="18" customWidth="1"/>
    <col min="6" max="6" width="17.85546875" style="18" customWidth="1"/>
    <col min="7" max="7" width="17.28515625" style="18" customWidth="1"/>
    <col min="8" max="8" width="18" style="18" customWidth="1"/>
    <col min="9" max="9" width="16.85546875" style="18" customWidth="1"/>
    <col min="10" max="10" width="18.42578125" style="18" customWidth="1"/>
    <col min="11" max="13" width="14.140625" style="18" customWidth="1"/>
    <col min="14" max="14" width="14.7109375" style="18" customWidth="1"/>
    <col min="15" max="15" width="15.140625" style="18" customWidth="1"/>
    <col min="16" max="16" width="22.42578125" style="18" customWidth="1"/>
    <col min="17" max="17" width="19.42578125" customWidth="1"/>
    <col min="18" max="18" width="23.28515625" customWidth="1"/>
    <col min="19" max="20" width="18.85546875" customWidth="1"/>
    <col min="21" max="21" width="94.5703125" bestFit="1" customWidth="1"/>
    <col min="22" max="22" width="27.7109375" bestFit="1" customWidth="1"/>
    <col min="23" max="23" width="14.85546875" bestFit="1" customWidth="1"/>
    <col min="24" max="24" width="13.28515625" bestFit="1" customWidth="1"/>
  </cols>
  <sheetData>
    <row r="3" spans="2:19" ht="28.5" x14ac:dyDescent="0.25">
      <c r="B3" s="411" t="s">
        <v>0</v>
      </c>
      <c r="C3" s="411"/>
      <c r="D3" s="411"/>
      <c r="E3" s="411"/>
      <c r="F3" s="411"/>
      <c r="G3" s="411"/>
      <c r="H3" s="411"/>
      <c r="I3" s="411"/>
      <c r="J3" s="411"/>
      <c r="K3" s="411"/>
      <c r="L3" s="411"/>
      <c r="M3" s="411"/>
      <c r="N3" s="411"/>
      <c r="O3" s="411"/>
      <c r="P3" s="411"/>
      <c r="Q3" s="411"/>
    </row>
    <row r="4" spans="2:19" ht="21" x14ac:dyDescent="0.25">
      <c r="B4" s="412" t="s">
        <v>132</v>
      </c>
      <c r="C4" s="412"/>
      <c r="D4" s="412"/>
      <c r="E4" s="412"/>
      <c r="F4" s="412"/>
      <c r="G4" s="412"/>
      <c r="H4" s="412"/>
      <c r="I4" s="412"/>
      <c r="J4" s="412"/>
      <c r="K4" s="412"/>
      <c r="L4" s="412"/>
      <c r="M4" s="412"/>
      <c r="N4" s="412"/>
      <c r="O4" s="412"/>
      <c r="P4" s="412"/>
      <c r="Q4" s="412"/>
    </row>
    <row r="5" spans="2:19" ht="21" x14ac:dyDescent="0.25">
      <c r="B5" s="412" t="s">
        <v>387</v>
      </c>
      <c r="C5" s="412"/>
      <c r="D5" s="412"/>
      <c r="E5" s="412"/>
      <c r="F5" s="412"/>
      <c r="G5" s="412"/>
      <c r="H5" s="412"/>
      <c r="I5" s="412"/>
      <c r="J5" s="412"/>
      <c r="K5" s="412"/>
      <c r="L5" s="412"/>
      <c r="M5" s="412"/>
      <c r="N5" s="412"/>
      <c r="O5" s="412"/>
      <c r="P5" s="412"/>
      <c r="Q5" s="412"/>
    </row>
    <row r="6" spans="2:19" ht="15.75" x14ac:dyDescent="0.25">
      <c r="B6" s="413" t="s">
        <v>128</v>
      </c>
      <c r="C6" s="413"/>
      <c r="D6" s="413"/>
      <c r="E6" s="413"/>
      <c r="F6" s="413"/>
      <c r="G6" s="413"/>
      <c r="H6" s="413"/>
      <c r="I6" s="413"/>
      <c r="J6" s="413"/>
      <c r="K6" s="413"/>
      <c r="L6" s="413"/>
      <c r="M6" s="413"/>
      <c r="N6" s="413"/>
      <c r="O6" s="413"/>
      <c r="P6" s="413"/>
      <c r="Q6" s="413"/>
    </row>
    <row r="7" spans="2:19" x14ac:dyDescent="0.25">
      <c r="B7" s="14"/>
      <c r="C7" s="4"/>
      <c r="D7" s="4"/>
      <c r="E7" s="16"/>
      <c r="F7" s="16"/>
      <c r="G7" s="16"/>
      <c r="H7" s="16"/>
      <c r="I7" s="16"/>
      <c r="J7" s="16"/>
      <c r="K7" s="16"/>
      <c r="L7" s="16"/>
      <c r="M7" s="16"/>
      <c r="N7" s="16"/>
      <c r="O7" s="16"/>
      <c r="P7" s="16"/>
    </row>
    <row r="8" spans="2:19" x14ac:dyDescent="0.25">
      <c r="B8" s="12" t="s">
        <v>550</v>
      </c>
      <c r="C8" s="6"/>
      <c r="D8" s="6"/>
      <c r="E8" s="17"/>
      <c r="F8" s="17"/>
      <c r="G8" s="17"/>
      <c r="H8" s="17"/>
      <c r="I8" s="17"/>
      <c r="J8" s="17"/>
      <c r="K8" s="17"/>
      <c r="L8" s="17"/>
      <c r="M8" s="17"/>
      <c r="N8" s="17"/>
      <c r="O8" s="17"/>
      <c r="P8" s="17"/>
      <c r="Q8" s="13" t="s">
        <v>131</v>
      </c>
    </row>
    <row r="9" spans="2:19" ht="15" customHeight="1" x14ac:dyDescent="0.25">
      <c r="B9" s="414" t="s">
        <v>180</v>
      </c>
      <c r="C9" s="269" t="s">
        <v>412</v>
      </c>
      <c r="D9" s="416" t="s">
        <v>413</v>
      </c>
      <c r="E9" s="418" t="s">
        <v>391</v>
      </c>
      <c r="F9" s="419"/>
      <c r="G9" s="419"/>
      <c r="H9" s="419"/>
      <c r="I9" s="419"/>
      <c r="J9" s="419"/>
      <c r="K9" s="419"/>
      <c r="L9" s="419"/>
      <c r="M9" s="419"/>
      <c r="N9" s="419"/>
      <c r="O9" s="419"/>
      <c r="P9" s="419"/>
      <c r="Q9" s="419"/>
    </row>
    <row r="10" spans="2:19" x14ac:dyDescent="0.25">
      <c r="B10" s="415"/>
      <c r="C10" s="268" t="s">
        <v>551</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row>
    <row r="11" spans="2:19" s="1" customFormat="1" x14ac:dyDescent="0.25">
      <c r="B11" s="9" t="s">
        <v>181</v>
      </c>
      <c r="C11" s="240">
        <f t="shared" ref="C11:Q11" si="0">C12+C123+C134+C166+C188+C199+C204</f>
        <v>823322617658</v>
      </c>
      <c r="D11" s="240">
        <f t="shared" si="0"/>
        <v>947063668949.28003</v>
      </c>
      <c r="E11" s="240">
        <f t="shared" si="0"/>
        <v>80932307457.48999</v>
      </c>
      <c r="F11" s="240">
        <f t="shared" si="0"/>
        <v>66351883844.669991</v>
      </c>
      <c r="G11" s="240">
        <f t="shared" si="0"/>
        <v>71867176111.590012</v>
      </c>
      <c r="H11" s="240">
        <f t="shared" si="0"/>
        <v>87475159194.349976</v>
      </c>
      <c r="I11" s="240">
        <f t="shared" si="0"/>
        <v>85061289772.910019</v>
      </c>
      <c r="J11" s="240">
        <f t="shared" si="0"/>
        <v>78888649343.600006</v>
      </c>
      <c r="K11" s="240">
        <f t="shared" si="0"/>
        <v>76885751902.830002</v>
      </c>
      <c r="L11" s="240">
        <f t="shared" si="0"/>
        <v>78440080898.740005</v>
      </c>
      <c r="M11" s="240">
        <f t="shared" si="0"/>
        <v>78980008611.799988</v>
      </c>
      <c r="N11" s="240">
        <f t="shared" si="0"/>
        <v>79142461278.550003</v>
      </c>
      <c r="O11" s="240">
        <f t="shared" si="0"/>
        <v>73468445645.139984</v>
      </c>
      <c r="P11" s="240">
        <f t="shared" si="0"/>
        <v>87444461907.340042</v>
      </c>
      <c r="Q11" s="240">
        <f t="shared" si="0"/>
        <v>944937675969.01001</v>
      </c>
      <c r="R11" s="239"/>
    </row>
    <row r="12" spans="2:19" s="1" customFormat="1" x14ac:dyDescent="0.25">
      <c r="B12" s="2" t="s">
        <v>182</v>
      </c>
      <c r="C12" s="241">
        <f>C13+C48+C67+C112+C119+C121</f>
        <v>774311822528</v>
      </c>
      <c r="D12" s="241">
        <f>D13+D48+D67+D112+D119+D121</f>
        <v>865932674934.38</v>
      </c>
      <c r="E12" s="241">
        <f t="shared" ref="E12:N12" si="1">E13+E48+E67+E112+E119+E121</f>
        <v>73510407285.529999</v>
      </c>
      <c r="F12" s="241">
        <f t="shared" si="1"/>
        <v>61880270169.549995</v>
      </c>
      <c r="G12" s="241">
        <f t="shared" si="1"/>
        <v>67118548810.400009</v>
      </c>
      <c r="H12" s="241">
        <f t="shared" si="1"/>
        <v>83697677196.829987</v>
      </c>
      <c r="I12" s="241">
        <f t="shared" si="1"/>
        <v>80535565279.370026</v>
      </c>
      <c r="J12" s="241">
        <f t="shared" si="1"/>
        <v>72133884211.470016</v>
      </c>
      <c r="K12" s="241">
        <f t="shared" si="1"/>
        <v>72372168590.800003</v>
      </c>
      <c r="L12" s="241">
        <f t="shared" si="1"/>
        <v>70101418648.679993</v>
      </c>
      <c r="M12" s="241">
        <f t="shared" si="1"/>
        <v>73693285508.939987</v>
      </c>
      <c r="N12" s="241">
        <f t="shared" si="1"/>
        <v>72416253396.660004</v>
      </c>
      <c r="O12" s="241">
        <f>O13+O48+O67+O112+O119+O121</f>
        <v>68136230489.579987</v>
      </c>
      <c r="P12" s="241">
        <f>P13+P48+P67+P112+P119+P121</f>
        <v>74851393625.660019</v>
      </c>
      <c r="Q12" s="241">
        <f>+SUM(E12:P12)</f>
        <v>870447103213.46985</v>
      </c>
      <c r="R12" s="73"/>
      <c r="S12" s="34"/>
    </row>
    <row r="13" spans="2:19" s="1" customFormat="1" x14ac:dyDescent="0.25">
      <c r="B13" s="3" t="s">
        <v>183</v>
      </c>
      <c r="C13" s="252">
        <f>C14+C24+C37</f>
        <v>239266514875</v>
      </c>
      <c r="D13" s="252">
        <f>D14+D24+D37</f>
        <v>270459820615.16998</v>
      </c>
      <c r="E13" s="252">
        <f>E14+E24+E37</f>
        <v>24882169891.660004</v>
      </c>
      <c r="F13" s="252">
        <f t="shared" ref="F13:N13" si="2">F14+F24+F37</f>
        <v>16246881739.790001</v>
      </c>
      <c r="G13" s="252">
        <f t="shared" si="2"/>
        <v>18065733597.959999</v>
      </c>
      <c r="H13" s="252">
        <f t="shared" si="2"/>
        <v>36171449694.179993</v>
      </c>
      <c r="I13" s="252">
        <f t="shared" si="2"/>
        <v>30998668970.090008</v>
      </c>
      <c r="J13" s="252">
        <f t="shared" si="2"/>
        <v>21322079352.220001</v>
      </c>
      <c r="K13" s="252">
        <f t="shared" si="2"/>
        <v>24440579458.25</v>
      </c>
      <c r="L13" s="252">
        <f t="shared" si="2"/>
        <v>19683656156.16</v>
      </c>
      <c r="M13" s="252">
        <f t="shared" si="2"/>
        <v>21864729200.350002</v>
      </c>
      <c r="N13" s="252">
        <f t="shared" si="2"/>
        <v>22527038500.799999</v>
      </c>
      <c r="O13" s="252">
        <f>O14+O24+O37</f>
        <v>20210145914.360001</v>
      </c>
      <c r="P13" s="241">
        <f>P14+P24+P37</f>
        <v>22089143905.43</v>
      </c>
      <c r="Q13" s="241">
        <f t="shared" ref="Q13:Q77" si="3">+SUM(E13:P13)</f>
        <v>278502276381.25</v>
      </c>
      <c r="R13" s="239"/>
    </row>
    <row r="14" spans="2:19" x14ac:dyDescent="0.25">
      <c r="B14" s="8" t="s">
        <v>184</v>
      </c>
      <c r="C14" s="55">
        <f>SUM(C15:C23)</f>
        <v>73738099358</v>
      </c>
      <c r="D14" s="55">
        <f>SUM(D15:D23)</f>
        <v>83886485136.169998</v>
      </c>
      <c r="E14" s="239">
        <f>SUM(E15:E23)</f>
        <v>8213451062.1300001</v>
      </c>
      <c r="F14" s="239">
        <f t="shared" ref="F14:N14" si="4">SUM(F15:F23)</f>
        <v>6823672744.9899988</v>
      </c>
      <c r="G14" s="239">
        <f t="shared" si="4"/>
        <v>7665417170.3299999</v>
      </c>
      <c r="H14" s="239">
        <f t="shared" si="4"/>
        <v>7677409229.5900011</v>
      </c>
      <c r="I14" s="239">
        <f t="shared" si="4"/>
        <v>8262419922.499999</v>
      </c>
      <c r="J14" s="239">
        <f t="shared" si="4"/>
        <v>6881493862.2199993</v>
      </c>
      <c r="K14" s="239">
        <f t="shared" si="4"/>
        <v>5893115004.8900003</v>
      </c>
      <c r="L14" s="239">
        <f t="shared" si="4"/>
        <v>6865170628.6000004</v>
      </c>
      <c r="M14" s="239">
        <f>SUM(M15:M23)</f>
        <v>7789001795.6900005</v>
      </c>
      <c r="N14" s="239">
        <f t="shared" si="4"/>
        <v>6428399217.2099991</v>
      </c>
      <c r="O14" s="239">
        <f>SUM(O15:O23)</f>
        <v>6916131319.2799988</v>
      </c>
      <c r="P14" s="239">
        <f>SUM(P15:P23)</f>
        <v>7784112539.9400015</v>
      </c>
      <c r="Q14" s="55">
        <f t="shared" si="3"/>
        <v>87199794497.369995</v>
      </c>
      <c r="R14" s="239"/>
      <c r="S14" s="1"/>
    </row>
    <row r="15" spans="2:19" x14ac:dyDescent="0.25">
      <c r="B15" s="209" t="s">
        <v>392</v>
      </c>
      <c r="C15" s="53">
        <v>3170074337</v>
      </c>
      <c r="D15" s="53">
        <v>5191746673.8000002</v>
      </c>
      <c r="E15" s="239">
        <v>73497971.769999996</v>
      </c>
      <c r="F15" s="239">
        <v>216251946.74000001</v>
      </c>
      <c r="G15" s="239">
        <v>1682214898.24</v>
      </c>
      <c r="H15" s="239">
        <v>211146584.64999998</v>
      </c>
      <c r="I15" s="239">
        <v>271194649.13</v>
      </c>
      <c r="J15" s="239">
        <v>832060728.50999999</v>
      </c>
      <c r="K15" s="239">
        <v>205141970.23000002</v>
      </c>
      <c r="L15" s="239">
        <v>360844121.48000002</v>
      </c>
      <c r="M15" s="239">
        <v>557663230.43000007</v>
      </c>
      <c r="N15" s="239">
        <v>179608826.80000001</v>
      </c>
      <c r="O15" s="239">
        <v>173544370.06</v>
      </c>
      <c r="P15" s="239">
        <v>527637917.75999999</v>
      </c>
      <c r="Q15" s="55">
        <f t="shared" si="3"/>
        <v>5290807215.8000011</v>
      </c>
      <c r="R15" s="239"/>
      <c r="S15" s="1"/>
    </row>
    <row r="16" spans="2:19" x14ac:dyDescent="0.25">
      <c r="B16" s="209" t="s">
        <v>393</v>
      </c>
      <c r="C16" s="53">
        <v>59683905384</v>
      </c>
      <c r="D16" s="53">
        <v>65725266759.370003</v>
      </c>
      <c r="E16" s="239">
        <v>6926244812.3000002</v>
      </c>
      <c r="F16" s="239">
        <v>5605148715.0199995</v>
      </c>
      <c r="G16" s="239">
        <v>4923818969.0799999</v>
      </c>
      <c r="H16" s="239">
        <v>6410723427.8600006</v>
      </c>
      <c r="I16" s="239">
        <v>6933430184.6399994</v>
      </c>
      <c r="J16" s="239">
        <v>4974009477.9499998</v>
      </c>
      <c r="K16" s="239">
        <v>4611251253.7699995</v>
      </c>
      <c r="L16" s="239">
        <v>5338025918.8800001</v>
      </c>
      <c r="M16" s="239">
        <v>5034864758.7399998</v>
      </c>
      <c r="N16" s="239">
        <v>5130153016.3900003</v>
      </c>
      <c r="O16" s="239">
        <v>5625303141.3599997</v>
      </c>
      <c r="P16" s="239">
        <v>5754430130.0300007</v>
      </c>
      <c r="Q16" s="55">
        <f t="shared" si="3"/>
        <v>67267403806.019989</v>
      </c>
      <c r="R16" s="239"/>
      <c r="S16" s="1"/>
    </row>
    <row r="17" spans="2:20" x14ac:dyDescent="0.25">
      <c r="B17" s="209" t="s">
        <v>309</v>
      </c>
      <c r="C17" s="53">
        <v>4972401233</v>
      </c>
      <c r="D17" s="53">
        <v>6231701845</v>
      </c>
      <c r="E17" s="239">
        <v>648334895.13000011</v>
      </c>
      <c r="F17" s="239">
        <v>422750904.86000001</v>
      </c>
      <c r="G17" s="239">
        <v>413352452.76999998</v>
      </c>
      <c r="H17" s="239">
        <v>543060298.5</v>
      </c>
      <c r="I17" s="239">
        <v>546436621.00999999</v>
      </c>
      <c r="J17" s="239">
        <v>535626282.87</v>
      </c>
      <c r="K17" s="239">
        <v>545666745.62</v>
      </c>
      <c r="L17" s="239">
        <v>548471169.63999999</v>
      </c>
      <c r="M17" s="239">
        <v>545636976.04999995</v>
      </c>
      <c r="N17" s="239">
        <v>554001939.74000001</v>
      </c>
      <c r="O17" s="239">
        <v>561061718.87</v>
      </c>
      <c r="P17" s="239">
        <v>606611665.26999998</v>
      </c>
      <c r="Q17" s="55">
        <f t="shared" si="3"/>
        <v>6471011670.3299999</v>
      </c>
      <c r="R17" s="239"/>
      <c r="S17" s="1"/>
    </row>
    <row r="18" spans="2:20" x14ac:dyDescent="0.25">
      <c r="B18" s="209" t="s">
        <v>310</v>
      </c>
      <c r="C18" s="53">
        <v>390076419</v>
      </c>
      <c r="D18" s="53">
        <v>629323276</v>
      </c>
      <c r="E18" s="239">
        <v>49122128.690000005</v>
      </c>
      <c r="F18" s="239">
        <v>52964450.57</v>
      </c>
      <c r="G18" s="239">
        <v>24283701.18</v>
      </c>
      <c r="H18" s="239">
        <v>80955132.939999998</v>
      </c>
      <c r="I18" s="239">
        <v>70116033.900000006</v>
      </c>
      <c r="J18" s="239">
        <v>60286102.229999997</v>
      </c>
      <c r="K18" s="239">
        <v>56808156.590000004</v>
      </c>
      <c r="L18" s="239">
        <v>40908812.919999994</v>
      </c>
      <c r="M18" s="239">
        <v>52369570.240000002</v>
      </c>
      <c r="N18" s="239">
        <v>45387831.399999999</v>
      </c>
      <c r="O18" s="239">
        <v>30041026.59</v>
      </c>
      <c r="P18" s="239">
        <v>110348095.01000001</v>
      </c>
      <c r="Q18" s="55">
        <f t="shared" si="3"/>
        <v>673591042.25999999</v>
      </c>
      <c r="R18" s="239"/>
      <c r="S18" s="1"/>
    </row>
    <row r="19" spans="2:20" x14ac:dyDescent="0.25">
      <c r="B19" s="209" t="s">
        <v>311</v>
      </c>
      <c r="C19" s="53">
        <v>16553429</v>
      </c>
      <c r="D19" s="53">
        <v>20173210</v>
      </c>
      <c r="E19" s="239">
        <v>4182320.57</v>
      </c>
      <c r="F19" s="239">
        <v>1388058.77</v>
      </c>
      <c r="G19" s="239">
        <v>1570107.94</v>
      </c>
      <c r="H19" s="239">
        <v>2773899.6</v>
      </c>
      <c r="I19" s="239">
        <v>2064866.6</v>
      </c>
      <c r="J19" s="239">
        <v>1450801.12</v>
      </c>
      <c r="K19" s="239">
        <v>1331927.2</v>
      </c>
      <c r="L19" s="239">
        <v>1886777.73</v>
      </c>
      <c r="M19" s="239">
        <v>1609393.92</v>
      </c>
      <c r="N19" s="239">
        <v>1942570.2</v>
      </c>
      <c r="O19" s="239">
        <v>1187183.46</v>
      </c>
      <c r="P19" s="239">
        <v>969528.6</v>
      </c>
      <c r="Q19" s="55">
        <f t="shared" si="3"/>
        <v>22357435.709999997</v>
      </c>
      <c r="R19" s="239"/>
      <c r="S19" s="1"/>
    </row>
    <row r="20" spans="2:20" x14ac:dyDescent="0.25">
      <c r="B20" s="209" t="s">
        <v>312</v>
      </c>
      <c r="C20" s="53">
        <v>840555014</v>
      </c>
      <c r="D20" s="53">
        <v>1129688396</v>
      </c>
      <c r="E20" s="239">
        <v>87534068.950000003</v>
      </c>
      <c r="F20" s="239">
        <v>70010539.039999992</v>
      </c>
      <c r="G20" s="239">
        <v>213261121.96000001</v>
      </c>
      <c r="H20" s="239">
        <v>83255767.330000013</v>
      </c>
      <c r="I20" s="239">
        <v>76360735.030000001</v>
      </c>
      <c r="J20" s="239">
        <v>83727894.600000009</v>
      </c>
      <c r="K20" s="239">
        <v>92144216.590000004</v>
      </c>
      <c r="L20" s="239">
        <v>96767461.769999996</v>
      </c>
      <c r="M20" s="239">
        <v>1106629720.8700001</v>
      </c>
      <c r="N20" s="239">
        <v>87875858.359999999</v>
      </c>
      <c r="O20" s="239">
        <v>81585500.900000006</v>
      </c>
      <c r="P20" s="239">
        <v>316682292.83999997</v>
      </c>
      <c r="Q20" s="55">
        <f t="shared" si="3"/>
        <v>2395835178.2400002</v>
      </c>
      <c r="R20" s="239"/>
      <c r="S20" s="1"/>
    </row>
    <row r="21" spans="2:20" x14ac:dyDescent="0.25">
      <c r="B21" s="209" t="s">
        <v>313</v>
      </c>
      <c r="C21" s="53">
        <v>1089338623</v>
      </c>
      <c r="D21" s="53">
        <v>1809684817</v>
      </c>
      <c r="E21" s="239">
        <v>182035286.05000001</v>
      </c>
      <c r="F21" s="239">
        <v>141593548.46000001</v>
      </c>
      <c r="G21" s="239">
        <v>144054192.32999998</v>
      </c>
      <c r="H21" s="239">
        <v>132069351.06</v>
      </c>
      <c r="I21" s="239">
        <v>136521548.5</v>
      </c>
      <c r="J21" s="239">
        <v>141659355.38</v>
      </c>
      <c r="K21" s="239">
        <v>126767596.26000001</v>
      </c>
      <c r="L21" s="239">
        <v>125106043.45</v>
      </c>
      <c r="M21" s="239">
        <v>127033762.16</v>
      </c>
      <c r="N21" s="239">
        <v>119638526.25999999</v>
      </c>
      <c r="O21" s="239">
        <v>130644981.7</v>
      </c>
      <c r="P21" s="239">
        <v>130981542.45999999</v>
      </c>
      <c r="Q21" s="55">
        <f t="shared" si="3"/>
        <v>1638105734.0700002</v>
      </c>
      <c r="R21" s="239"/>
      <c r="S21" s="1"/>
    </row>
    <row r="22" spans="2:20" x14ac:dyDescent="0.25">
      <c r="B22" s="209" t="s">
        <v>314</v>
      </c>
      <c r="C22" s="53">
        <v>3455170716</v>
      </c>
      <c r="D22" s="53">
        <v>3033633555</v>
      </c>
      <c r="E22" s="239">
        <v>231304424.31999999</v>
      </c>
      <c r="F22" s="239">
        <v>296481159.42000002</v>
      </c>
      <c r="G22" s="239">
        <v>250691101.90000001</v>
      </c>
      <c r="H22" s="239">
        <v>206375727.88</v>
      </c>
      <c r="I22" s="239">
        <v>218304406.06999999</v>
      </c>
      <c r="J22" s="239">
        <v>244360055.97999999</v>
      </c>
      <c r="K22" s="239">
        <v>249509854.86000001</v>
      </c>
      <c r="L22" s="239">
        <v>337451219.02999997</v>
      </c>
      <c r="M22" s="239">
        <v>348014711.25999999</v>
      </c>
      <c r="N22" s="239">
        <v>299844177.31999999</v>
      </c>
      <c r="O22" s="239">
        <v>304045822.76999998</v>
      </c>
      <c r="P22" s="239">
        <v>326528675.01999998</v>
      </c>
      <c r="Q22" s="55">
        <f t="shared" si="3"/>
        <v>3312911335.8299999</v>
      </c>
      <c r="R22" s="239"/>
      <c r="S22" s="1"/>
    </row>
    <row r="23" spans="2:20" x14ac:dyDescent="0.25">
      <c r="B23" s="209" t="s">
        <v>315</v>
      </c>
      <c r="C23" s="53">
        <v>120024203</v>
      </c>
      <c r="D23" s="53">
        <v>115266604</v>
      </c>
      <c r="E23" s="239">
        <v>11195154.35</v>
      </c>
      <c r="F23" s="239">
        <v>17083422.109999999</v>
      </c>
      <c r="G23" s="239">
        <v>12170624.930000002</v>
      </c>
      <c r="H23" s="239">
        <v>7049039.7700000005</v>
      </c>
      <c r="I23" s="239">
        <v>7990877.6200000001</v>
      </c>
      <c r="J23" s="239">
        <v>8313163.5800000001</v>
      </c>
      <c r="K23" s="239">
        <v>4493283.7699999996</v>
      </c>
      <c r="L23" s="239">
        <v>15709103.699999999</v>
      </c>
      <c r="M23" s="239">
        <v>15179672.02</v>
      </c>
      <c r="N23" s="239">
        <v>9946470.7400000002</v>
      </c>
      <c r="O23" s="239">
        <v>8717573.5700000003</v>
      </c>
      <c r="P23" s="239">
        <v>9922692.9500000011</v>
      </c>
      <c r="Q23" s="55">
        <f t="shared" si="3"/>
        <v>127771079.11</v>
      </c>
      <c r="R23" s="239"/>
      <c r="S23" s="1"/>
    </row>
    <row r="24" spans="2:20" x14ac:dyDescent="0.25">
      <c r="B24" s="70" t="s">
        <v>185</v>
      </c>
      <c r="C24" s="245">
        <f>SUM(C25:C36)</f>
        <v>120116240387</v>
      </c>
      <c r="D24" s="245">
        <f>SUM(D25:D36)</f>
        <v>140660386417</v>
      </c>
      <c r="E24" s="245">
        <f t="shared" ref="E24:N24" si="5">SUM(E25:E36)</f>
        <v>10961970180.040001</v>
      </c>
      <c r="F24" s="245">
        <f t="shared" si="5"/>
        <v>6922895976.1700001</v>
      </c>
      <c r="G24" s="245">
        <f t="shared" si="5"/>
        <v>7412001312.5100002</v>
      </c>
      <c r="H24" s="245">
        <f t="shared" si="5"/>
        <v>24271527585.229996</v>
      </c>
      <c r="I24" s="245">
        <f t="shared" si="5"/>
        <v>18294564088.550007</v>
      </c>
      <c r="J24" s="245">
        <f t="shared" si="5"/>
        <v>10047020510.800001</v>
      </c>
      <c r="K24" s="245">
        <f t="shared" si="5"/>
        <v>13660462691.01</v>
      </c>
      <c r="L24" s="245">
        <f t="shared" si="5"/>
        <v>9568740730.789999</v>
      </c>
      <c r="M24" s="245">
        <f>SUM(M25:M36)</f>
        <v>9556761719.4700012</v>
      </c>
      <c r="N24" s="245">
        <f t="shared" si="5"/>
        <v>12669343735.540001</v>
      </c>
      <c r="O24" s="245">
        <f>SUM(O25:O36)</f>
        <v>9567149931.1300011</v>
      </c>
      <c r="P24" s="245">
        <f>SUM(P25:P36)</f>
        <v>9919512927.8599987</v>
      </c>
      <c r="Q24" s="55">
        <f t="shared" si="3"/>
        <v>142851951389.09998</v>
      </c>
      <c r="R24" s="239"/>
      <c r="S24" s="1"/>
    </row>
    <row r="25" spans="2:20" x14ac:dyDescent="0.25">
      <c r="B25" s="23" t="s">
        <v>415</v>
      </c>
      <c r="C25" s="245">
        <v>114843096408</v>
      </c>
      <c r="D25" s="245">
        <v>134784645377</v>
      </c>
      <c r="E25" s="239">
        <v>9701499940.1300011</v>
      </c>
      <c r="F25" s="239">
        <v>6520704629.3600006</v>
      </c>
      <c r="G25" s="239">
        <v>7076806589.4200001</v>
      </c>
      <c r="H25" s="239">
        <v>23780350437.080002</v>
      </c>
      <c r="I25" s="239">
        <v>17975035993.200001</v>
      </c>
      <c r="J25" s="239">
        <v>9675671675.3700008</v>
      </c>
      <c r="K25" s="239">
        <v>12774612096.560001</v>
      </c>
      <c r="L25" s="239">
        <v>9113525064.8699989</v>
      </c>
      <c r="M25" s="239">
        <v>9191589707.5900002</v>
      </c>
      <c r="N25" s="239">
        <v>12274259551.030001</v>
      </c>
      <c r="O25" s="239">
        <v>9226744588.4900017</v>
      </c>
      <c r="P25" s="239">
        <v>9328057071.539999</v>
      </c>
      <c r="Q25" s="55">
        <f t="shared" si="3"/>
        <v>136638857344.63998</v>
      </c>
      <c r="R25" s="239"/>
      <c r="S25" s="1"/>
    </row>
    <row r="26" spans="2:20" x14ac:dyDescent="0.25">
      <c r="B26" s="23" t="s">
        <v>416</v>
      </c>
      <c r="C26" s="245">
        <v>317297004</v>
      </c>
      <c r="D26" s="245">
        <v>202887100</v>
      </c>
      <c r="E26" s="239">
        <v>13375592.699999999</v>
      </c>
      <c r="F26" s="239">
        <v>15351180.99</v>
      </c>
      <c r="G26" s="239">
        <v>15425904.470000001</v>
      </c>
      <c r="H26" s="239">
        <v>15619695.460000001</v>
      </c>
      <c r="I26" s="239">
        <v>17773401.870000001</v>
      </c>
      <c r="J26" s="239">
        <v>18033474.670000002</v>
      </c>
      <c r="K26" s="239">
        <v>18618638.469999999</v>
      </c>
      <c r="L26" s="239">
        <v>18748674.870000001</v>
      </c>
      <c r="M26" s="239">
        <v>18813693.07</v>
      </c>
      <c r="N26" s="239">
        <v>18433586.07</v>
      </c>
      <c r="O26" s="239">
        <v>19439701.440000001</v>
      </c>
      <c r="P26" s="239">
        <v>18028469.670000002</v>
      </c>
      <c r="Q26" s="55">
        <f t="shared" si="3"/>
        <v>207662013.75</v>
      </c>
      <c r="R26" s="239"/>
      <c r="S26" s="1"/>
      <c r="T26" s="209"/>
    </row>
    <row r="27" spans="2:20" x14ac:dyDescent="0.25">
      <c r="B27" s="23" t="s">
        <v>417</v>
      </c>
      <c r="C27" s="245">
        <v>65157955</v>
      </c>
      <c r="D27" s="245">
        <v>61193811</v>
      </c>
      <c r="E27" s="239">
        <v>13673149.57</v>
      </c>
      <c r="F27" s="239">
        <v>5271283.43</v>
      </c>
      <c r="G27" s="239">
        <v>4256786.96</v>
      </c>
      <c r="H27" s="239">
        <v>4786517.16</v>
      </c>
      <c r="I27" s="239">
        <v>5401670.4900000002</v>
      </c>
      <c r="J27" s="239">
        <v>4966058.57</v>
      </c>
      <c r="K27" s="239">
        <v>3544623.95</v>
      </c>
      <c r="L27" s="239">
        <v>5794590.5899999999</v>
      </c>
      <c r="M27" s="239">
        <v>6045449.8099999996</v>
      </c>
      <c r="N27" s="239">
        <v>6235727.8600000003</v>
      </c>
      <c r="O27" s="239">
        <v>8043242.2999999998</v>
      </c>
      <c r="P27" s="239">
        <v>6106110.8400000008</v>
      </c>
      <c r="Q27" s="55">
        <f t="shared" si="3"/>
        <v>74125211.530000001</v>
      </c>
      <c r="R27" s="239"/>
      <c r="S27" s="1"/>
      <c r="T27" s="209"/>
    </row>
    <row r="28" spans="2:20" x14ac:dyDescent="0.25">
      <c r="B28" s="23" t="s">
        <v>418</v>
      </c>
      <c r="C28" s="245">
        <v>750395202</v>
      </c>
      <c r="D28" s="245">
        <v>710320691</v>
      </c>
      <c r="E28" s="239">
        <v>58679451.670000002</v>
      </c>
      <c r="F28" s="239">
        <v>55850882.079999998</v>
      </c>
      <c r="G28" s="239">
        <v>60870808.839999996</v>
      </c>
      <c r="H28" s="239">
        <v>63471066.670000002</v>
      </c>
      <c r="I28" s="239">
        <v>50488669.149999999</v>
      </c>
      <c r="J28" s="239">
        <v>55324589.530000001</v>
      </c>
      <c r="K28" s="239">
        <v>59558501.939999998</v>
      </c>
      <c r="L28" s="239">
        <v>68107032.99000001</v>
      </c>
      <c r="M28" s="239">
        <v>63396319.700000003</v>
      </c>
      <c r="N28" s="239">
        <v>63564625.850000001</v>
      </c>
      <c r="O28" s="239">
        <v>68091353.599999994</v>
      </c>
      <c r="P28" s="239">
        <v>73009841.149999991</v>
      </c>
      <c r="Q28" s="55">
        <f t="shared" si="3"/>
        <v>740413143.16999996</v>
      </c>
      <c r="R28" s="239"/>
      <c r="S28" s="1"/>
      <c r="T28" s="209"/>
    </row>
    <row r="29" spans="2:20" x14ac:dyDescent="0.25">
      <c r="B29" s="23" t="s">
        <v>419</v>
      </c>
      <c r="C29" s="245">
        <v>946777725</v>
      </c>
      <c r="D29" s="245">
        <v>1146670344</v>
      </c>
      <c r="E29" s="239">
        <v>110968520.52</v>
      </c>
      <c r="F29" s="239">
        <v>95662345.409999996</v>
      </c>
      <c r="G29" s="239">
        <v>87230378.489999995</v>
      </c>
      <c r="H29" s="239">
        <v>95246005.599999994</v>
      </c>
      <c r="I29" s="239">
        <v>96948261.209999993</v>
      </c>
      <c r="J29" s="239">
        <v>91733331.189999998</v>
      </c>
      <c r="K29" s="239">
        <v>89612846.810000002</v>
      </c>
      <c r="L29" s="239">
        <v>99654449.540000007</v>
      </c>
      <c r="M29" s="239">
        <v>95796571.989999995</v>
      </c>
      <c r="N29" s="239">
        <v>71177400.890000001</v>
      </c>
      <c r="O29" s="239">
        <v>81940718.710000008</v>
      </c>
      <c r="P29" s="239">
        <v>89852129.900000006</v>
      </c>
      <c r="Q29" s="55">
        <f t="shared" si="3"/>
        <v>1105822960.26</v>
      </c>
      <c r="R29" s="239"/>
      <c r="S29" s="1"/>
      <c r="T29" s="209"/>
    </row>
    <row r="30" spans="2:20" x14ac:dyDescent="0.25">
      <c r="B30" s="23" t="s">
        <v>420</v>
      </c>
      <c r="C30" s="245">
        <v>1214430882</v>
      </c>
      <c r="D30" s="245">
        <v>1574384344</v>
      </c>
      <c r="E30" s="239">
        <v>909852052.42999995</v>
      </c>
      <c r="F30" s="239"/>
      <c r="G30" s="239"/>
      <c r="H30" s="239">
        <v>174692729.59999999</v>
      </c>
      <c r="I30" s="239"/>
      <c r="J30" s="239"/>
      <c r="K30" s="239">
        <v>489839561.89999998</v>
      </c>
      <c r="L30" s="239"/>
      <c r="M30" s="239"/>
      <c r="N30" s="239">
        <v>0</v>
      </c>
      <c r="O30" s="239"/>
      <c r="P30" s="239"/>
      <c r="Q30" s="55">
        <f t="shared" si="3"/>
        <v>1574384343.9299998</v>
      </c>
      <c r="R30" s="239"/>
      <c r="S30" s="1"/>
      <c r="T30" s="209"/>
    </row>
    <row r="31" spans="2:20" x14ac:dyDescent="0.25">
      <c r="B31" s="23" t="s">
        <v>421</v>
      </c>
      <c r="C31" s="245">
        <v>168249463</v>
      </c>
      <c r="D31" s="245">
        <v>169097271</v>
      </c>
      <c r="E31" s="239">
        <v>40927730.469999999</v>
      </c>
      <c r="F31" s="239">
        <v>10870345.620000001</v>
      </c>
      <c r="G31" s="239">
        <v>9152550.5600000005</v>
      </c>
      <c r="H31" s="239">
        <v>342606.06</v>
      </c>
      <c r="I31" s="239">
        <v>688009.47</v>
      </c>
      <c r="J31" s="239">
        <v>278076.23</v>
      </c>
      <c r="K31" s="239">
        <v>54208663.870000005</v>
      </c>
      <c r="L31" s="239">
        <v>9690689.0600000005</v>
      </c>
      <c r="M31" s="239">
        <v>1519155.7999999998</v>
      </c>
      <c r="N31" s="239">
        <v>5368462.2300000004</v>
      </c>
      <c r="O31" s="239">
        <v>1484237.82</v>
      </c>
      <c r="P31" s="239">
        <v>7961398.8599999994</v>
      </c>
      <c r="Q31" s="55">
        <f t="shared" si="3"/>
        <v>142491926.05000001</v>
      </c>
      <c r="R31" s="239"/>
      <c r="S31" s="1"/>
      <c r="T31" s="209"/>
    </row>
    <row r="32" spans="2:20" x14ac:dyDescent="0.25">
      <c r="B32" s="23" t="s">
        <v>422</v>
      </c>
      <c r="C32" s="245">
        <v>0</v>
      </c>
      <c r="D32" s="245">
        <v>1500</v>
      </c>
      <c r="E32" s="239"/>
      <c r="F32" s="239"/>
      <c r="G32" s="239"/>
      <c r="H32" s="239"/>
      <c r="I32" s="239"/>
      <c r="J32" s="239"/>
      <c r="K32" s="239">
        <v>1500</v>
      </c>
      <c r="L32" s="239"/>
      <c r="M32" s="239"/>
      <c r="N32" s="239">
        <v>0</v>
      </c>
      <c r="O32" s="239"/>
      <c r="P32" s="239"/>
      <c r="Q32" s="55">
        <f t="shared" si="3"/>
        <v>1500</v>
      </c>
      <c r="R32" s="239"/>
      <c r="S32" s="1"/>
      <c r="T32" s="209"/>
    </row>
    <row r="33" spans="2:20" x14ac:dyDescent="0.25">
      <c r="B33" s="23" t="s">
        <v>423</v>
      </c>
      <c r="C33" s="245">
        <v>297121840</v>
      </c>
      <c r="D33" s="245">
        <v>377136375</v>
      </c>
      <c r="E33" s="239">
        <v>14506953.050000001</v>
      </c>
      <c r="F33" s="239">
        <v>50585917.479999997</v>
      </c>
      <c r="G33" s="239">
        <v>26899111.030000001</v>
      </c>
      <c r="H33" s="239">
        <v>27557690.98</v>
      </c>
      <c r="I33" s="239">
        <v>21364332.830000002</v>
      </c>
      <c r="J33" s="239">
        <v>36731076.560000002</v>
      </c>
      <c r="K33" s="239">
        <v>20841391.98</v>
      </c>
      <c r="L33" s="239">
        <v>60708177.25</v>
      </c>
      <c r="M33" s="239">
        <v>36601745.789999999</v>
      </c>
      <c r="N33" s="239">
        <v>38981902.779999994</v>
      </c>
      <c r="O33" s="239">
        <v>27514924.66</v>
      </c>
      <c r="P33" s="239">
        <v>38246802.850000001</v>
      </c>
      <c r="Q33" s="55">
        <f t="shared" si="3"/>
        <v>400540027.24000001</v>
      </c>
      <c r="R33" s="239"/>
      <c r="S33" s="1"/>
      <c r="T33" s="209"/>
    </row>
    <row r="34" spans="2:20" x14ac:dyDescent="0.25">
      <c r="B34" s="23" t="s">
        <v>424</v>
      </c>
      <c r="C34" s="53">
        <v>574761954</v>
      </c>
      <c r="D34" s="53">
        <v>464776801</v>
      </c>
      <c r="E34" s="239">
        <v>21952893.789999999</v>
      </c>
      <c r="F34" s="239">
        <v>25721000.879999999</v>
      </c>
      <c r="G34" s="239">
        <v>48334297.109999999</v>
      </c>
      <c r="H34" s="239">
        <v>29352098.690000001</v>
      </c>
      <c r="I34" s="239">
        <v>41308019.019999996</v>
      </c>
      <c r="J34" s="239">
        <v>49469397.530000001</v>
      </c>
      <c r="K34" s="239">
        <v>46764652.629999995</v>
      </c>
      <c r="L34" s="239">
        <v>41810038.560000002</v>
      </c>
      <c r="M34" s="239">
        <v>49417901.93</v>
      </c>
      <c r="N34" s="239">
        <v>44223124.509999998</v>
      </c>
      <c r="O34" s="239">
        <v>39695242.039999999</v>
      </c>
      <c r="P34" s="239">
        <v>52279264.100000001</v>
      </c>
      <c r="Q34" s="53">
        <f t="shared" si="3"/>
        <v>490327930.79000008</v>
      </c>
      <c r="R34" s="239"/>
      <c r="S34" s="1"/>
      <c r="T34" s="209"/>
    </row>
    <row r="35" spans="2:20" x14ac:dyDescent="0.25">
      <c r="B35" s="23" t="s">
        <v>425</v>
      </c>
      <c r="C35" s="53">
        <v>935258768</v>
      </c>
      <c r="D35" s="53">
        <v>1168812888</v>
      </c>
      <c r="E35" s="239">
        <v>76522389.819999993</v>
      </c>
      <c r="F35" s="239">
        <v>142847379.56999999</v>
      </c>
      <c r="G35" s="239">
        <v>82964376.24000001</v>
      </c>
      <c r="H35" s="239">
        <v>80027993.810000002</v>
      </c>
      <c r="I35" s="239">
        <v>85532005.820000008</v>
      </c>
      <c r="J35" s="239">
        <v>114776102.02</v>
      </c>
      <c r="K35" s="239">
        <v>102797476.48999999</v>
      </c>
      <c r="L35" s="239">
        <v>150678287.56999999</v>
      </c>
      <c r="M35" s="239">
        <v>93498931.920000002</v>
      </c>
      <c r="N35" s="239">
        <v>147075628.83000001</v>
      </c>
      <c r="O35" s="239">
        <v>94172196.580000013</v>
      </c>
      <c r="P35" s="239">
        <v>305948113.45999998</v>
      </c>
      <c r="Q35" s="53">
        <f t="shared" si="3"/>
        <v>1476840882.1299999</v>
      </c>
      <c r="R35" s="239"/>
      <c r="S35" s="1"/>
    </row>
    <row r="36" spans="2:20" x14ac:dyDescent="0.25">
      <c r="B36" s="23" t="s">
        <v>426</v>
      </c>
      <c r="C36" s="53">
        <v>3693186</v>
      </c>
      <c r="D36" s="53">
        <v>459915</v>
      </c>
      <c r="E36" s="239">
        <v>11505.89</v>
      </c>
      <c r="F36" s="239">
        <v>31011.35</v>
      </c>
      <c r="G36" s="239">
        <v>60509.39</v>
      </c>
      <c r="H36" s="239">
        <v>80744.12</v>
      </c>
      <c r="I36" s="239">
        <v>23725.49</v>
      </c>
      <c r="J36" s="239">
        <v>36729.129999999997</v>
      </c>
      <c r="K36" s="239">
        <v>62736.41</v>
      </c>
      <c r="L36" s="239">
        <v>23725.49</v>
      </c>
      <c r="M36" s="239">
        <v>82241.87</v>
      </c>
      <c r="N36" s="239">
        <v>23725.49</v>
      </c>
      <c r="O36" s="239">
        <v>23725.49</v>
      </c>
      <c r="P36" s="239">
        <v>23725.49</v>
      </c>
      <c r="Q36" s="53">
        <f t="shared" si="3"/>
        <v>484105.61</v>
      </c>
      <c r="R36" s="239"/>
      <c r="S36" s="1"/>
    </row>
    <row r="37" spans="2:20" x14ac:dyDescent="0.25">
      <c r="B37" s="70" t="s">
        <v>186</v>
      </c>
      <c r="C37" s="245">
        <f>SUM(C38:C47)</f>
        <v>45412175130</v>
      </c>
      <c r="D37" s="245">
        <f>SUM(D38:D47)</f>
        <v>45912949062</v>
      </c>
      <c r="E37" s="245">
        <f>SUM(E38:E47)</f>
        <v>5706748649.4899998</v>
      </c>
      <c r="F37" s="245">
        <f t="shared" ref="F37:N37" si="6">SUM(F38:F47)</f>
        <v>2500313018.6300006</v>
      </c>
      <c r="G37" s="245">
        <f t="shared" si="6"/>
        <v>2988315115.1199999</v>
      </c>
      <c r="H37" s="245">
        <f t="shared" si="6"/>
        <v>4222512879.3599997</v>
      </c>
      <c r="I37" s="245">
        <f t="shared" si="6"/>
        <v>4441684959.04</v>
      </c>
      <c r="J37" s="245">
        <f t="shared" si="6"/>
        <v>4393564979.1999998</v>
      </c>
      <c r="K37" s="245">
        <f t="shared" si="6"/>
        <v>4887001762.3500004</v>
      </c>
      <c r="L37" s="245">
        <f t="shared" si="6"/>
        <v>3249744796.7700005</v>
      </c>
      <c r="M37" s="245">
        <f>SUM(M38:M47)</f>
        <v>4518965685.1899996</v>
      </c>
      <c r="N37" s="245">
        <f t="shared" si="6"/>
        <v>3429295548.0499997</v>
      </c>
      <c r="O37" s="245">
        <f>SUM(O38:O47)</f>
        <v>3726864663.9499993</v>
      </c>
      <c r="P37" s="245">
        <f>SUM(P38:P47)</f>
        <v>4385518437.6300001</v>
      </c>
      <c r="Q37" s="55">
        <f t="shared" si="3"/>
        <v>48450530494.779999</v>
      </c>
      <c r="R37" s="239"/>
      <c r="S37" s="1"/>
    </row>
    <row r="38" spans="2:20" x14ac:dyDescent="0.25">
      <c r="B38" s="23" t="s">
        <v>427</v>
      </c>
      <c r="C38" s="245">
        <v>9522887599</v>
      </c>
      <c r="D38" s="245">
        <v>9340175566</v>
      </c>
      <c r="E38" s="239">
        <v>819114684.30999994</v>
      </c>
      <c r="F38" s="239">
        <v>559565252.63000011</v>
      </c>
      <c r="G38" s="239">
        <v>618513827.90999997</v>
      </c>
      <c r="H38" s="239">
        <v>837700755.58000004</v>
      </c>
      <c r="I38" s="239">
        <v>720606276.93000007</v>
      </c>
      <c r="J38" s="239">
        <v>846986756.79999995</v>
      </c>
      <c r="K38" s="239">
        <v>808543393.16999996</v>
      </c>
      <c r="L38" s="239">
        <v>785768876.58000004</v>
      </c>
      <c r="M38" s="239">
        <v>857671985.03999996</v>
      </c>
      <c r="N38" s="239">
        <v>790242198.67999995</v>
      </c>
      <c r="O38" s="239">
        <v>941777045.94000006</v>
      </c>
      <c r="P38" s="239">
        <v>1324003899.9000001</v>
      </c>
      <c r="Q38" s="55">
        <f t="shared" si="3"/>
        <v>9910494953.4699993</v>
      </c>
      <c r="R38" s="239"/>
      <c r="S38" s="1"/>
    </row>
    <row r="39" spans="2:20" x14ac:dyDescent="0.25">
      <c r="B39" s="23" t="s">
        <v>428</v>
      </c>
      <c r="C39" s="245">
        <v>4365921110</v>
      </c>
      <c r="D39" s="245">
        <v>2875868138</v>
      </c>
      <c r="E39" s="239">
        <v>258102733.82000002</v>
      </c>
      <c r="F39" s="239">
        <v>160603269.70000002</v>
      </c>
      <c r="G39" s="239">
        <v>192024885.47</v>
      </c>
      <c r="H39" s="239">
        <v>258617068.31</v>
      </c>
      <c r="I39" s="239">
        <v>231205849.74000001</v>
      </c>
      <c r="J39" s="239">
        <v>207092938.50999999</v>
      </c>
      <c r="K39" s="239">
        <v>210709890.03999999</v>
      </c>
      <c r="L39" s="239">
        <v>248178695.49000001</v>
      </c>
      <c r="M39" s="239">
        <v>275286619.41000003</v>
      </c>
      <c r="N39" s="239">
        <v>224101414.66</v>
      </c>
      <c r="O39" s="239">
        <v>235579753.81999999</v>
      </c>
      <c r="P39" s="239">
        <v>254439764.52000001</v>
      </c>
      <c r="Q39" s="55">
        <f t="shared" si="3"/>
        <v>2755942883.4900002</v>
      </c>
      <c r="R39" s="239"/>
      <c r="S39" s="1"/>
    </row>
    <row r="40" spans="2:20" x14ac:dyDescent="0.25">
      <c r="B40" s="23" t="s">
        <v>429</v>
      </c>
      <c r="C40" s="245">
        <v>14424485250</v>
      </c>
      <c r="D40" s="245">
        <v>16663840188</v>
      </c>
      <c r="E40" s="239">
        <v>1975151553.3199999</v>
      </c>
      <c r="F40" s="239">
        <v>1204573997.6900001</v>
      </c>
      <c r="G40" s="239">
        <v>1430597184.96</v>
      </c>
      <c r="H40" s="239">
        <v>1689455076.3699999</v>
      </c>
      <c r="I40" s="239">
        <v>1362335400.25</v>
      </c>
      <c r="J40" s="239">
        <v>1322085399.03</v>
      </c>
      <c r="K40" s="239">
        <v>1365092930.47</v>
      </c>
      <c r="L40" s="239">
        <v>1347895692.22</v>
      </c>
      <c r="M40" s="239">
        <v>1488537536.78</v>
      </c>
      <c r="N40" s="239">
        <v>1295118762.1900001</v>
      </c>
      <c r="O40" s="239">
        <v>1338911391.4200001</v>
      </c>
      <c r="P40" s="239">
        <v>1618399159.02</v>
      </c>
      <c r="Q40" s="55">
        <f t="shared" si="3"/>
        <v>17438154083.720001</v>
      </c>
      <c r="R40" s="239"/>
      <c r="S40" s="1"/>
    </row>
    <row r="41" spans="2:20" x14ac:dyDescent="0.25">
      <c r="B41" s="23" t="s">
        <v>430</v>
      </c>
      <c r="C41" s="245">
        <v>240641723</v>
      </c>
      <c r="D41" s="245">
        <v>273902751</v>
      </c>
      <c r="E41" s="239">
        <v>14692084.690000001</v>
      </c>
      <c r="F41" s="239">
        <v>14523952.140000001</v>
      </c>
      <c r="G41" s="239">
        <v>14674751.189999999</v>
      </c>
      <c r="H41" s="239">
        <v>14816078.200000001</v>
      </c>
      <c r="I41" s="239">
        <v>15403081.24</v>
      </c>
      <c r="J41" s="239">
        <v>86836098.930000007</v>
      </c>
      <c r="K41" s="239">
        <v>16032113.039999999</v>
      </c>
      <c r="L41" s="239">
        <v>16602343.799999999</v>
      </c>
      <c r="M41" s="239">
        <v>24158843.02</v>
      </c>
      <c r="N41" s="239">
        <v>17828819.189999998</v>
      </c>
      <c r="O41" s="239">
        <v>15235501.1</v>
      </c>
      <c r="P41" s="239">
        <v>15037719.010000002</v>
      </c>
      <c r="Q41" s="55">
        <f t="shared" si="3"/>
        <v>265841385.55000001</v>
      </c>
      <c r="R41" s="239"/>
      <c r="S41" s="1"/>
    </row>
    <row r="42" spans="2:20" x14ac:dyDescent="0.25">
      <c r="B42" s="23" t="s">
        <v>431</v>
      </c>
      <c r="C42" s="245">
        <v>31720064</v>
      </c>
      <c r="D42" s="245">
        <v>29167612</v>
      </c>
      <c r="E42" s="239">
        <v>2207237.6700000004</v>
      </c>
      <c r="F42" s="239">
        <v>2194538.7800000003</v>
      </c>
      <c r="G42" s="239">
        <v>2590595.67</v>
      </c>
      <c r="H42" s="239">
        <v>1966099.93</v>
      </c>
      <c r="I42" s="239">
        <v>2516715.3199999998</v>
      </c>
      <c r="J42" s="239">
        <v>2787737.06</v>
      </c>
      <c r="K42" s="239">
        <v>2366806.77</v>
      </c>
      <c r="L42" s="239">
        <v>2396952.1800000002</v>
      </c>
      <c r="M42" s="239">
        <v>2422886.62</v>
      </c>
      <c r="N42" s="239">
        <v>1827907.11</v>
      </c>
      <c r="O42" s="239">
        <v>2386656.87</v>
      </c>
      <c r="P42" s="239">
        <v>2173303.21</v>
      </c>
      <c r="Q42" s="55">
        <f t="shared" si="3"/>
        <v>27837437.190000005</v>
      </c>
      <c r="R42" s="239"/>
      <c r="S42" s="1"/>
    </row>
    <row r="43" spans="2:20" x14ac:dyDescent="0.25">
      <c r="B43" s="23" t="s">
        <v>432</v>
      </c>
      <c r="C43" s="245">
        <v>604846003</v>
      </c>
      <c r="D43" s="245">
        <v>780952142</v>
      </c>
      <c r="E43" s="239">
        <v>58592737.840000004</v>
      </c>
      <c r="F43" s="239">
        <v>64987488.240000002</v>
      </c>
      <c r="G43" s="239">
        <v>66022779.469999999</v>
      </c>
      <c r="H43" s="239">
        <v>67650858.719999999</v>
      </c>
      <c r="I43" s="239">
        <v>68295679.680000007</v>
      </c>
      <c r="J43" s="239">
        <v>62939656.5</v>
      </c>
      <c r="K43" s="239">
        <v>59233726.460000001</v>
      </c>
      <c r="L43" s="239">
        <v>67756772.799999997</v>
      </c>
      <c r="M43" s="239">
        <v>70425277.680000007</v>
      </c>
      <c r="N43" s="239">
        <v>71388916.680000007</v>
      </c>
      <c r="O43" s="239">
        <v>75914248.680000007</v>
      </c>
      <c r="P43" s="239">
        <v>74019286.680000007</v>
      </c>
      <c r="Q43" s="55">
        <f t="shared" si="3"/>
        <v>807227429.43000031</v>
      </c>
      <c r="R43" s="239"/>
      <c r="S43" s="1"/>
    </row>
    <row r="44" spans="2:20" x14ac:dyDescent="0.25">
      <c r="B44" s="23" t="s">
        <v>433</v>
      </c>
      <c r="C44" s="245">
        <v>14099637020</v>
      </c>
      <c r="D44" s="245">
        <v>14179713081</v>
      </c>
      <c r="E44" s="239">
        <v>2354693728.54</v>
      </c>
      <c r="F44" s="239">
        <v>420881939.52000004</v>
      </c>
      <c r="G44" s="239">
        <v>585133252.46000004</v>
      </c>
      <c r="H44" s="239">
        <v>1160533466</v>
      </c>
      <c r="I44" s="239">
        <v>1945782241.3300002</v>
      </c>
      <c r="J44" s="239">
        <v>1690333380.03</v>
      </c>
      <c r="K44" s="239">
        <v>2196457227.0499997</v>
      </c>
      <c r="L44" s="239">
        <v>693081533.13</v>
      </c>
      <c r="M44" s="239">
        <v>1688020397.1600001</v>
      </c>
      <c r="N44" s="239">
        <v>798439416.25</v>
      </c>
      <c r="O44" s="239">
        <v>934344926.49000001</v>
      </c>
      <c r="P44" s="239">
        <v>923929734.43000007</v>
      </c>
      <c r="Q44" s="55">
        <f t="shared" si="3"/>
        <v>15391631242.389999</v>
      </c>
      <c r="R44" s="239"/>
      <c r="S44" s="1"/>
    </row>
    <row r="45" spans="2:20" x14ac:dyDescent="0.25">
      <c r="B45" s="26" t="s">
        <v>434</v>
      </c>
      <c r="C45" s="55">
        <v>2084364761</v>
      </c>
      <c r="D45" s="55">
        <v>1720844560</v>
      </c>
      <c r="E45" s="239">
        <v>223589310.37</v>
      </c>
      <c r="F45" s="239">
        <v>71584311.150000006</v>
      </c>
      <c r="G45" s="239">
        <v>77098951.11999999</v>
      </c>
      <c r="H45" s="239">
        <v>190493532.36000001</v>
      </c>
      <c r="I45" s="239">
        <v>77168487.269999996</v>
      </c>
      <c r="J45" s="239">
        <v>161732609.06</v>
      </c>
      <c r="K45" s="239">
        <v>219210199.77000001</v>
      </c>
      <c r="L45" s="239">
        <v>80775194.799999997</v>
      </c>
      <c r="M45" s="239">
        <v>107517242.86</v>
      </c>
      <c r="N45" s="239">
        <v>225550999.97</v>
      </c>
      <c r="O45" s="239">
        <v>178252171.91000003</v>
      </c>
      <c r="P45" s="239">
        <v>170215646.72</v>
      </c>
      <c r="Q45" s="55">
        <f t="shared" si="3"/>
        <v>1783188657.3599999</v>
      </c>
      <c r="R45" s="239"/>
      <c r="S45" s="1"/>
    </row>
    <row r="46" spans="2:20" x14ac:dyDescent="0.25">
      <c r="B46" s="26" t="s">
        <v>435</v>
      </c>
      <c r="C46" s="53">
        <v>37671600</v>
      </c>
      <c r="D46" s="53">
        <v>28364868</v>
      </c>
      <c r="E46" s="239">
        <v>45892.82</v>
      </c>
      <c r="F46" s="239">
        <v>41538.28</v>
      </c>
      <c r="G46" s="239">
        <v>123636.37</v>
      </c>
      <c r="H46" s="239">
        <v>192992.89</v>
      </c>
      <c r="I46" s="239">
        <v>275233.38</v>
      </c>
      <c r="J46" s="239">
        <v>78159.28</v>
      </c>
      <c r="K46" s="239">
        <v>301469.51</v>
      </c>
      <c r="L46" s="239">
        <v>52747.29</v>
      </c>
      <c r="M46" s="239">
        <v>34805.68</v>
      </c>
      <c r="N46" s="239">
        <v>277018.3</v>
      </c>
      <c r="O46" s="239">
        <v>29833.48</v>
      </c>
      <c r="P46" s="239">
        <v>96485.2</v>
      </c>
      <c r="Q46" s="53">
        <f t="shared" si="3"/>
        <v>1549812.48</v>
      </c>
      <c r="R46" s="239"/>
      <c r="S46" s="1"/>
    </row>
    <row r="47" spans="2:20" x14ac:dyDescent="0.25">
      <c r="B47" s="26" t="s">
        <v>436</v>
      </c>
      <c r="C47" s="53">
        <v>0</v>
      </c>
      <c r="D47" s="53">
        <v>20120156</v>
      </c>
      <c r="E47" s="239">
        <v>558686.11</v>
      </c>
      <c r="F47" s="239">
        <v>1356730.5</v>
      </c>
      <c r="G47" s="239">
        <v>1535250.5</v>
      </c>
      <c r="H47" s="239">
        <v>1086951</v>
      </c>
      <c r="I47" s="239">
        <v>18095993.899999999</v>
      </c>
      <c r="J47" s="239">
        <v>12692244</v>
      </c>
      <c r="K47" s="239">
        <v>9054006.0700000003</v>
      </c>
      <c r="L47" s="239">
        <v>7235988.4800000004</v>
      </c>
      <c r="M47" s="239">
        <v>4890090.9399999995</v>
      </c>
      <c r="N47" s="239">
        <v>4520095.0199999996</v>
      </c>
      <c r="O47" s="239">
        <v>4433134.24</v>
      </c>
      <c r="P47" s="239">
        <v>3203438.94</v>
      </c>
      <c r="Q47" s="53">
        <f t="shared" si="3"/>
        <v>68662609.700000003</v>
      </c>
      <c r="R47" s="239"/>
      <c r="S47" s="1"/>
    </row>
    <row r="48" spans="2:20" s="1" customFormat="1" x14ac:dyDescent="0.25">
      <c r="B48" s="3" t="s">
        <v>187</v>
      </c>
      <c r="C48" s="241">
        <f>SUM(C49:C66)</f>
        <v>38908676469</v>
      </c>
      <c r="D48" s="241">
        <f>SUM(D49:D66)</f>
        <v>46473971668</v>
      </c>
      <c r="E48" s="241">
        <f t="shared" ref="E48:L48" si="7">SUM(E49:E66)</f>
        <v>2422777198.5699997</v>
      </c>
      <c r="F48" s="241">
        <f t="shared" si="7"/>
        <v>3160138900.0000005</v>
      </c>
      <c r="G48" s="241">
        <f t="shared" si="7"/>
        <v>4727007902.6900005</v>
      </c>
      <c r="H48" s="241">
        <f t="shared" si="7"/>
        <v>4715383869.4900007</v>
      </c>
      <c r="I48" s="241">
        <f t="shared" si="7"/>
        <v>4823746247.3100014</v>
      </c>
      <c r="J48" s="241">
        <f t="shared" si="7"/>
        <v>3340121979.8800006</v>
      </c>
      <c r="K48" s="241">
        <f t="shared" si="7"/>
        <v>3396501713.0100007</v>
      </c>
      <c r="L48" s="241">
        <f t="shared" si="7"/>
        <v>3441110848.2500005</v>
      </c>
      <c r="M48" s="241">
        <f>SUM(M49:M66)</f>
        <v>4491868400.0600004</v>
      </c>
      <c r="N48" s="241">
        <f>SUM(N49:N66)</f>
        <v>5623957930.7900009</v>
      </c>
      <c r="O48" s="241">
        <f>SUM(O49:O66)</f>
        <v>3201155365.3600001</v>
      </c>
      <c r="P48" s="241">
        <f>SUM(P49:P66)</f>
        <v>4018123149.5899997</v>
      </c>
      <c r="Q48" s="241">
        <f t="shared" si="3"/>
        <v>47361893505</v>
      </c>
      <c r="R48" s="239"/>
    </row>
    <row r="49" spans="2:19" x14ac:dyDescent="0.25">
      <c r="B49" s="26" t="s">
        <v>188</v>
      </c>
      <c r="C49" s="53">
        <v>4792092656</v>
      </c>
      <c r="D49" s="53">
        <v>4829725234</v>
      </c>
      <c r="E49" s="239">
        <v>95294687.700000003</v>
      </c>
      <c r="F49" s="239">
        <v>354010661.95000005</v>
      </c>
      <c r="G49" s="239">
        <v>1483347465.4000001</v>
      </c>
      <c r="H49" s="239">
        <v>189091208.91</v>
      </c>
      <c r="I49" s="239">
        <v>168797653.49000001</v>
      </c>
      <c r="J49" s="239">
        <v>140055737.80000001</v>
      </c>
      <c r="K49" s="239">
        <v>136642250.03</v>
      </c>
      <c r="L49" s="239">
        <v>334936999.75</v>
      </c>
      <c r="M49" s="239">
        <v>1180065123.8</v>
      </c>
      <c r="N49" s="239">
        <v>145119877.78999999</v>
      </c>
      <c r="O49" s="239">
        <v>113390974.53999999</v>
      </c>
      <c r="P49" s="239">
        <v>96687296.519999996</v>
      </c>
      <c r="Q49" s="55">
        <f t="shared" si="3"/>
        <v>4437439937.6800013</v>
      </c>
      <c r="R49" s="239"/>
      <c r="S49" s="1"/>
    </row>
    <row r="50" spans="2:19" x14ac:dyDescent="0.25">
      <c r="B50" s="26" t="s">
        <v>189</v>
      </c>
      <c r="C50" s="53">
        <v>6667904868</v>
      </c>
      <c r="D50" s="53">
        <v>8654591210</v>
      </c>
      <c r="E50" s="239">
        <v>257078332.91</v>
      </c>
      <c r="F50" s="239">
        <v>217932689.27000001</v>
      </c>
      <c r="G50" s="239">
        <v>234165206.20000002</v>
      </c>
      <c r="H50" s="239">
        <v>1658691538.3599999</v>
      </c>
      <c r="I50" s="239">
        <v>2019893187.75</v>
      </c>
      <c r="J50" s="239">
        <v>317089888.63999999</v>
      </c>
      <c r="K50" s="239">
        <v>349909471.44999999</v>
      </c>
      <c r="L50" s="239">
        <v>170794484.13</v>
      </c>
      <c r="M50" s="239">
        <v>193588883.67000002</v>
      </c>
      <c r="N50" s="239">
        <v>2749590521.8500004</v>
      </c>
      <c r="O50" s="239">
        <v>285921883.78999996</v>
      </c>
      <c r="P50" s="239">
        <v>159849305.66999999</v>
      </c>
      <c r="Q50" s="55">
        <f t="shared" si="3"/>
        <v>8614505393.6900005</v>
      </c>
      <c r="R50" s="239"/>
      <c r="S50" s="1"/>
    </row>
    <row r="51" spans="2:19" x14ac:dyDescent="0.25">
      <c r="B51" s="26" t="s">
        <v>190</v>
      </c>
      <c r="C51" s="53">
        <v>11214412998</v>
      </c>
      <c r="D51" s="53">
        <v>12566796029</v>
      </c>
      <c r="E51" s="239">
        <v>810208748.55000007</v>
      </c>
      <c r="F51" s="239">
        <v>983264525.41999996</v>
      </c>
      <c r="G51" s="239">
        <v>1189118722.48</v>
      </c>
      <c r="H51" s="239">
        <v>954538417.91000009</v>
      </c>
      <c r="I51" s="239">
        <v>1003239578.4300001</v>
      </c>
      <c r="J51" s="239">
        <v>1150970061.6000001</v>
      </c>
      <c r="K51" s="239">
        <v>1047529071.14</v>
      </c>
      <c r="L51" s="239">
        <v>1359949846.2</v>
      </c>
      <c r="M51" s="239">
        <v>1113840389.4099998</v>
      </c>
      <c r="N51" s="239">
        <v>1011634301.01</v>
      </c>
      <c r="O51" s="239">
        <v>1121777410.23</v>
      </c>
      <c r="P51" s="239">
        <v>1268793004.78</v>
      </c>
      <c r="Q51" s="55">
        <f t="shared" si="3"/>
        <v>13014864077.16</v>
      </c>
      <c r="R51" s="239"/>
      <c r="S51" s="1"/>
    </row>
    <row r="52" spans="2:19" x14ac:dyDescent="0.25">
      <c r="B52" s="26" t="s">
        <v>317</v>
      </c>
      <c r="C52" s="53">
        <v>581545659</v>
      </c>
      <c r="D52" s="53">
        <v>1625629101</v>
      </c>
      <c r="E52" s="239">
        <v>79305780.430000007</v>
      </c>
      <c r="F52" s="239">
        <v>102086784.77000001</v>
      </c>
      <c r="G52" s="239">
        <v>147347993.08000001</v>
      </c>
      <c r="H52" s="239">
        <v>127386041.34999999</v>
      </c>
      <c r="I52" s="239">
        <v>101337007.67</v>
      </c>
      <c r="J52" s="239">
        <v>117074906.76000001</v>
      </c>
      <c r="K52" s="239">
        <v>91224123.890000001</v>
      </c>
      <c r="L52" s="239">
        <v>113087852.23</v>
      </c>
      <c r="M52" s="239">
        <v>221454332.07999998</v>
      </c>
      <c r="N52" s="239">
        <v>118200593.59</v>
      </c>
      <c r="O52" s="239">
        <v>86935345.060000002</v>
      </c>
      <c r="P52" s="239">
        <v>83393381.359999999</v>
      </c>
      <c r="Q52" s="55">
        <f t="shared" si="3"/>
        <v>1388834142.2699997</v>
      </c>
      <c r="R52" s="239"/>
      <c r="S52" s="1"/>
    </row>
    <row r="53" spans="2:19" x14ac:dyDescent="0.25">
      <c r="B53" s="26" t="s">
        <v>191</v>
      </c>
      <c r="C53" s="53">
        <v>1782938803</v>
      </c>
      <c r="D53" s="53">
        <v>2041198665</v>
      </c>
      <c r="E53" s="239">
        <v>150217907.59999999</v>
      </c>
      <c r="F53" s="239">
        <v>186739000.88999999</v>
      </c>
      <c r="G53" s="239">
        <v>205004492.70999998</v>
      </c>
      <c r="H53" s="239">
        <v>156479175.86000001</v>
      </c>
      <c r="I53" s="239">
        <v>171846566.66</v>
      </c>
      <c r="J53" s="239">
        <v>168573748.28999999</v>
      </c>
      <c r="K53" s="239">
        <v>165117761.84999999</v>
      </c>
      <c r="L53" s="239">
        <v>170423093.84</v>
      </c>
      <c r="M53" s="239">
        <v>159604950</v>
      </c>
      <c r="N53" s="239">
        <v>158025859.28</v>
      </c>
      <c r="O53" s="239">
        <v>176766149.32999998</v>
      </c>
      <c r="P53" s="239">
        <v>179613824.43000001</v>
      </c>
      <c r="Q53" s="55">
        <f t="shared" si="3"/>
        <v>2048412530.7399998</v>
      </c>
      <c r="R53" s="239"/>
      <c r="S53" s="1"/>
    </row>
    <row r="54" spans="2:19" x14ac:dyDescent="0.25">
      <c r="B54" s="26" t="s">
        <v>318</v>
      </c>
      <c r="C54" s="53">
        <v>0</v>
      </c>
      <c r="D54" s="53">
        <v>1631254</v>
      </c>
      <c r="E54" s="239">
        <v>283158.96000000002</v>
      </c>
      <c r="F54" s="239">
        <v>279296.03000000003</v>
      </c>
      <c r="G54" s="239">
        <v>310314.5</v>
      </c>
      <c r="H54" s="239">
        <v>337452.01</v>
      </c>
      <c r="I54" s="239">
        <v>132545.54999999999</v>
      </c>
      <c r="J54" s="239">
        <v>142289.79999999999</v>
      </c>
      <c r="K54" s="239">
        <v>146197.38</v>
      </c>
      <c r="L54" s="239">
        <v>152028.17000000001</v>
      </c>
      <c r="M54" s="239">
        <v>141365.88</v>
      </c>
      <c r="N54" s="239">
        <v>171514.45</v>
      </c>
      <c r="O54" s="239">
        <v>166713.47</v>
      </c>
      <c r="P54" s="239">
        <v>171375.28</v>
      </c>
      <c r="Q54" s="55">
        <f t="shared" si="3"/>
        <v>2434251.4799999995</v>
      </c>
      <c r="R54" s="239"/>
      <c r="S54" s="1"/>
    </row>
    <row r="55" spans="2:19" x14ac:dyDescent="0.25">
      <c r="B55" s="26" t="s">
        <v>319</v>
      </c>
      <c r="C55" s="53">
        <v>994283654</v>
      </c>
      <c r="D55" s="53">
        <v>1351224528</v>
      </c>
      <c r="E55" s="239">
        <v>62019167.630000003</v>
      </c>
      <c r="F55" s="239">
        <v>106380786.39</v>
      </c>
      <c r="G55" s="239">
        <v>205695067.90000001</v>
      </c>
      <c r="H55" s="239">
        <v>150549349.69999999</v>
      </c>
      <c r="I55" s="239">
        <v>98563818.260000005</v>
      </c>
      <c r="J55" s="239">
        <v>208115135.25999999</v>
      </c>
      <c r="K55" s="239">
        <v>77414839.210000008</v>
      </c>
      <c r="L55" s="239">
        <v>97932557.620000005</v>
      </c>
      <c r="M55" s="239">
        <v>126807010.61</v>
      </c>
      <c r="N55" s="239">
        <v>186416955.57999998</v>
      </c>
      <c r="O55" s="239">
        <v>200549255.42000002</v>
      </c>
      <c r="P55" s="239">
        <v>408559015.20999998</v>
      </c>
      <c r="Q55" s="55">
        <f t="shared" si="3"/>
        <v>1929002958.79</v>
      </c>
      <c r="R55" s="239"/>
      <c r="S55" s="1"/>
    </row>
    <row r="56" spans="2:19" x14ac:dyDescent="0.25">
      <c r="B56" s="26" t="s">
        <v>320</v>
      </c>
      <c r="C56" s="53">
        <v>85161180</v>
      </c>
      <c r="D56" s="53">
        <v>81849717</v>
      </c>
      <c r="E56" s="239">
        <v>5790076</v>
      </c>
      <c r="F56" s="239">
        <v>6768028</v>
      </c>
      <c r="G56" s="239">
        <v>8099828</v>
      </c>
      <c r="H56" s="239">
        <v>6226762</v>
      </c>
      <c r="I56" s="239">
        <v>6736706</v>
      </c>
      <c r="J56" s="239">
        <v>6534784</v>
      </c>
      <c r="K56" s="239">
        <v>6273008</v>
      </c>
      <c r="L56" s="239">
        <v>6433754</v>
      </c>
      <c r="M56" s="239">
        <v>6545382</v>
      </c>
      <c r="N56" s="239">
        <v>5962428</v>
      </c>
      <c r="O56" s="239">
        <v>6356856</v>
      </c>
      <c r="P56" s="239">
        <v>6321780</v>
      </c>
      <c r="Q56" s="55">
        <f t="shared" si="3"/>
        <v>78049392</v>
      </c>
      <c r="R56" s="239"/>
      <c r="S56" s="1"/>
    </row>
    <row r="57" spans="2:19" x14ac:dyDescent="0.25">
      <c r="B57" s="26" t="s">
        <v>192</v>
      </c>
      <c r="C57" s="53">
        <v>10955106532</v>
      </c>
      <c r="D57" s="53">
        <v>13195607374</v>
      </c>
      <c r="E57" s="239">
        <v>833924438.54999995</v>
      </c>
      <c r="F57" s="239">
        <v>1008474435.24</v>
      </c>
      <c r="G57" s="239">
        <v>1007866850.99</v>
      </c>
      <c r="H57" s="239">
        <v>1287288486.6100001</v>
      </c>
      <c r="I57" s="239">
        <v>1032578541.74</v>
      </c>
      <c r="J57" s="239">
        <v>1029549697.96</v>
      </c>
      <c r="K57" s="239">
        <v>1328048839.6300001</v>
      </c>
      <c r="L57" s="239">
        <v>996699380.27999997</v>
      </c>
      <c r="M57" s="239">
        <v>1294602180.76</v>
      </c>
      <c r="N57" s="239">
        <v>1066250721.79</v>
      </c>
      <c r="O57" s="239">
        <v>1041893983.9000001</v>
      </c>
      <c r="P57" s="239">
        <v>1620159370</v>
      </c>
      <c r="Q57" s="55">
        <f t="shared" si="3"/>
        <v>13547336927.449999</v>
      </c>
      <c r="R57" s="239"/>
      <c r="S57" s="1"/>
    </row>
    <row r="58" spans="2:19" x14ac:dyDescent="0.25">
      <c r="B58" s="26" t="s">
        <v>321</v>
      </c>
      <c r="C58" s="53">
        <v>303826739</v>
      </c>
      <c r="D58" s="53">
        <v>364369966</v>
      </c>
      <c r="E58" s="239">
        <v>25849380.949999999</v>
      </c>
      <c r="F58" s="239">
        <v>38890135.899999999</v>
      </c>
      <c r="G58" s="239">
        <v>42139096.390000001</v>
      </c>
      <c r="H58" s="239">
        <v>29699957.73</v>
      </c>
      <c r="I58" s="239">
        <v>40887233.490000002</v>
      </c>
      <c r="J58" s="239">
        <v>35638221.789999999</v>
      </c>
      <c r="K58" s="239">
        <v>31883422.649999999</v>
      </c>
      <c r="L58" s="239">
        <v>32646511.310000002</v>
      </c>
      <c r="M58" s="239">
        <v>35465652.269999996</v>
      </c>
      <c r="N58" s="239">
        <v>33188388.82</v>
      </c>
      <c r="O58" s="239">
        <v>29258649.900000002</v>
      </c>
      <c r="P58" s="239">
        <v>39903841.310000002</v>
      </c>
      <c r="Q58" s="55">
        <f t="shared" si="3"/>
        <v>415450492.50999999</v>
      </c>
      <c r="R58" s="239"/>
      <c r="S58" s="1"/>
    </row>
    <row r="59" spans="2:19" x14ac:dyDescent="0.25">
      <c r="B59" s="26" t="s">
        <v>323</v>
      </c>
      <c r="C59" s="53">
        <v>268430483</v>
      </c>
      <c r="D59" s="53">
        <v>440085545</v>
      </c>
      <c r="E59" s="239">
        <v>28581055.049999997</v>
      </c>
      <c r="F59" s="239">
        <v>47375867.210000001</v>
      </c>
      <c r="G59" s="239">
        <v>59272095.559999995</v>
      </c>
      <c r="H59" s="239">
        <v>47026447.640000001</v>
      </c>
      <c r="I59" s="239">
        <v>44511111.390000001</v>
      </c>
      <c r="J59" s="239">
        <v>45965269.899999999</v>
      </c>
      <c r="K59" s="239">
        <v>49820066.379999995</v>
      </c>
      <c r="L59" s="239">
        <v>48747164.130000003</v>
      </c>
      <c r="M59" s="239">
        <v>41742315.25</v>
      </c>
      <c r="N59" s="239">
        <v>43479061.960000001</v>
      </c>
      <c r="O59" s="239">
        <v>41242910.840000004</v>
      </c>
      <c r="P59" s="239">
        <v>52950610.670000002</v>
      </c>
      <c r="Q59" s="55">
        <f t="shared" si="3"/>
        <v>550713975.9799999</v>
      </c>
      <c r="R59" s="239"/>
      <c r="S59" s="1"/>
    </row>
    <row r="60" spans="2:19" x14ac:dyDescent="0.25">
      <c r="B60" s="26" t="s">
        <v>324</v>
      </c>
      <c r="C60" s="53">
        <v>390014498</v>
      </c>
      <c r="D60" s="53">
        <v>328211041</v>
      </c>
      <c r="E60" s="239">
        <v>15676246.68</v>
      </c>
      <c r="F60" s="239">
        <v>26064065.169999998</v>
      </c>
      <c r="G60" s="239">
        <v>30649385.560000002</v>
      </c>
      <c r="H60" s="239">
        <v>29259519.800000001</v>
      </c>
      <c r="I60" s="239">
        <v>27133692.890000001</v>
      </c>
      <c r="J60" s="239">
        <v>26316236.52</v>
      </c>
      <c r="K60" s="239">
        <v>30890231.5</v>
      </c>
      <c r="L60" s="239">
        <v>34365018.479999997</v>
      </c>
      <c r="M60" s="239">
        <v>26593056.170000002</v>
      </c>
      <c r="N60" s="239">
        <v>20583475.32</v>
      </c>
      <c r="O60" s="239">
        <v>21610783.850000001</v>
      </c>
      <c r="P60" s="239">
        <v>24698864.93</v>
      </c>
      <c r="Q60" s="55">
        <f t="shared" si="3"/>
        <v>313840576.87</v>
      </c>
      <c r="R60" s="239"/>
      <c r="S60" s="1"/>
    </row>
    <row r="61" spans="2:19" x14ac:dyDescent="0.25">
      <c r="B61" s="26" t="s">
        <v>325</v>
      </c>
      <c r="C61" s="53">
        <v>14701767</v>
      </c>
      <c r="D61" s="53">
        <v>16488894</v>
      </c>
      <c r="E61" s="239">
        <v>1734515.23</v>
      </c>
      <c r="F61" s="239">
        <v>1786670.0999999999</v>
      </c>
      <c r="G61" s="239">
        <v>2563378.23</v>
      </c>
      <c r="H61" s="239">
        <v>770069.73</v>
      </c>
      <c r="I61" s="239">
        <v>1639180.24</v>
      </c>
      <c r="J61" s="239">
        <v>2321465.09</v>
      </c>
      <c r="K61" s="239">
        <v>497377.38</v>
      </c>
      <c r="L61" s="239">
        <v>1306851.25</v>
      </c>
      <c r="M61" s="239">
        <v>1561766.24</v>
      </c>
      <c r="N61" s="239">
        <v>1535823.77</v>
      </c>
      <c r="O61" s="239">
        <v>1354000.25</v>
      </c>
      <c r="P61" s="239">
        <v>1020990.49</v>
      </c>
      <c r="Q61" s="55">
        <f t="shared" si="3"/>
        <v>18092088</v>
      </c>
      <c r="R61" s="239"/>
      <c r="S61" s="1"/>
    </row>
    <row r="62" spans="2:19" x14ac:dyDescent="0.25">
      <c r="B62" s="26" t="s">
        <v>326</v>
      </c>
      <c r="C62" s="53">
        <v>116055781</v>
      </c>
      <c r="D62" s="53">
        <v>176944515</v>
      </c>
      <c r="E62" s="239">
        <v>12263741.690000001</v>
      </c>
      <c r="F62" s="239">
        <v>14861553.18</v>
      </c>
      <c r="G62" s="239">
        <v>22133682.779999997</v>
      </c>
      <c r="H62" s="239">
        <v>19281187.07</v>
      </c>
      <c r="I62" s="239">
        <v>21660632.100000001</v>
      </c>
      <c r="J62" s="239">
        <v>16094151.530000001</v>
      </c>
      <c r="K62" s="239">
        <v>14712019.299999999</v>
      </c>
      <c r="L62" s="239">
        <v>18794591.719999999</v>
      </c>
      <c r="M62" s="239">
        <v>20084101.129999999</v>
      </c>
      <c r="N62" s="239">
        <v>26930243.239999998</v>
      </c>
      <c r="O62" s="239">
        <v>11786575.35</v>
      </c>
      <c r="P62" s="239">
        <v>13545507.010000002</v>
      </c>
      <c r="Q62" s="55">
        <f t="shared" si="3"/>
        <v>212147986.09999999</v>
      </c>
      <c r="R62" s="239"/>
      <c r="S62" s="1"/>
    </row>
    <row r="63" spans="2:19" x14ac:dyDescent="0.25">
      <c r="B63" s="26" t="s">
        <v>327</v>
      </c>
      <c r="C63" s="53">
        <v>11602</v>
      </c>
      <c r="D63" s="53">
        <v>77341</v>
      </c>
      <c r="E63" s="239">
        <v>1477.26</v>
      </c>
      <c r="F63" s="239">
        <v>38365.21</v>
      </c>
      <c r="G63" s="239"/>
      <c r="H63" s="239">
        <v>33477.97</v>
      </c>
      <c r="I63" s="239"/>
      <c r="J63" s="239">
        <v>3092.28</v>
      </c>
      <c r="K63" s="239">
        <v>791.51</v>
      </c>
      <c r="L63" s="239">
        <v>69.510000000000005</v>
      </c>
      <c r="M63" s="239"/>
      <c r="N63" s="239">
        <v>3957.38</v>
      </c>
      <c r="O63" s="239"/>
      <c r="P63" s="239">
        <v>2020527.99</v>
      </c>
      <c r="Q63" s="55">
        <f t="shared" si="3"/>
        <v>2101759.11</v>
      </c>
      <c r="R63" s="239"/>
      <c r="S63" s="1"/>
    </row>
    <row r="64" spans="2:19" x14ac:dyDescent="0.25">
      <c r="B64" s="26" t="s">
        <v>328</v>
      </c>
      <c r="C64" s="53">
        <v>1277</v>
      </c>
      <c r="D64" s="53">
        <v>632494</v>
      </c>
      <c r="E64" s="239">
        <v>162.5</v>
      </c>
      <c r="F64" s="239">
        <v>4220.17</v>
      </c>
      <c r="G64" s="239">
        <v>504508.98</v>
      </c>
      <c r="H64" s="239">
        <v>123089.01</v>
      </c>
      <c r="I64" s="239"/>
      <c r="J64" s="239">
        <v>340.15</v>
      </c>
      <c r="K64" s="239">
        <v>158.30000000000001</v>
      </c>
      <c r="L64" s="239">
        <v>7.65</v>
      </c>
      <c r="M64" s="239"/>
      <c r="N64" s="239">
        <v>435.31</v>
      </c>
      <c r="O64" s="239"/>
      <c r="P64" s="239">
        <v>1191525.93</v>
      </c>
      <c r="Q64" s="55">
        <f t="shared" si="3"/>
        <v>1824448</v>
      </c>
      <c r="R64" s="239"/>
      <c r="S64" s="1"/>
    </row>
    <row r="65" spans="2:22" x14ac:dyDescent="0.25">
      <c r="B65" s="26" t="s">
        <v>329</v>
      </c>
      <c r="C65" s="53">
        <v>21569530</v>
      </c>
      <c r="D65" s="53">
        <v>25510440</v>
      </c>
      <c r="E65" s="239">
        <v>3266823.4899999998</v>
      </c>
      <c r="F65" s="239">
        <v>3365151.8200000003</v>
      </c>
      <c r="G65" s="239">
        <v>2467051.25</v>
      </c>
      <c r="H65" s="239">
        <v>1788771.6600000001</v>
      </c>
      <c r="I65" s="239">
        <v>1748715.05</v>
      </c>
      <c r="J65" s="239">
        <v>1836870.18</v>
      </c>
      <c r="K65" s="239">
        <v>1550033.6400000001</v>
      </c>
      <c r="L65" s="239">
        <v>1808778.3599999999</v>
      </c>
      <c r="M65" s="239">
        <v>1531240.19</v>
      </c>
      <c r="N65" s="239">
        <v>1647195.37</v>
      </c>
      <c r="O65" s="239">
        <v>2006785.0299999998</v>
      </c>
      <c r="P65" s="239">
        <v>2890134.4</v>
      </c>
      <c r="Q65" s="55">
        <f t="shared" si="3"/>
        <v>25907550.440000005</v>
      </c>
      <c r="R65" s="239"/>
      <c r="S65" s="1"/>
    </row>
    <row r="66" spans="2:22" x14ac:dyDescent="0.25">
      <c r="B66" s="26" t="s">
        <v>330</v>
      </c>
      <c r="C66" s="53">
        <v>720618442</v>
      </c>
      <c r="D66" s="53">
        <v>773398320</v>
      </c>
      <c r="E66" s="239">
        <v>41281497.390000001</v>
      </c>
      <c r="F66" s="239">
        <v>61816663.280000001</v>
      </c>
      <c r="G66" s="239">
        <v>86322762.679999992</v>
      </c>
      <c r="H66" s="239">
        <v>56812916.170000002</v>
      </c>
      <c r="I66" s="239">
        <v>83040076.600000009</v>
      </c>
      <c r="J66" s="239">
        <v>73840082.329999998</v>
      </c>
      <c r="K66" s="239">
        <v>64842049.770000003</v>
      </c>
      <c r="L66" s="239">
        <v>53031859.619999997</v>
      </c>
      <c r="M66" s="239">
        <v>68240650.600000009</v>
      </c>
      <c r="N66" s="239">
        <v>55216576.280000001</v>
      </c>
      <c r="O66" s="239">
        <v>60137088.400000006</v>
      </c>
      <c r="P66" s="239">
        <v>56352793.609999999</v>
      </c>
      <c r="Q66" s="55">
        <f t="shared" si="3"/>
        <v>760935016.7299999</v>
      </c>
      <c r="R66" s="239"/>
      <c r="S66" s="1"/>
    </row>
    <row r="67" spans="2:22" s="1" customFormat="1" x14ac:dyDescent="0.25">
      <c r="B67" s="278" t="s">
        <v>194</v>
      </c>
      <c r="C67" s="277">
        <f>SUM(C68:C111)</f>
        <v>441856698156</v>
      </c>
      <c r="D67" s="277">
        <f>SUM(D68:D111)</f>
        <v>489075238101.21002</v>
      </c>
      <c r="E67" s="277">
        <f>SUM(E68:E111)</f>
        <v>41333872737.729988</v>
      </c>
      <c r="F67" s="277">
        <f t="shared" ref="F67:L67" si="8">SUM(F68:F111)</f>
        <v>37588565407.129997</v>
      </c>
      <c r="G67" s="277">
        <f t="shared" si="8"/>
        <v>39227524511.780014</v>
      </c>
      <c r="H67" s="277">
        <f t="shared" si="8"/>
        <v>38289434893.170006</v>
      </c>
      <c r="I67" s="277">
        <f t="shared" si="8"/>
        <v>39604322750.910004</v>
      </c>
      <c r="J67" s="277">
        <f t="shared" si="8"/>
        <v>41953789755.860001</v>
      </c>
      <c r="K67" s="277">
        <f t="shared" si="8"/>
        <v>39680072640.809998</v>
      </c>
      <c r="L67" s="277">
        <f t="shared" si="8"/>
        <v>41460896552.239998</v>
      </c>
      <c r="M67" s="277">
        <f>SUM(M68:M111)</f>
        <v>41973279054.629982</v>
      </c>
      <c r="N67" s="277">
        <f>SUM(N68:N111)</f>
        <v>39385464318.169991</v>
      </c>
      <c r="O67" s="277">
        <f>SUM(O68:O111)</f>
        <v>39530274188.449989</v>
      </c>
      <c r="P67" s="277">
        <f>SUM(P68:P111)</f>
        <v>43874044231.080002</v>
      </c>
      <c r="Q67" s="279">
        <f t="shared" si="3"/>
        <v>483901541041.96002</v>
      </c>
      <c r="R67" s="239"/>
      <c r="U67"/>
      <c r="V67"/>
    </row>
    <row r="68" spans="2:22" s="1" customFormat="1" x14ac:dyDescent="0.25">
      <c r="B68" s="23" t="s">
        <v>195</v>
      </c>
      <c r="C68" s="53">
        <v>275687325621</v>
      </c>
      <c r="D68" s="53">
        <v>314788172661</v>
      </c>
      <c r="E68" s="54">
        <v>27407505210.089996</v>
      </c>
      <c r="F68" s="54">
        <v>23641875632.509998</v>
      </c>
      <c r="G68" s="54">
        <v>24138235703.090004</v>
      </c>
      <c r="H68" s="54">
        <v>24897534695.970001</v>
      </c>
      <c r="I68" s="54">
        <v>25584027482.120003</v>
      </c>
      <c r="J68" s="54">
        <v>27257555781.759998</v>
      </c>
      <c r="K68" s="54">
        <v>25778491406.829998</v>
      </c>
      <c r="L68" s="54">
        <v>27800590311.82</v>
      </c>
      <c r="M68" s="54">
        <v>26855265222.969997</v>
      </c>
      <c r="N68" s="54">
        <v>24819400102.48</v>
      </c>
      <c r="O68" s="54">
        <v>25800128405.09</v>
      </c>
      <c r="P68" s="54">
        <v>26807835302.050003</v>
      </c>
      <c r="Q68" s="55">
        <f t="shared" si="3"/>
        <v>310788445256.78003</v>
      </c>
      <c r="R68" s="239"/>
    </row>
    <row r="69" spans="2:22" s="1" customFormat="1" x14ac:dyDescent="0.25">
      <c r="B69" s="23" t="s">
        <v>196</v>
      </c>
      <c r="C69" s="53">
        <v>48508359286</v>
      </c>
      <c r="D69" s="53">
        <v>45268974833.209999</v>
      </c>
      <c r="E69" s="54">
        <v>3331933403.1300001</v>
      </c>
      <c r="F69" s="54">
        <v>3380047997.79</v>
      </c>
      <c r="G69" s="54">
        <v>4348678306.6199999</v>
      </c>
      <c r="H69" s="54">
        <v>3361035695.0999999</v>
      </c>
      <c r="I69" s="54">
        <v>3609459720.3799996</v>
      </c>
      <c r="J69" s="54">
        <v>4276218438.8199997</v>
      </c>
      <c r="K69" s="54">
        <v>3528488404.1900001</v>
      </c>
      <c r="L69" s="54">
        <v>3615071127.7800002</v>
      </c>
      <c r="M69" s="54">
        <v>4322559832.6800003</v>
      </c>
      <c r="N69" s="54">
        <v>4113830798.4299998</v>
      </c>
      <c r="O69" s="54">
        <v>3276364372.6300001</v>
      </c>
      <c r="P69" s="54">
        <v>4514474355.25</v>
      </c>
      <c r="Q69" s="55">
        <f t="shared" si="3"/>
        <v>45678162452.799995</v>
      </c>
      <c r="R69" s="239"/>
    </row>
    <row r="70" spans="2:22" s="1" customFormat="1" x14ac:dyDescent="0.25">
      <c r="B70" s="23" t="s">
        <v>197</v>
      </c>
      <c r="C70" s="53">
        <v>23128326477</v>
      </c>
      <c r="D70" s="53">
        <v>31657744102</v>
      </c>
      <c r="E70" s="54">
        <v>2150667099.1700001</v>
      </c>
      <c r="F70" s="54">
        <v>2365438170.9300003</v>
      </c>
      <c r="G70" s="54">
        <v>3121663161.98</v>
      </c>
      <c r="H70" s="54">
        <v>2418135524.79</v>
      </c>
      <c r="I70" s="54">
        <v>2772251666.0700002</v>
      </c>
      <c r="J70" s="54">
        <v>3073575857.9100003</v>
      </c>
      <c r="K70" s="54">
        <v>2693172741.9699998</v>
      </c>
      <c r="L70" s="54">
        <v>2548783592.4599996</v>
      </c>
      <c r="M70" s="54">
        <v>3267409387.73</v>
      </c>
      <c r="N70" s="54">
        <v>2891646337.1799998</v>
      </c>
      <c r="O70" s="54">
        <v>2428591281.8299999</v>
      </c>
      <c r="P70" s="54">
        <v>3165081713.6700001</v>
      </c>
      <c r="Q70" s="55">
        <f t="shared" si="3"/>
        <v>32896416535.689995</v>
      </c>
      <c r="R70" s="239"/>
    </row>
    <row r="71" spans="2:22" s="1" customFormat="1" x14ac:dyDescent="0.25">
      <c r="B71" s="23" t="s">
        <v>438</v>
      </c>
      <c r="C71" s="53">
        <v>2050000000</v>
      </c>
      <c r="D71" s="53">
        <v>1932351684</v>
      </c>
      <c r="E71" s="54">
        <v>107121067</v>
      </c>
      <c r="F71" s="54">
        <v>134234565.16</v>
      </c>
      <c r="G71" s="54">
        <v>193735141.08000001</v>
      </c>
      <c r="H71" s="54">
        <v>130340950.31999999</v>
      </c>
      <c r="I71" s="54">
        <v>137531392.98000002</v>
      </c>
      <c r="J71" s="54">
        <v>170694504.88</v>
      </c>
      <c r="K71" s="54">
        <v>159506448.84</v>
      </c>
      <c r="L71" s="54">
        <v>146661171.59999999</v>
      </c>
      <c r="M71" s="54">
        <v>183438946.75999999</v>
      </c>
      <c r="N71" s="54">
        <v>157864102.5</v>
      </c>
      <c r="O71" s="54">
        <v>181467893.11999997</v>
      </c>
      <c r="P71" s="54">
        <v>170759122.36000001</v>
      </c>
      <c r="Q71" s="55">
        <f t="shared" si="3"/>
        <v>1873355306.5999999</v>
      </c>
      <c r="R71" s="239"/>
    </row>
    <row r="72" spans="2:22" s="1" customFormat="1" x14ac:dyDescent="0.25">
      <c r="B72" s="23" t="s">
        <v>331</v>
      </c>
      <c r="C72" s="53">
        <v>0</v>
      </c>
      <c r="D72" s="53">
        <v>0</v>
      </c>
      <c r="E72" s="53"/>
      <c r="F72" s="53"/>
      <c r="G72" s="53"/>
      <c r="H72" s="54"/>
      <c r="I72" s="54"/>
      <c r="J72" s="54"/>
      <c r="K72" s="54"/>
      <c r="L72" s="54">
        <v>92948.41</v>
      </c>
      <c r="M72" s="54"/>
      <c r="N72" s="54"/>
      <c r="O72" s="54"/>
      <c r="P72" s="54"/>
      <c r="Q72" s="55">
        <f t="shared" si="3"/>
        <v>92948.41</v>
      </c>
      <c r="R72" s="239"/>
    </row>
    <row r="73" spans="2:22" s="1" customFormat="1" x14ac:dyDescent="0.25">
      <c r="B73" s="23" t="s">
        <v>333</v>
      </c>
      <c r="C73" s="53">
        <v>7423000256</v>
      </c>
      <c r="D73" s="53">
        <v>9017952174</v>
      </c>
      <c r="E73" s="54">
        <v>1123215495.52</v>
      </c>
      <c r="F73" s="54">
        <v>1043419946.05</v>
      </c>
      <c r="G73" s="54">
        <v>576561266.9000001</v>
      </c>
      <c r="H73" s="54">
        <v>845815423.48000002</v>
      </c>
      <c r="I73" s="54">
        <v>818340263.38</v>
      </c>
      <c r="J73" s="54">
        <v>523967774.69999999</v>
      </c>
      <c r="K73" s="54">
        <v>571585076.5</v>
      </c>
      <c r="L73" s="54">
        <v>679283968.20000005</v>
      </c>
      <c r="M73" s="54">
        <v>644000159.50999999</v>
      </c>
      <c r="N73" s="54">
        <v>735884333.04999995</v>
      </c>
      <c r="O73" s="54">
        <v>513954307.87</v>
      </c>
      <c r="P73" s="54">
        <v>772771206.28999996</v>
      </c>
      <c r="Q73" s="55">
        <f t="shared" si="3"/>
        <v>8848799221.4500008</v>
      </c>
      <c r="R73" s="239"/>
    </row>
    <row r="74" spans="2:22" s="1" customFormat="1" x14ac:dyDescent="0.25">
      <c r="B74" s="23" t="s">
        <v>334</v>
      </c>
      <c r="C74" s="53">
        <v>28380735</v>
      </c>
      <c r="D74" s="53">
        <v>28553682</v>
      </c>
      <c r="E74" s="54">
        <v>3879584.47</v>
      </c>
      <c r="F74" s="54">
        <v>2025374.16</v>
      </c>
      <c r="G74" s="242">
        <v>2590718.14</v>
      </c>
      <c r="H74" s="54">
        <v>1618128.35</v>
      </c>
      <c r="I74" s="54">
        <v>608094.18000000005</v>
      </c>
      <c r="J74" s="54">
        <v>1529859.54</v>
      </c>
      <c r="K74" s="54">
        <v>2763455.89</v>
      </c>
      <c r="L74" s="54">
        <v>2057222.88</v>
      </c>
      <c r="M74" s="54">
        <v>996460.46</v>
      </c>
      <c r="N74" s="54">
        <v>1515027.98</v>
      </c>
      <c r="O74" s="54">
        <v>1638456.08</v>
      </c>
      <c r="P74" s="54">
        <v>1275122.22</v>
      </c>
      <c r="Q74" s="55">
        <f t="shared" si="3"/>
        <v>22497504.350000001</v>
      </c>
      <c r="R74" s="239"/>
    </row>
    <row r="75" spans="2:22" s="1" customFormat="1" x14ac:dyDescent="0.25">
      <c r="B75" s="23" t="s">
        <v>335</v>
      </c>
      <c r="C75" s="54">
        <v>2429373</v>
      </c>
      <c r="D75" s="54">
        <v>4806045</v>
      </c>
      <c r="E75" s="54">
        <v>374217.91</v>
      </c>
      <c r="F75" s="54">
        <v>421330.23</v>
      </c>
      <c r="G75" s="54">
        <v>308060.69</v>
      </c>
      <c r="H75" s="54">
        <v>231000.2</v>
      </c>
      <c r="I75" s="54">
        <v>711487.83</v>
      </c>
      <c r="J75" s="54">
        <v>104013.2</v>
      </c>
      <c r="K75" s="54">
        <v>120773.86</v>
      </c>
      <c r="L75" s="54">
        <v>202675.13</v>
      </c>
      <c r="M75" s="54">
        <v>147927.1</v>
      </c>
      <c r="N75" s="54">
        <v>135831.44</v>
      </c>
      <c r="O75" s="54">
        <v>144617.85999999999</v>
      </c>
      <c r="P75" s="54">
        <v>226150.48</v>
      </c>
      <c r="Q75" s="55">
        <f t="shared" si="3"/>
        <v>3128085.9299999997</v>
      </c>
      <c r="R75" s="239"/>
    </row>
    <row r="76" spans="2:22" s="1" customFormat="1" x14ac:dyDescent="0.25">
      <c r="B76" s="23" t="s">
        <v>336</v>
      </c>
      <c r="C76" s="53">
        <v>13762388</v>
      </c>
      <c r="D76" s="53">
        <v>22120004</v>
      </c>
      <c r="E76" s="54">
        <v>1633295.95</v>
      </c>
      <c r="F76" s="54">
        <v>1040925.76</v>
      </c>
      <c r="G76" s="54">
        <v>1944681.72</v>
      </c>
      <c r="H76" s="54">
        <v>1414934.56</v>
      </c>
      <c r="I76" s="54">
        <v>970142.43</v>
      </c>
      <c r="J76" s="54">
        <v>991193.5</v>
      </c>
      <c r="K76" s="54">
        <v>1250595.19</v>
      </c>
      <c r="L76" s="54">
        <v>1461482.3</v>
      </c>
      <c r="M76" s="54">
        <v>1060369.8899999999</v>
      </c>
      <c r="N76" s="54">
        <v>1099607.3799999999</v>
      </c>
      <c r="O76" s="54">
        <v>781110.1</v>
      </c>
      <c r="P76" s="54">
        <v>1158617.3799999999</v>
      </c>
      <c r="Q76" s="55">
        <f t="shared" si="3"/>
        <v>14806956.16</v>
      </c>
      <c r="R76" s="239"/>
    </row>
    <row r="77" spans="2:22" s="1" customFormat="1" x14ac:dyDescent="0.25">
      <c r="B77" s="23" t="s">
        <v>337</v>
      </c>
      <c r="C77" s="53">
        <v>772853490</v>
      </c>
      <c r="D77" s="53">
        <v>771448967</v>
      </c>
      <c r="E77" s="54">
        <v>90512249.409999996</v>
      </c>
      <c r="F77" s="54">
        <v>63310246.020000003</v>
      </c>
      <c r="G77" s="242">
        <v>90639788.040000007</v>
      </c>
      <c r="H77" s="54">
        <v>54344931.130000003</v>
      </c>
      <c r="I77" s="54">
        <v>32571906.48</v>
      </c>
      <c r="J77" s="54">
        <v>74742227.290000007</v>
      </c>
      <c r="K77" s="54">
        <v>55362237.020000003</v>
      </c>
      <c r="L77" s="54">
        <v>72687067.310000002</v>
      </c>
      <c r="M77" s="54">
        <v>35164114.07</v>
      </c>
      <c r="N77" s="54">
        <v>47088198.390000001</v>
      </c>
      <c r="O77" s="54">
        <v>40812537.039999999</v>
      </c>
      <c r="P77" s="54">
        <v>52064280.439999998</v>
      </c>
      <c r="Q77" s="55">
        <f t="shared" si="3"/>
        <v>709299782.6400001</v>
      </c>
      <c r="R77" s="239"/>
    </row>
    <row r="78" spans="2:22" s="1" customFormat="1" x14ac:dyDescent="0.25">
      <c r="B78" s="23" t="s">
        <v>338</v>
      </c>
      <c r="C78" s="53">
        <v>44248812</v>
      </c>
      <c r="D78" s="53">
        <v>43663594</v>
      </c>
      <c r="E78" s="54">
        <v>18916846.280000001</v>
      </c>
      <c r="F78" s="54">
        <v>2170809.85</v>
      </c>
      <c r="G78" s="242">
        <v>2767102.74</v>
      </c>
      <c r="H78" s="54">
        <v>2320513.87</v>
      </c>
      <c r="I78" s="54">
        <v>1682977.43</v>
      </c>
      <c r="J78" s="54">
        <v>2623059.1800000002</v>
      </c>
      <c r="K78" s="54">
        <v>3031135.08</v>
      </c>
      <c r="L78" s="54">
        <v>3140222.66</v>
      </c>
      <c r="M78" s="54">
        <v>2064882.44</v>
      </c>
      <c r="N78" s="54">
        <v>3659140.26</v>
      </c>
      <c r="O78" s="54">
        <v>3661232.35</v>
      </c>
      <c r="P78" s="54">
        <v>3882506.3600000003</v>
      </c>
      <c r="Q78" s="55">
        <f t="shared" ref="Q78:Q141" si="9">+SUM(E78:P78)</f>
        <v>49920428.5</v>
      </c>
      <c r="R78" s="239"/>
    </row>
    <row r="79" spans="2:22" s="1" customFormat="1" x14ac:dyDescent="0.25">
      <c r="B79" s="23" t="s">
        <v>339</v>
      </c>
      <c r="C79" s="53">
        <v>32466340</v>
      </c>
      <c r="D79" s="53">
        <v>43892849</v>
      </c>
      <c r="E79" s="54">
        <v>3996452.85</v>
      </c>
      <c r="F79" s="54">
        <v>2120198.92</v>
      </c>
      <c r="G79" s="242">
        <v>2750024.7</v>
      </c>
      <c r="H79" s="54">
        <v>3607944.11</v>
      </c>
      <c r="I79" s="54">
        <v>2130042.92</v>
      </c>
      <c r="J79" s="54">
        <v>3420100.12</v>
      </c>
      <c r="K79" s="54">
        <v>3752269.17</v>
      </c>
      <c r="L79" s="54">
        <v>3116097.7</v>
      </c>
      <c r="M79" s="54">
        <v>2100605.15</v>
      </c>
      <c r="N79" s="54">
        <v>2225050</v>
      </c>
      <c r="O79" s="54">
        <v>2108211.77</v>
      </c>
      <c r="P79" s="54">
        <v>4598223.17</v>
      </c>
      <c r="Q79" s="55">
        <f t="shared" si="9"/>
        <v>35925220.579999998</v>
      </c>
      <c r="R79" s="239"/>
    </row>
    <row r="80" spans="2:22" s="1" customFormat="1" x14ac:dyDescent="0.25">
      <c r="B80" s="23" t="s">
        <v>340</v>
      </c>
      <c r="C80" s="53">
        <v>397001377</v>
      </c>
      <c r="D80" s="53">
        <v>295720113</v>
      </c>
      <c r="E80" s="54">
        <v>51325459.5</v>
      </c>
      <c r="F80" s="54">
        <v>20379765.59</v>
      </c>
      <c r="G80" s="242">
        <v>41947804.640000001</v>
      </c>
      <c r="H80" s="54">
        <v>26959888.829999998</v>
      </c>
      <c r="I80" s="54">
        <v>8535888.1400000006</v>
      </c>
      <c r="J80" s="54">
        <v>18359152.120000001</v>
      </c>
      <c r="K80" s="54">
        <v>21026758.48</v>
      </c>
      <c r="L80" s="54">
        <v>13093462.16</v>
      </c>
      <c r="M80" s="54">
        <v>9824915.7899999991</v>
      </c>
      <c r="N80" s="54">
        <v>22189784.100000001</v>
      </c>
      <c r="O80" s="54">
        <v>31642007.940000001</v>
      </c>
      <c r="P80" s="54">
        <v>28296335.270000003</v>
      </c>
      <c r="Q80" s="55">
        <f t="shared" si="9"/>
        <v>293581222.55999994</v>
      </c>
      <c r="R80" s="239"/>
    </row>
    <row r="81" spans="2:18" s="1" customFormat="1" x14ac:dyDescent="0.25">
      <c r="B81" s="23" t="s">
        <v>341</v>
      </c>
      <c r="C81" s="53">
        <v>321541</v>
      </c>
      <c r="D81" s="53">
        <v>740898</v>
      </c>
      <c r="E81" s="54">
        <v>127138.19</v>
      </c>
      <c r="F81" s="54">
        <v>68228.039999999994</v>
      </c>
      <c r="G81" s="242">
        <v>145210.31</v>
      </c>
      <c r="H81" s="54">
        <v>42591.47</v>
      </c>
      <c r="I81" s="54">
        <v>29044.05</v>
      </c>
      <c r="J81" s="54">
        <v>33098.1</v>
      </c>
      <c r="K81" s="54">
        <v>55532.88</v>
      </c>
      <c r="L81" s="54">
        <v>44418.65</v>
      </c>
      <c r="M81" s="54">
        <v>29966.53</v>
      </c>
      <c r="N81" s="54">
        <v>51058.239999999998</v>
      </c>
      <c r="O81" s="54">
        <v>26356.09</v>
      </c>
      <c r="P81" s="54">
        <v>49318.34</v>
      </c>
      <c r="Q81" s="55">
        <f t="shared" si="9"/>
        <v>701960.8899999999</v>
      </c>
      <c r="R81" s="239"/>
    </row>
    <row r="82" spans="2:18" s="1" customFormat="1" x14ac:dyDescent="0.25">
      <c r="B82" s="23" t="s">
        <v>342</v>
      </c>
      <c r="C82" s="53">
        <v>21155031548</v>
      </c>
      <c r="D82" s="53">
        <v>17355336029</v>
      </c>
      <c r="E82" s="54">
        <v>1603547776.5699999</v>
      </c>
      <c r="F82" s="54">
        <v>1327939386.97</v>
      </c>
      <c r="G82" s="242">
        <v>1265840236.3399999</v>
      </c>
      <c r="H82" s="54">
        <v>1322953858.99</v>
      </c>
      <c r="I82" s="54">
        <v>1385319925.6500001</v>
      </c>
      <c r="J82" s="54">
        <v>1532789303.76</v>
      </c>
      <c r="K82" s="54">
        <v>1640185365.9100001</v>
      </c>
      <c r="L82" s="54">
        <v>1309392750.01</v>
      </c>
      <c r="M82" s="54">
        <v>1412212352.71</v>
      </c>
      <c r="N82" s="54">
        <v>1389798691.9000001</v>
      </c>
      <c r="O82" s="54">
        <v>1416681409.0999999</v>
      </c>
      <c r="P82" s="54">
        <v>1422377225.8500001</v>
      </c>
      <c r="Q82" s="55">
        <f t="shared" si="9"/>
        <v>17029038283.76</v>
      </c>
      <c r="R82" s="239"/>
    </row>
    <row r="83" spans="2:18" s="1" customFormat="1" x14ac:dyDescent="0.25">
      <c r="B83" s="23" t="s">
        <v>343</v>
      </c>
      <c r="C83" s="53">
        <v>7542697</v>
      </c>
      <c r="D83" s="53">
        <v>15201260</v>
      </c>
      <c r="E83" s="54">
        <v>1828811.65</v>
      </c>
      <c r="F83" s="54">
        <v>937998.83</v>
      </c>
      <c r="G83" s="242">
        <v>2001825.82</v>
      </c>
      <c r="H83" s="54">
        <v>658198.18999999994</v>
      </c>
      <c r="I83" s="54">
        <v>556450.37</v>
      </c>
      <c r="J83" s="54">
        <v>1318096.97</v>
      </c>
      <c r="K83" s="54">
        <v>805425.76</v>
      </c>
      <c r="L83" s="54">
        <v>847865.48</v>
      </c>
      <c r="M83" s="54">
        <v>600363.38</v>
      </c>
      <c r="N83" s="54">
        <v>962393.29</v>
      </c>
      <c r="O83" s="54">
        <v>1005247.57</v>
      </c>
      <c r="P83" s="54">
        <v>1513476.67</v>
      </c>
      <c r="Q83" s="55">
        <f t="shared" si="9"/>
        <v>13036153.980000002</v>
      </c>
      <c r="R83" s="239"/>
    </row>
    <row r="84" spans="2:18" s="1" customFormat="1" x14ac:dyDescent="0.25">
      <c r="B84" s="23" t="s">
        <v>344</v>
      </c>
      <c r="C84" s="53">
        <v>14135877496</v>
      </c>
      <c r="D84" s="53">
        <v>18043394186</v>
      </c>
      <c r="E84" s="54">
        <v>1350349232.77</v>
      </c>
      <c r="F84" s="54">
        <v>1159180495.1099999</v>
      </c>
      <c r="G84" s="242">
        <v>1385983374.21</v>
      </c>
      <c r="H84" s="54">
        <v>1223376128.95</v>
      </c>
      <c r="I84" s="54">
        <v>1375631634.1600001</v>
      </c>
      <c r="J84" s="54">
        <v>995204743.88999999</v>
      </c>
      <c r="K84" s="54">
        <v>1434147771.75</v>
      </c>
      <c r="L84" s="54">
        <v>1330555072.1400001</v>
      </c>
      <c r="M84" s="54">
        <v>1250018294.4099998</v>
      </c>
      <c r="N84" s="54">
        <v>1312993587.79</v>
      </c>
      <c r="O84" s="54">
        <v>1435803264.8800001</v>
      </c>
      <c r="P84" s="54">
        <v>1217408414.8600001</v>
      </c>
      <c r="Q84" s="55">
        <f t="shared" si="9"/>
        <v>15470652014.920002</v>
      </c>
      <c r="R84" s="239"/>
    </row>
    <row r="85" spans="2:18" s="1" customFormat="1" x14ac:dyDescent="0.25">
      <c r="B85" s="23" t="s">
        <v>345</v>
      </c>
      <c r="C85" s="53">
        <v>8920000</v>
      </c>
      <c r="D85" s="53">
        <v>18223992</v>
      </c>
      <c r="E85" s="54">
        <v>720000</v>
      </c>
      <c r="F85" s="54"/>
      <c r="G85" s="242">
        <v>223992</v>
      </c>
      <c r="H85" s="54"/>
      <c r="I85" s="54">
        <v>6840000</v>
      </c>
      <c r="J85" s="54">
        <v>3420000</v>
      </c>
      <c r="K85" s="54">
        <v>3420000</v>
      </c>
      <c r="L85" s="54">
        <v>3420000</v>
      </c>
      <c r="M85" s="54">
        <v>3420000</v>
      </c>
      <c r="N85" s="54">
        <v>0</v>
      </c>
      <c r="O85" s="54">
        <v>6840000</v>
      </c>
      <c r="P85" s="54"/>
      <c r="Q85" s="55">
        <f t="shared" si="9"/>
        <v>28303992</v>
      </c>
      <c r="R85" s="239"/>
    </row>
    <row r="86" spans="2:18" s="1" customFormat="1" x14ac:dyDescent="0.25">
      <c r="B86" s="23" t="s">
        <v>346</v>
      </c>
      <c r="C86" s="53">
        <v>587749649</v>
      </c>
      <c r="D86" s="53">
        <v>520231392</v>
      </c>
      <c r="E86" s="54">
        <v>45925193.920000002</v>
      </c>
      <c r="F86" s="54">
        <v>42156014.530000001</v>
      </c>
      <c r="G86" s="54">
        <v>43864586.719999999</v>
      </c>
      <c r="H86" s="54">
        <v>44651124.880000003</v>
      </c>
      <c r="I86" s="54">
        <v>56169302.880000003</v>
      </c>
      <c r="J86" s="54">
        <v>32495943.91</v>
      </c>
      <c r="K86" s="54">
        <v>37602220.490000002</v>
      </c>
      <c r="L86" s="54">
        <v>37521183</v>
      </c>
      <c r="M86" s="54">
        <v>42949382.649999999</v>
      </c>
      <c r="N86" s="54">
        <v>43024528.670000002</v>
      </c>
      <c r="O86" s="54">
        <v>49827846.07</v>
      </c>
      <c r="P86" s="54">
        <v>53136263.659999996</v>
      </c>
      <c r="Q86" s="55">
        <f t="shared" si="9"/>
        <v>529323591.38</v>
      </c>
      <c r="R86" s="239"/>
    </row>
    <row r="87" spans="2:18" s="1" customFormat="1" x14ac:dyDescent="0.25">
      <c r="B87" s="23" t="s">
        <v>347</v>
      </c>
      <c r="C87" s="53">
        <v>1793663</v>
      </c>
      <c r="D87" s="53">
        <v>0</v>
      </c>
      <c r="E87" s="54">
        <v>0</v>
      </c>
      <c r="F87" s="54"/>
      <c r="G87" s="54"/>
      <c r="H87" s="54"/>
      <c r="I87" s="54"/>
      <c r="J87" s="54"/>
      <c r="K87" s="54"/>
      <c r="L87" s="54"/>
      <c r="M87" s="54">
        <v>0</v>
      </c>
      <c r="N87" s="54">
        <v>0</v>
      </c>
      <c r="O87" s="54"/>
      <c r="P87" s="54"/>
      <c r="Q87" s="55">
        <f t="shared" si="9"/>
        <v>0</v>
      </c>
      <c r="R87" s="239"/>
    </row>
    <row r="88" spans="2:18" s="1" customFormat="1" x14ac:dyDescent="0.25">
      <c r="B88" s="23" t="s">
        <v>348</v>
      </c>
      <c r="C88" s="53">
        <v>3918498280</v>
      </c>
      <c r="D88" s="53">
        <v>3129318544</v>
      </c>
      <c r="E88" s="54">
        <v>83390245.349999994</v>
      </c>
      <c r="F88" s="54">
        <v>86222103.140000001</v>
      </c>
      <c r="G88" s="54">
        <v>200988119.41</v>
      </c>
      <c r="H88" s="54">
        <v>162859343.33000001</v>
      </c>
      <c r="I88" s="54">
        <v>323862364.75</v>
      </c>
      <c r="J88" s="54">
        <v>298206214.71999997</v>
      </c>
      <c r="K88" s="54">
        <v>237002738</v>
      </c>
      <c r="L88" s="54">
        <v>159283802.41</v>
      </c>
      <c r="M88" s="54">
        <v>323822617.94999999</v>
      </c>
      <c r="N88" s="54">
        <v>359628160.05000001</v>
      </c>
      <c r="O88" s="54">
        <v>281232141.44999999</v>
      </c>
      <c r="P88" s="54">
        <v>264092046.15000001</v>
      </c>
      <c r="Q88" s="55">
        <f t="shared" si="9"/>
        <v>2780589896.71</v>
      </c>
      <c r="R88" s="239"/>
    </row>
    <row r="89" spans="2:18" s="1" customFormat="1" x14ac:dyDescent="0.25">
      <c r="B89" s="23" t="s">
        <v>349</v>
      </c>
      <c r="C89" s="53">
        <v>1883903327</v>
      </c>
      <c r="D89" s="53">
        <v>2990965523</v>
      </c>
      <c r="E89" s="54">
        <v>170014851.44999999</v>
      </c>
      <c r="F89" s="54">
        <v>181711430.25</v>
      </c>
      <c r="G89" s="54">
        <v>208273697.95999998</v>
      </c>
      <c r="H89" s="54">
        <v>205656836.63</v>
      </c>
      <c r="I89" s="54">
        <v>253343548.02999997</v>
      </c>
      <c r="J89" s="54">
        <v>313442064.68000001</v>
      </c>
      <c r="K89" s="54">
        <v>231902556.44999999</v>
      </c>
      <c r="L89" s="54">
        <v>296685409.5</v>
      </c>
      <c r="M89" s="54">
        <v>267881076.19999999</v>
      </c>
      <c r="N89" s="54">
        <v>237158508.84999999</v>
      </c>
      <c r="O89" s="54">
        <v>291316929.48000002</v>
      </c>
      <c r="P89" s="54">
        <v>194439092.31999999</v>
      </c>
      <c r="Q89" s="55">
        <f t="shared" si="9"/>
        <v>2851826001.8000002</v>
      </c>
      <c r="R89" s="239"/>
    </row>
    <row r="90" spans="2:18" s="1" customFormat="1" x14ac:dyDescent="0.25">
      <c r="B90" s="23" t="s">
        <v>350</v>
      </c>
      <c r="C90" s="53">
        <v>9603295211</v>
      </c>
      <c r="D90" s="53">
        <v>9940787840</v>
      </c>
      <c r="E90" s="54">
        <v>873461523.39999998</v>
      </c>
      <c r="F90" s="54">
        <v>631522469.89999998</v>
      </c>
      <c r="G90" s="242">
        <v>748548032.34000003</v>
      </c>
      <c r="H90" s="54">
        <v>1152791619.24</v>
      </c>
      <c r="I90" s="54">
        <v>793538013.62</v>
      </c>
      <c r="J90" s="54">
        <v>708286908.61000001</v>
      </c>
      <c r="K90" s="54">
        <v>848889709.97000003</v>
      </c>
      <c r="L90" s="54">
        <v>853530167.66999996</v>
      </c>
      <c r="M90" s="54">
        <v>778740440.85000002</v>
      </c>
      <c r="N90" s="54">
        <v>750146107.96000004</v>
      </c>
      <c r="O90" s="54">
        <v>682872368.98000002</v>
      </c>
      <c r="P90" s="54">
        <v>744757642.59000003</v>
      </c>
      <c r="Q90" s="55">
        <f t="shared" si="9"/>
        <v>9567085005.1300011</v>
      </c>
      <c r="R90" s="239"/>
    </row>
    <row r="91" spans="2:18" s="1" customFormat="1" x14ac:dyDescent="0.25">
      <c r="B91" s="23" t="s">
        <v>351</v>
      </c>
      <c r="C91" s="53">
        <v>8664884735</v>
      </c>
      <c r="D91" s="53">
        <v>8650693824</v>
      </c>
      <c r="E91" s="54">
        <v>745967771.11000001</v>
      </c>
      <c r="F91" s="54">
        <v>692802759.97000003</v>
      </c>
      <c r="G91" s="242">
        <v>704047064.05999994</v>
      </c>
      <c r="H91" s="54">
        <v>726727417.62</v>
      </c>
      <c r="I91" s="54">
        <v>718134652.50999999</v>
      </c>
      <c r="J91" s="54">
        <v>727835172.02999997</v>
      </c>
      <c r="K91" s="54">
        <v>722414066.8499999</v>
      </c>
      <c r="L91" s="54">
        <v>738076277.25</v>
      </c>
      <c r="M91" s="54">
        <v>728455917.16999996</v>
      </c>
      <c r="N91" s="54">
        <v>736884340.53000009</v>
      </c>
      <c r="O91" s="54">
        <v>739239042.13</v>
      </c>
      <c r="P91" s="54">
        <v>735245008.51999998</v>
      </c>
      <c r="Q91" s="55">
        <f t="shared" si="9"/>
        <v>8715829489.75</v>
      </c>
      <c r="R91" s="239"/>
    </row>
    <row r="92" spans="2:18" s="1" customFormat="1" x14ac:dyDescent="0.25">
      <c r="B92" s="23" t="s">
        <v>352</v>
      </c>
      <c r="C92" s="53">
        <v>878381415</v>
      </c>
      <c r="D92" s="53">
        <v>794093396</v>
      </c>
      <c r="E92" s="54">
        <v>0</v>
      </c>
      <c r="F92" s="54">
        <v>144530903.13999999</v>
      </c>
      <c r="G92" s="242">
        <v>71418166.349999994</v>
      </c>
      <c r="H92" s="54">
        <v>71451021.349999994</v>
      </c>
      <c r="I92" s="54"/>
      <c r="J92" s="54">
        <v>145218407.87</v>
      </c>
      <c r="K92" s="54"/>
      <c r="L92" s="54">
        <v>73354446.239999995</v>
      </c>
      <c r="M92" s="54">
        <v>148414232.84</v>
      </c>
      <c r="N92" s="54">
        <v>73234945.140000001</v>
      </c>
      <c r="O92" s="54"/>
      <c r="P92" s="54">
        <v>74635277.590000004</v>
      </c>
      <c r="Q92" s="55">
        <f t="shared" si="9"/>
        <v>802257400.51999998</v>
      </c>
      <c r="R92" s="239"/>
    </row>
    <row r="93" spans="2:18" s="1" customFormat="1" x14ac:dyDescent="0.25">
      <c r="B93" s="23" t="s">
        <v>439</v>
      </c>
      <c r="C93" s="53">
        <v>0</v>
      </c>
      <c r="D93" s="53">
        <v>10147032</v>
      </c>
      <c r="E93" s="54"/>
      <c r="F93" s="54">
        <v>1066149.83</v>
      </c>
      <c r="G93" s="242">
        <v>1492003.54</v>
      </c>
      <c r="H93" s="54">
        <v>2311713.69</v>
      </c>
      <c r="I93" s="54">
        <v>507754.3</v>
      </c>
      <c r="J93" s="54">
        <v>3820264.75</v>
      </c>
      <c r="K93" s="54">
        <v>949146.29</v>
      </c>
      <c r="L93" s="54">
        <v>339284.55</v>
      </c>
      <c r="M93" s="54"/>
      <c r="N93" s="54">
        <v>0</v>
      </c>
      <c r="O93" s="54"/>
      <c r="P93" s="54"/>
      <c r="Q93" s="55">
        <f t="shared" si="9"/>
        <v>10486316.949999999</v>
      </c>
      <c r="R93" s="239"/>
    </row>
    <row r="94" spans="2:18" s="1" customFormat="1" x14ac:dyDescent="0.25">
      <c r="B94" s="23" t="s">
        <v>440</v>
      </c>
      <c r="C94" s="53">
        <v>690825817</v>
      </c>
      <c r="D94" s="53">
        <v>347131808</v>
      </c>
      <c r="E94" s="54">
        <v>0</v>
      </c>
      <c r="F94" s="54">
        <v>127890821.59999999</v>
      </c>
      <c r="G94" s="54"/>
      <c r="H94" s="54">
        <v>120477247.01000001</v>
      </c>
      <c r="I94" s="54"/>
      <c r="J94" s="54">
        <v>56525690.079999998</v>
      </c>
      <c r="K94" s="54">
        <v>56089793.880000003</v>
      </c>
      <c r="L94" s="54">
        <v>58701636.240000002</v>
      </c>
      <c r="M94" s="54">
        <v>110889871.18000001</v>
      </c>
      <c r="N94" s="54">
        <v>52466658.520000003</v>
      </c>
      <c r="O94" s="54">
        <v>51219459.789999999</v>
      </c>
      <c r="P94" s="54">
        <v>51308829</v>
      </c>
      <c r="Q94" s="55">
        <f t="shared" si="9"/>
        <v>685570007.29999995</v>
      </c>
      <c r="R94" s="239"/>
    </row>
    <row r="95" spans="2:18" s="1" customFormat="1" x14ac:dyDescent="0.25">
      <c r="B95" s="23" t="s">
        <v>354</v>
      </c>
      <c r="C95" s="53">
        <v>14709433505</v>
      </c>
      <c r="D95" s="53">
        <v>16402055577</v>
      </c>
      <c r="E95" s="54">
        <v>1169479776.3499999</v>
      </c>
      <c r="F95" s="54">
        <v>1542140960.95</v>
      </c>
      <c r="G95" s="242">
        <v>1576286018.6700001</v>
      </c>
      <c r="H95" s="54">
        <v>1231076597.04</v>
      </c>
      <c r="I95" s="54">
        <v>1448951318.0500002</v>
      </c>
      <c r="J95" s="54">
        <v>1428885479.21</v>
      </c>
      <c r="K95" s="54">
        <v>1373274554.8199999</v>
      </c>
      <c r="L95" s="54">
        <v>1383061119.4299998</v>
      </c>
      <c r="M95" s="54">
        <v>1285091458.0599999</v>
      </c>
      <c r="N95" s="54">
        <v>1294959731.1800001</v>
      </c>
      <c r="O95" s="54">
        <v>1630370438.3799999</v>
      </c>
      <c r="P95" s="54">
        <v>1695400767.3299999</v>
      </c>
      <c r="Q95" s="55">
        <f t="shared" si="9"/>
        <v>17058978219.469999</v>
      </c>
      <c r="R95" s="239"/>
    </row>
    <row r="96" spans="2:18" s="1" customFormat="1" x14ac:dyDescent="0.25">
      <c r="B96" s="23" t="s">
        <v>355</v>
      </c>
      <c r="C96" s="53">
        <v>3919530473</v>
      </c>
      <c r="D96" s="53">
        <v>3633007876</v>
      </c>
      <c r="E96" s="54">
        <v>759696300</v>
      </c>
      <c r="F96" s="54">
        <v>640114375</v>
      </c>
      <c r="G96" s="54">
        <v>229944150.02000001</v>
      </c>
      <c r="H96" s="54">
        <v>44081025</v>
      </c>
      <c r="I96" s="54">
        <v>42593025</v>
      </c>
      <c r="J96" s="54">
        <v>51047775</v>
      </c>
      <c r="K96" s="54">
        <v>38163075</v>
      </c>
      <c r="L96" s="54">
        <v>38255850</v>
      </c>
      <c r="M96" s="54">
        <v>34992275</v>
      </c>
      <c r="N96" s="54">
        <v>91415900</v>
      </c>
      <c r="O96" s="54">
        <v>344876025.68000001</v>
      </c>
      <c r="P96" s="54">
        <v>707332007.53999996</v>
      </c>
      <c r="Q96" s="55">
        <f t="shared" si="9"/>
        <v>3022511783.2399998</v>
      </c>
      <c r="R96" s="239"/>
    </row>
    <row r="97" spans="2:18" s="1" customFormat="1" x14ac:dyDescent="0.25">
      <c r="B97" s="23" t="s">
        <v>356</v>
      </c>
      <c r="C97" s="53">
        <v>1653141215</v>
      </c>
      <c r="D97" s="53">
        <v>1118971391</v>
      </c>
      <c r="E97" s="54">
        <v>83149555.850000009</v>
      </c>
      <c r="F97" s="54">
        <v>83159893.289999992</v>
      </c>
      <c r="G97" s="54">
        <v>89172644.25</v>
      </c>
      <c r="H97" s="54">
        <v>90870125.949999988</v>
      </c>
      <c r="I97" s="54">
        <v>90855690.570000008</v>
      </c>
      <c r="J97" s="54">
        <v>94731294.200000003</v>
      </c>
      <c r="K97" s="54">
        <v>93342894.030000001</v>
      </c>
      <c r="L97" s="54">
        <v>91071883.910000011</v>
      </c>
      <c r="M97" s="54">
        <v>92671181.599999994</v>
      </c>
      <c r="N97" s="54">
        <v>91100714.549999997</v>
      </c>
      <c r="O97" s="54">
        <v>92683631.530000001</v>
      </c>
      <c r="P97" s="54">
        <v>91597794.410000011</v>
      </c>
      <c r="Q97" s="55">
        <f t="shared" si="9"/>
        <v>1084407304.1399999</v>
      </c>
      <c r="R97" s="239"/>
    </row>
    <row r="98" spans="2:18" s="1" customFormat="1" x14ac:dyDescent="0.25">
      <c r="B98" s="23" t="s">
        <v>357</v>
      </c>
      <c r="C98" s="53">
        <v>480833682</v>
      </c>
      <c r="D98" s="53">
        <v>353420185</v>
      </c>
      <c r="E98" s="54">
        <v>26226562.390000001</v>
      </c>
      <c r="F98" s="54">
        <v>26751857.850000001</v>
      </c>
      <c r="G98" s="54">
        <v>30592939.210000001</v>
      </c>
      <c r="H98" s="54">
        <v>30450088.940000001</v>
      </c>
      <c r="I98" s="54">
        <v>28370669.5</v>
      </c>
      <c r="J98" s="54">
        <v>28703077.870000001</v>
      </c>
      <c r="K98" s="54">
        <v>28298957.32</v>
      </c>
      <c r="L98" s="54">
        <v>28133196.359999999</v>
      </c>
      <c r="M98" s="54">
        <v>28770887.75</v>
      </c>
      <c r="N98" s="54">
        <v>29484329.34</v>
      </c>
      <c r="O98" s="54">
        <v>28238122.899999999</v>
      </c>
      <c r="P98" s="54">
        <v>28238778.52</v>
      </c>
      <c r="Q98" s="55">
        <f t="shared" si="9"/>
        <v>342259467.94999993</v>
      </c>
    </row>
    <row r="99" spans="2:18" s="1" customFormat="1" x14ac:dyDescent="0.25">
      <c r="B99" s="23" t="s">
        <v>358</v>
      </c>
      <c r="C99" s="53">
        <v>167060934</v>
      </c>
      <c r="D99" s="53">
        <v>217632260</v>
      </c>
      <c r="E99" s="54">
        <v>33210990.52</v>
      </c>
      <c r="F99" s="54">
        <v>17359441.870000001</v>
      </c>
      <c r="G99" s="54">
        <v>20062313.23</v>
      </c>
      <c r="H99" s="54">
        <v>16336234.369999999</v>
      </c>
      <c r="I99" s="54">
        <v>18192804.34</v>
      </c>
      <c r="J99" s="54">
        <v>24834454.310000002</v>
      </c>
      <c r="K99" s="54">
        <v>11342710</v>
      </c>
      <c r="L99" s="54">
        <v>32268328.899999999</v>
      </c>
      <c r="M99" s="54">
        <v>13853285</v>
      </c>
      <c r="N99" s="54">
        <v>22208907.23</v>
      </c>
      <c r="O99" s="54">
        <v>39159535.100000001</v>
      </c>
      <c r="P99" s="54">
        <v>26985992.450000003</v>
      </c>
      <c r="Q99" s="55">
        <f t="shared" si="9"/>
        <v>275814997.31999999</v>
      </c>
      <c r="R99" s="239"/>
    </row>
    <row r="100" spans="2:18" s="1" customFormat="1" x14ac:dyDescent="0.25">
      <c r="B100" s="23" t="s">
        <v>441</v>
      </c>
      <c r="C100" s="53">
        <v>116125955</v>
      </c>
      <c r="D100" s="53">
        <v>260806382</v>
      </c>
      <c r="E100" s="54">
        <v>0</v>
      </c>
      <c r="F100" s="54">
        <v>0</v>
      </c>
      <c r="G100" s="54">
        <v>0</v>
      </c>
      <c r="H100" s="54">
        <v>0</v>
      </c>
      <c r="I100" s="54">
        <v>0</v>
      </c>
      <c r="J100" s="54">
        <v>0</v>
      </c>
      <c r="K100" s="54">
        <v>0</v>
      </c>
      <c r="L100" s="53">
        <v>0</v>
      </c>
      <c r="M100" s="54">
        <v>0</v>
      </c>
      <c r="N100" s="54">
        <v>0</v>
      </c>
      <c r="O100" s="54">
        <v>0</v>
      </c>
      <c r="P100" s="54">
        <v>0</v>
      </c>
      <c r="Q100" s="53">
        <f t="shared" si="9"/>
        <v>0</v>
      </c>
      <c r="R100" s="239"/>
    </row>
    <row r="101" spans="2:18" s="1" customFormat="1" x14ac:dyDescent="0.25">
      <c r="B101" s="23" t="s">
        <v>359</v>
      </c>
      <c r="C101" s="53">
        <v>633333432</v>
      </c>
      <c r="D101" s="53">
        <v>838433606</v>
      </c>
      <c r="E101" s="54">
        <v>19908842.879999999</v>
      </c>
      <c r="F101" s="54">
        <v>16621100.710000001</v>
      </c>
      <c r="G101" s="54">
        <v>26931723.390000001</v>
      </c>
      <c r="H101" s="54">
        <v>23317266.440000001</v>
      </c>
      <c r="I101" s="54">
        <v>22137071.789999999</v>
      </c>
      <c r="J101" s="54">
        <v>26243542.540000003</v>
      </c>
      <c r="K101" s="54">
        <v>27367965.43</v>
      </c>
      <c r="L101" s="54">
        <v>29312087.41</v>
      </c>
      <c r="M101" s="54">
        <v>26864887.25</v>
      </c>
      <c r="N101" s="54">
        <v>26486215.309999999</v>
      </c>
      <c r="O101" s="54">
        <v>24206528.490000002</v>
      </c>
      <c r="P101" s="54">
        <v>23767260.940000001</v>
      </c>
      <c r="Q101" s="55">
        <f t="shared" si="9"/>
        <v>293164492.57999998</v>
      </c>
      <c r="R101" s="239"/>
    </row>
    <row r="102" spans="2:18" s="1" customFormat="1" x14ac:dyDescent="0.25">
      <c r="B102" s="23" t="s">
        <v>360</v>
      </c>
      <c r="C102" s="53">
        <v>27419081</v>
      </c>
      <c r="D102" s="53">
        <v>6771381</v>
      </c>
      <c r="E102" s="54">
        <v>24792593.82</v>
      </c>
      <c r="F102" s="54">
        <v>148959185.98000002</v>
      </c>
      <c r="G102" s="54">
        <v>36748776.07</v>
      </c>
      <c r="H102" s="54">
        <v>32345582</v>
      </c>
      <c r="I102" s="54">
        <v>27387623.960000001</v>
      </c>
      <c r="J102" s="54">
        <v>36591297.649999999</v>
      </c>
      <c r="K102" s="54">
        <v>29737822.460000001</v>
      </c>
      <c r="L102" s="54">
        <v>63374235.530000001</v>
      </c>
      <c r="M102" s="54">
        <v>33695370.030000001</v>
      </c>
      <c r="N102" s="54">
        <v>30275093.629999999</v>
      </c>
      <c r="O102" s="54">
        <v>36104812.530000001</v>
      </c>
      <c r="P102" s="54">
        <v>31756992.380000003</v>
      </c>
      <c r="Q102" s="55">
        <f t="shared" si="9"/>
        <v>531769386.03999984</v>
      </c>
      <c r="R102" s="239"/>
    </row>
    <row r="103" spans="2:18" s="1" customFormat="1" x14ac:dyDescent="0.25">
      <c r="B103" s="23" t="s">
        <v>361</v>
      </c>
      <c r="C103" s="53">
        <v>426152326</v>
      </c>
      <c r="D103" s="53">
        <v>496925622</v>
      </c>
      <c r="E103" s="54">
        <v>15.55</v>
      </c>
      <c r="F103" s="54">
        <v>15621.95</v>
      </c>
      <c r="G103" s="54">
        <v>76396.23</v>
      </c>
      <c r="H103" s="54">
        <v>517463.08</v>
      </c>
      <c r="I103" s="54">
        <v>1875099.77</v>
      </c>
      <c r="J103" s="54">
        <v>14056.36</v>
      </c>
      <c r="K103" s="54">
        <v>6881.63</v>
      </c>
      <c r="L103" s="54">
        <v>113932.39</v>
      </c>
      <c r="M103" s="54">
        <v>110770.97</v>
      </c>
      <c r="N103" s="54">
        <v>106247.31</v>
      </c>
      <c r="O103" s="54">
        <v>3002733.77</v>
      </c>
      <c r="P103" s="54">
        <v>63776916.32</v>
      </c>
      <c r="Q103" s="55">
        <f t="shared" si="9"/>
        <v>69616135.329999998</v>
      </c>
      <c r="R103" s="239"/>
    </row>
    <row r="104" spans="2:18" s="1" customFormat="1" x14ac:dyDescent="0.25">
      <c r="B104" s="23" t="s">
        <v>362</v>
      </c>
      <c r="C104" s="53">
        <v>4889185</v>
      </c>
      <c r="D104" s="53">
        <v>247383</v>
      </c>
      <c r="E104" s="54">
        <v>44422762.350000001</v>
      </c>
      <c r="F104" s="54">
        <v>55811393.869999886</v>
      </c>
      <c r="G104" s="54">
        <v>55555819.920000009</v>
      </c>
      <c r="H104" s="54">
        <v>39300161.75</v>
      </c>
      <c r="I104" s="54">
        <v>37438963.590000004</v>
      </c>
      <c r="J104" s="54">
        <v>36202884.020000003</v>
      </c>
      <c r="K104" s="54">
        <v>41711507.579999998</v>
      </c>
      <c r="L104" s="54">
        <v>40270810.670000002</v>
      </c>
      <c r="M104" s="54">
        <v>61211390.899999999</v>
      </c>
      <c r="N104" s="54">
        <v>42686774.239999995</v>
      </c>
      <c r="O104" s="54">
        <v>66043355.75999999</v>
      </c>
      <c r="P104" s="54">
        <v>897959233.88</v>
      </c>
      <c r="Q104" s="55">
        <f t="shared" si="9"/>
        <v>1418615058.5299997</v>
      </c>
      <c r="R104" s="239"/>
    </row>
    <row r="105" spans="2:18" s="1" customFormat="1" x14ac:dyDescent="0.25">
      <c r="B105" s="23" t="s">
        <v>363</v>
      </c>
      <c r="C105" s="53">
        <v>9373367</v>
      </c>
      <c r="D105" s="53">
        <v>2238600</v>
      </c>
      <c r="E105" s="54">
        <v>27016.560000000001</v>
      </c>
      <c r="F105" s="54">
        <v>9660.61</v>
      </c>
      <c r="G105" s="54">
        <v>67420.5</v>
      </c>
      <c r="H105" s="54">
        <v>29633.27</v>
      </c>
      <c r="I105" s="54">
        <v>10681.84</v>
      </c>
      <c r="J105" s="54">
        <v>96.09</v>
      </c>
      <c r="K105" s="54">
        <v>35553.96</v>
      </c>
      <c r="L105" s="54">
        <v>112574.2</v>
      </c>
      <c r="M105" s="54">
        <v>28957.8</v>
      </c>
      <c r="N105" s="54">
        <v>141.74</v>
      </c>
      <c r="O105" s="54">
        <v>231468.15</v>
      </c>
      <c r="P105" s="54">
        <v>49712.04</v>
      </c>
      <c r="Q105" s="55">
        <f t="shared" si="9"/>
        <v>602916.76</v>
      </c>
      <c r="R105" s="239"/>
    </row>
    <row r="106" spans="2:18" s="1" customFormat="1" x14ac:dyDescent="0.25">
      <c r="B106" s="23" t="s">
        <v>364</v>
      </c>
      <c r="C106" s="53">
        <v>5633595</v>
      </c>
      <c r="D106" s="53">
        <v>1008741</v>
      </c>
      <c r="E106" s="54">
        <v>104940.34</v>
      </c>
      <c r="F106" s="54">
        <v>35130.47</v>
      </c>
      <c r="G106" s="54">
        <v>612913.66</v>
      </c>
      <c r="H106" s="54">
        <v>269393.37</v>
      </c>
      <c r="I106" s="54">
        <v>97107.65</v>
      </c>
      <c r="J106" s="54">
        <v>382.17</v>
      </c>
      <c r="K106" s="54">
        <v>261999.01</v>
      </c>
      <c r="L106" s="54">
        <v>654977.11</v>
      </c>
      <c r="M106" s="54">
        <v>263252.77</v>
      </c>
      <c r="N106" s="54">
        <v>1288.54</v>
      </c>
      <c r="O106" s="54">
        <v>1920679.06</v>
      </c>
      <c r="P106" s="54">
        <v>451927.66</v>
      </c>
      <c r="Q106" s="55">
        <f t="shared" si="9"/>
        <v>4673991.8100000005</v>
      </c>
      <c r="R106" s="239"/>
    </row>
    <row r="107" spans="2:18" s="1" customFormat="1" x14ac:dyDescent="0.25">
      <c r="B107" s="23" t="s">
        <v>365</v>
      </c>
      <c r="C107" s="53">
        <v>8841302</v>
      </c>
      <c r="D107" s="53">
        <v>6575579</v>
      </c>
      <c r="E107" s="54">
        <v>64624.1</v>
      </c>
      <c r="F107" s="54">
        <v>99650.829999999987</v>
      </c>
      <c r="G107" s="54">
        <v>156171.73000000001</v>
      </c>
      <c r="H107" s="54">
        <v>28811.03</v>
      </c>
      <c r="I107" s="54">
        <v>4269.91</v>
      </c>
      <c r="J107" s="54">
        <v>79225.61</v>
      </c>
      <c r="K107" s="54">
        <v>128797.18000000001</v>
      </c>
      <c r="L107" s="54">
        <v>80368.240000000005</v>
      </c>
      <c r="M107" s="54">
        <v>83947.1</v>
      </c>
      <c r="N107" s="54">
        <v>6142.11</v>
      </c>
      <c r="O107" s="54">
        <v>19.760000000000002</v>
      </c>
      <c r="P107" s="54">
        <v>51350.76</v>
      </c>
      <c r="Q107" s="55">
        <f t="shared" si="9"/>
        <v>783378.36</v>
      </c>
      <c r="R107" s="239"/>
    </row>
    <row r="108" spans="2:18" s="1" customFormat="1" x14ac:dyDescent="0.25">
      <c r="B108" s="23" t="s">
        <v>366</v>
      </c>
      <c r="C108" s="53">
        <v>2331480</v>
      </c>
      <c r="D108" s="53">
        <v>2133711</v>
      </c>
      <c r="E108" s="54">
        <v>172458.16</v>
      </c>
      <c r="F108" s="54">
        <v>593008.84000000008</v>
      </c>
      <c r="G108" s="54">
        <v>1187909.1299999999</v>
      </c>
      <c r="H108" s="54">
        <v>125564.07</v>
      </c>
      <c r="I108" s="54">
        <v>38817.360000000001</v>
      </c>
      <c r="J108" s="54">
        <v>521169.7</v>
      </c>
      <c r="K108" s="54">
        <v>1166382.9099999999</v>
      </c>
      <c r="L108" s="54">
        <v>730620.32000000007</v>
      </c>
      <c r="M108" s="54">
        <v>763155.43</v>
      </c>
      <c r="N108" s="54">
        <v>48954.93</v>
      </c>
      <c r="O108" s="54">
        <v>79.56</v>
      </c>
      <c r="P108" s="54">
        <v>466825.08</v>
      </c>
      <c r="Q108" s="55">
        <f t="shared" si="9"/>
        <v>5814945.4899999993</v>
      </c>
      <c r="R108" s="239"/>
    </row>
    <row r="109" spans="2:18" s="1" customFormat="1" x14ac:dyDescent="0.25">
      <c r="B109" s="23" t="s">
        <v>367</v>
      </c>
      <c r="C109" s="53">
        <v>8611116</v>
      </c>
      <c r="D109" s="53">
        <v>8787177</v>
      </c>
      <c r="E109" s="54">
        <v>293840.12</v>
      </c>
      <c r="F109" s="54">
        <v>100816.68999999999</v>
      </c>
      <c r="G109" s="54">
        <v>288475.61</v>
      </c>
      <c r="H109" s="54">
        <v>176213.13</v>
      </c>
      <c r="I109" s="54">
        <v>118584.92</v>
      </c>
      <c r="J109" s="54">
        <v>155541.98000000001</v>
      </c>
      <c r="K109" s="54">
        <v>105693.97</v>
      </c>
      <c r="L109" s="54">
        <v>145705.60999999999</v>
      </c>
      <c r="M109" s="54">
        <v>133106.46</v>
      </c>
      <c r="N109" s="54">
        <v>18432.400000000001</v>
      </c>
      <c r="O109" s="54">
        <v>186936.91999999998</v>
      </c>
      <c r="P109" s="54">
        <v>168482.94</v>
      </c>
      <c r="Q109" s="55">
        <f t="shared" si="9"/>
        <v>1891830.7499999995</v>
      </c>
      <c r="R109" s="239"/>
    </row>
    <row r="110" spans="2:18" s="1" customFormat="1" x14ac:dyDescent="0.25">
      <c r="B110" s="23" t="s">
        <v>368</v>
      </c>
      <c r="C110" s="53">
        <v>58807974</v>
      </c>
      <c r="D110" s="53">
        <v>34556198</v>
      </c>
      <c r="E110" s="54">
        <v>2007797.3</v>
      </c>
      <c r="F110" s="54">
        <v>293544.24</v>
      </c>
      <c r="G110" s="54">
        <v>1838389.28</v>
      </c>
      <c r="H110" s="54">
        <v>887078.58</v>
      </c>
      <c r="I110" s="54">
        <v>762561.04</v>
      </c>
      <c r="J110" s="54">
        <v>825625.58</v>
      </c>
      <c r="K110" s="54">
        <v>690986.11</v>
      </c>
      <c r="L110" s="54">
        <v>2558988.27</v>
      </c>
      <c r="M110" s="54">
        <v>950871.59</v>
      </c>
      <c r="N110" s="54">
        <v>142441.29999999999</v>
      </c>
      <c r="O110" s="54">
        <v>1273698.58</v>
      </c>
      <c r="P110" s="54">
        <v>620565.47</v>
      </c>
      <c r="Q110" s="55">
        <f t="shared" si="9"/>
        <v>12852547.340000002</v>
      </c>
      <c r="R110" s="239"/>
    </row>
    <row r="111" spans="2:18" s="1" customFormat="1" x14ac:dyDescent="0.25">
      <c r="B111" s="23" t="s">
        <v>369</v>
      </c>
      <c r="C111" s="53">
        <v>0</v>
      </c>
      <c r="D111" s="53">
        <v>0</v>
      </c>
      <c r="E111" s="54">
        <v>3901735.75</v>
      </c>
      <c r="F111" s="54">
        <v>3986039.7</v>
      </c>
      <c r="G111" s="54">
        <v>3354381.4800000004</v>
      </c>
      <c r="H111" s="54">
        <v>2306923.09</v>
      </c>
      <c r="I111" s="54">
        <v>2734706.96</v>
      </c>
      <c r="J111" s="54">
        <v>2575981.1800000002</v>
      </c>
      <c r="K111" s="54">
        <v>2421228.15</v>
      </c>
      <c r="L111" s="54">
        <v>2758210.34</v>
      </c>
      <c r="M111" s="54">
        <v>2326916.5</v>
      </c>
      <c r="N111" s="54">
        <v>3635710.23</v>
      </c>
      <c r="O111" s="54">
        <v>24617623.059999999</v>
      </c>
      <c r="P111" s="54">
        <v>24034092.869999997</v>
      </c>
      <c r="Q111" s="55">
        <f t="shared" si="9"/>
        <v>78653549.310000002</v>
      </c>
      <c r="R111" s="239"/>
    </row>
    <row r="112" spans="2:18" s="1" customFormat="1" ht="16.5" customHeight="1" x14ac:dyDescent="0.25">
      <c r="B112" s="3" t="s">
        <v>199</v>
      </c>
      <c r="C112" s="241">
        <f>SUM(C113:C118)</f>
        <v>53090272736</v>
      </c>
      <c r="D112" s="241">
        <f>SUM(D113:D118)</f>
        <v>58719012904</v>
      </c>
      <c r="E112" s="241">
        <f t="shared" ref="E112:N112" si="10">SUM(E113:E118)</f>
        <v>4788696431.0999994</v>
      </c>
      <c r="F112" s="241">
        <f t="shared" si="10"/>
        <v>4778036046.7200012</v>
      </c>
      <c r="G112" s="241">
        <f t="shared" si="10"/>
        <v>4989349091.6999998</v>
      </c>
      <c r="H112" s="241">
        <f t="shared" si="10"/>
        <v>4434549405.8100004</v>
      </c>
      <c r="I112" s="241">
        <f t="shared" si="10"/>
        <v>5006026816.6599998</v>
      </c>
      <c r="J112" s="241">
        <f t="shared" si="10"/>
        <v>5413377625.8100004</v>
      </c>
      <c r="K112" s="241">
        <f t="shared" si="10"/>
        <v>4755834063.8200006</v>
      </c>
      <c r="L112" s="241">
        <f t="shared" si="10"/>
        <v>5422625976.000001</v>
      </c>
      <c r="M112" s="241">
        <f>SUM(M113:M118)</f>
        <v>5270114381.9000006</v>
      </c>
      <c r="N112" s="241">
        <f t="shared" si="10"/>
        <v>4785098919.0199995</v>
      </c>
      <c r="O112" s="241">
        <f>SUM(O113:O118)</f>
        <v>5077050496.75</v>
      </c>
      <c r="P112" s="243">
        <f>SUM(P113:P118)</f>
        <v>4748717963.1599998</v>
      </c>
      <c r="Q112" s="243">
        <f t="shared" si="9"/>
        <v>59469477218.449997</v>
      </c>
      <c r="R112" s="239"/>
    </row>
    <row r="113" spans="2:22" x14ac:dyDescent="0.25">
      <c r="B113" s="26" t="s">
        <v>200</v>
      </c>
      <c r="C113" s="53">
        <v>43887166830</v>
      </c>
      <c r="D113" s="53">
        <v>50366421102</v>
      </c>
      <c r="E113" s="54">
        <v>4000221118.7399998</v>
      </c>
      <c r="F113" s="54">
        <v>4024473326.4000001</v>
      </c>
      <c r="G113" s="54">
        <v>4272224107.5099998</v>
      </c>
      <c r="H113" s="54">
        <v>3651175367.9699998</v>
      </c>
      <c r="I113" s="54">
        <v>4256038392.4000001</v>
      </c>
      <c r="J113" s="54">
        <v>4688146826.6300001</v>
      </c>
      <c r="K113" s="54">
        <v>3995781730.9700003</v>
      </c>
      <c r="L113" s="54">
        <v>4583836560.4499998</v>
      </c>
      <c r="M113" s="54">
        <v>4503602225.6599998</v>
      </c>
      <c r="N113" s="54">
        <v>4214908578.0799999</v>
      </c>
      <c r="O113" s="54">
        <v>4395056636.8500004</v>
      </c>
      <c r="P113" s="54">
        <v>4049335493.1500001</v>
      </c>
      <c r="Q113" s="55">
        <f t="shared" si="9"/>
        <v>50634800364.810005</v>
      </c>
      <c r="R113" s="239"/>
      <c r="S113" s="1"/>
      <c r="U113" s="1"/>
      <c r="V113" s="1"/>
    </row>
    <row r="114" spans="2:22" x14ac:dyDescent="0.25">
      <c r="B114" s="26" t="s">
        <v>372</v>
      </c>
      <c r="C114" s="53">
        <v>8894051512</v>
      </c>
      <c r="D114" s="53">
        <v>7942602016</v>
      </c>
      <c r="E114" s="54">
        <v>757543435.45999992</v>
      </c>
      <c r="F114" s="54">
        <v>724930802.11000001</v>
      </c>
      <c r="G114" s="54">
        <v>684564702.79999995</v>
      </c>
      <c r="H114" s="54">
        <v>753736814.81999993</v>
      </c>
      <c r="I114" s="54">
        <v>721123890.86000001</v>
      </c>
      <c r="J114" s="54">
        <v>694526284.05999994</v>
      </c>
      <c r="K114" s="54">
        <v>719808372.00999999</v>
      </c>
      <c r="L114" s="54">
        <v>794210777.63</v>
      </c>
      <c r="M114" s="54">
        <v>732654015.10000002</v>
      </c>
      <c r="N114" s="54">
        <v>537837821.79999995</v>
      </c>
      <c r="O114" s="54">
        <v>646170539.37</v>
      </c>
      <c r="P114" s="54">
        <v>660673407.81999993</v>
      </c>
      <c r="Q114" s="55">
        <f t="shared" si="9"/>
        <v>8427780863.8400002</v>
      </c>
      <c r="R114" s="239"/>
      <c r="S114" s="1"/>
      <c r="U114" s="1"/>
      <c r="V114" s="1"/>
    </row>
    <row r="115" spans="2:22" x14ac:dyDescent="0.25">
      <c r="B115" s="26" t="s">
        <v>373</v>
      </c>
      <c r="C115" s="53">
        <v>184363923</v>
      </c>
      <c r="D115" s="53">
        <v>278355391</v>
      </c>
      <c r="E115" s="54">
        <v>24796457.530000001</v>
      </c>
      <c r="F115" s="54">
        <v>22242408.100000001</v>
      </c>
      <c r="G115" s="54">
        <v>24610069.5</v>
      </c>
      <c r="H115" s="54">
        <v>23955355.34</v>
      </c>
      <c r="I115" s="54">
        <v>19946059.09</v>
      </c>
      <c r="J115" s="54">
        <v>20417726.460000001</v>
      </c>
      <c r="K115" s="54">
        <v>21662774.169999998</v>
      </c>
      <c r="L115" s="54">
        <v>24460275.309999999</v>
      </c>
      <c r="M115" s="54">
        <v>14781531.630000001</v>
      </c>
      <c r="N115" s="54">
        <v>15973495.040000001</v>
      </c>
      <c r="O115" s="54">
        <v>17198780.23</v>
      </c>
      <c r="P115" s="54">
        <v>23049179.66</v>
      </c>
      <c r="Q115" s="55">
        <f t="shared" si="9"/>
        <v>253094112.05999997</v>
      </c>
      <c r="R115" s="239"/>
      <c r="S115" s="1"/>
    </row>
    <row r="116" spans="2:22" x14ac:dyDescent="0.25">
      <c r="B116" s="26" t="s">
        <v>201</v>
      </c>
      <c r="C116" s="53">
        <v>104554192</v>
      </c>
      <c r="D116" s="53">
        <v>107570220</v>
      </c>
      <c r="E116" s="54">
        <v>4768778.95</v>
      </c>
      <c r="F116" s="54">
        <v>5002320.1000000006</v>
      </c>
      <c r="G116" s="54">
        <v>5818557.25</v>
      </c>
      <c r="H116" s="54">
        <v>4198566.55</v>
      </c>
      <c r="I116" s="54">
        <v>6407131.7000000002</v>
      </c>
      <c r="J116" s="54">
        <v>8939195.9000000004</v>
      </c>
      <c r="K116" s="54">
        <v>16359147.1</v>
      </c>
      <c r="L116" s="54">
        <v>18735401.100000001</v>
      </c>
      <c r="M116" s="54">
        <v>16951528.350000001</v>
      </c>
      <c r="N116" s="54">
        <v>14685526.699999999</v>
      </c>
      <c r="O116" s="54">
        <v>16304928.199999999</v>
      </c>
      <c r="P116" s="54">
        <v>14343012.800000001</v>
      </c>
      <c r="Q116" s="55">
        <f t="shared" si="9"/>
        <v>132514094.7</v>
      </c>
      <c r="R116" s="239"/>
      <c r="S116" s="1"/>
    </row>
    <row r="117" spans="2:22" x14ac:dyDescent="0.25">
      <c r="B117" s="26" t="s">
        <v>374</v>
      </c>
      <c r="C117" s="53">
        <v>9131423</v>
      </c>
      <c r="D117" s="53">
        <v>1612183</v>
      </c>
      <c r="E117" s="54">
        <v>99832</v>
      </c>
      <c r="F117" s="54">
        <v>29884.5</v>
      </c>
      <c r="G117" s="54">
        <v>108116</v>
      </c>
      <c r="H117" s="54">
        <v>591322</v>
      </c>
      <c r="I117" s="54"/>
      <c r="J117" s="54">
        <v>341669</v>
      </c>
      <c r="K117" s="54">
        <v>56000</v>
      </c>
      <c r="L117" s="54">
        <v>94161</v>
      </c>
      <c r="M117" s="54">
        <v>497636</v>
      </c>
      <c r="N117" s="54">
        <v>72240</v>
      </c>
      <c r="O117" s="54">
        <v>383538</v>
      </c>
      <c r="P117" s="54">
        <v>163643</v>
      </c>
      <c r="Q117" s="55">
        <f t="shared" si="9"/>
        <v>2438041.5</v>
      </c>
      <c r="R117" s="239"/>
      <c r="S117" s="1"/>
    </row>
    <row r="118" spans="2:22" x14ac:dyDescent="0.25">
      <c r="B118" s="26" t="s">
        <v>375</v>
      </c>
      <c r="C118" s="53">
        <v>11004856</v>
      </c>
      <c r="D118" s="53">
        <v>22451992</v>
      </c>
      <c r="E118" s="54">
        <v>1266808.42</v>
      </c>
      <c r="F118" s="54">
        <v>1357305.51</v>
      </c>
      <c r="G118" s="54">
        <v>2023538.6400000001</v>
      </c>
      <c r="H118" s="54">
        <v>891979.13</v>
      </c>
      <c r="I118" s="54">
        <v>2511342.61</v>
      </c>
      <c r="J118" s="54">
        <v>1005923.76</v>
      </c>
      <c r="K118" s="54">
        <v>2166039.5699999998</v>
      </c>
      <c r="L118" s="54">
        <v>1288800.51</v>
      </c>
      <c r="M118" s="54">
        <v>1627445.1600000001</v>
      </c>
      <c r="N118" s="54">
        <v>1621257.4000000001</v>
      </c>
      <c r="O118" s="54">
        <v>1936074.0999999999</v>
      </c>
      <c r="P118" s="54">
        <v>1153226.73</v>
      </c>
      <c r="Q118" s="55">
        <f t="shared" si="9"/>
        <v>18849741.540000003</v>
      </c>
      <c r="R118" s="239"/>
      <c r="S118" s="1"/>
    </row>
    <row r="119" spans="2:22" s="1" customFormat="1" x14ac:dyDescent="0.25">
      <c r="B119" s="3" t="s">
        <v>203</v>
      </c>
      <c r="C119" s="241">
        <f>+C120</f>
        <v>1188226570</v>
      </c>
      <c r="D119" s="241">
        <f>+D120</f>
        <v>1201835958</v>
      </c>
      <c r="E119" s="241">
        <f>E120</f>
        <v>82670922.050000012</v>
      </c>
      <c r="F119" s="241">
        <f t="shared" ref="F119:L119" si="11">F120</f>
        <v>106051106.95</v>
      </c>
      <c r="G119" s="241">
        <f t="shared" si="11"/>
        <v>108787879.52</v>
      </c>
      <c r="H119" s="241">
        <f t="shared" si="11"/>
        <v>86782647.25999999</v>
      </c>
      <c r="I119" s="241">
        <f t="shared" si="11"/>
        <v>102541465.58</v>
      </c>
      <c r="J119" s="241">
        <f t="shared" si="11"/>
        <v>104304291.57000001</v>
      </c>
      <c r="K119" s="241">
        <f t="shared" si="11"/>
        <v>98923438.189999998</v>
      </c>
      <c r="L119" s="241">
        <f t="shared" si="11"/>
        <v>92908707.61999999</v>
      </c>
      <c r="M119" s="241">
        <f>M120</f>
        <v>93155315.86999999</v>
      </c>
      <c r="N119" s="241">
        <f>N120</f>
        <v>94446585.74000001</v>
      </c>
      <c r="O119" s="241">
        <f>O120</f>
        <v>117318135.45999999</v>
      </c>
      <c r="P119" s="241">
        <f>SUM(P120)</f>
        <v>121059453.41</v>
      </c>
      <c r="Q119" s="244">
        <f t="shared" si="9"/>
        <v>1208949949.22</v>
      </c>
      <c r="R119" s="239"/>
      <c r="U119"/>
      <c r="V119"/>
    </row>
    <row r="120" spans="2:22" x14ac:dyDescent="0.25">
      <c r="B120" s="23" t="s">
        <v>442</v>
      </c>
      <c r="C120" s="53">
        <v>1188226570</v>
      </c>
      <c r="D120" s="53">
        <v>1201835958</v>
      </c>
      <c r="E120" s="53">
        <v>82670922.050000012</v>
      </c>
      <c r="F120" s="53">
        <v>106051106.95</v>
      </c>
      <c r="G120" s="53">
        <v>108787879.52</v>
      </c>
      <c r="H120" s="53">
        <v>86782647.25999999</v>
      </c>
      <c r="I120" s="53">
        <v>102541465.58</v>
      </c>
      <c r="J120" s="53">
        <v>104304291.57000001</v>
      </c>
      <c r="K120" s="53">
        <v>98923438.189999998</v>
      </c>
      <c r="L120" s="53">
        <v>92908707.61999999</v>
      </c>
      <c r="M120" s="53">
        <v>93155315.86999999</v>
      </c>
      <c r="N120" s="53">
        <v>94446585.74000001</v>
      </c>
      <c r="O120" s="53">
        <v>117318135.45999999</v>
      </c>
      <c r="P120" s="53">
        <v>121059453.41</v>
      </c>
      <c r="Q120" s="55">
        <f t="shared" si="9"/>
        <v>1208949949.22</v>
      </c>
      <c r="R120" s="239"/>
      <c r="S120" s="1"/>
    </row>
    <row r="121" spans="2:22" s="1" customFormat="1" x14ac:dyDescent="0.25">
      <c r="B121" s="3" t="s">
        <v>204</v>
      </c>
      <c r="C121" s="241">
        <f>+C122</f>
        <v>1433722</v>
      </c>
      <c r="D121" s="241">
        <f>+D122</f>
        <v>2795688</v>
      </c>
      <c r="E121" s="241">
        <f t="shared" ref="E121:O121" si="12">+E122</f>
        <v>220104.42</v>
      </c>
      <c r="F121" s="241">
        <f t="shared" si="12"/>
        <v>596968.96000000008</v>
      </c>
      <c r="G121" s="241">
        <f t="shared" si="12"/>
        <v>145826.75</v>
      </c>
      <c r="H121" s="241">
        <f t="shared" si="12"/>
        <v>76686.92</v>
      </c>
      <c r="I121" s="241">
        <f t="shared" si="12"/>
        <v>259028.82</v>
      </c>
      <c r="J121" s="241">
        <f t="shared" si="12"/>
        <v>211206.13</v>
      </c>
      <c r="K121" s="241">
        <f t="shared" si="12"/>
        <v>257276.72</v>
      </c>
      <c r="L121" s="241">
        <f t="shared" si="12"/>
        <v>220408.40999999997</v>
      </c>
      <c r="M121" s="241">
        <f>+M122</f>
        <v>139156.12999999998</v>
      </c>
      <c r="N121" s="241">
        <f t="shared" si="12"/>
        <v>247142.14</v>
      </c>
      <c r="O121" s="241">
        <f t="shared" si="12"/>
        <v>286389.2</v>
      </c>
      <c r="P121" s="241">
        <f>P122</f>
        <v>304922.99</v>
      </c>
      <c r="Q121" s="244">
        <f t="shared" si="9"/>
        <v>2965117.59</v>
      </c>
      <c r="R121" s="239"/>
    </row>
    <row r="122" spans="2:22" x14ac:dyDescent="0.25">
      <c r="B122" s="23" t="s">
        <v>443</v>
      </c>
      <c r="C122" s="53">
        <v>1433722</v>
      </c>
      <c r="D122" s="53">
        <v>2795688</v>
      </c>
      <c r="E122" s="53">
        <v>220104.42</v>
      </c>
      <c r="F122" s="53">
        <v>596968.96000000008</v>
      </c>
      <c r="G122" s="53">
        <v>145826.75</v>
      </c>
      <c r="H122" s="53">
        <v>76686.92</v>
      </c>
      <c r="I122" s="53">
        <v>259028.82</v>
      </c>
      <c r="J122" s="53">
        <v>211206.13</v>
      </c>
      <c r="K122" s="53">
        <v>257276.72</v>
      </c>
      <c r="L122" s="53">
        <v>220408.40999999997</v>
      </c>
      <c r="M122" s="53">
        <v>139156.12999999998</v>
      </c>
      <c r="N122" s="53">
        <v>247142.14</v>
      </c>
      <c r="O122" s="53">
        <v>286389.2</v>
      </c>
      <c r="P122" s="53">
        <v>304922.99</v>
      </c>
      <c r="Q122" s="55">
        <f t="shared" si="9"/>
        <v>2965117.59</v>
      </c>
      <c r="R122" s="239"/>
      <c r="S122" s="1"/>
    </row>
    <row r="123" spans="2:22" s="1" customFormat="1" x14ac:dyDescent="0.25">
      <c r="B123" s="2" t="s">
        <v>205</v>
      </c>
      <c r="C123" s="243">
        <f t="shared" ref="C123:P123" si="13">C124+C131</f>
        <v>2855666989</v>
      </c>
      <c r="D123" s="243">
        <f t="shared" si="13"/>
        <v>5059181639</v>
      </c>
      <c r="E123" s="243">
        <f t="shared" si="13"/>
        <v>686181276.88999999</v>
      </c>
      <c r="F123" s="243">
        <f t="shared" si="13"/>
        <v>405906082.33999997</v>
      </c>
      <c r="G123" s="243">
        <f t="shared" si="13"/>
        <v>691976526.24000001</v>
      </c>
      <c r="H123" s="243">
        <f t="shared" si="13"/>
        <v>469213990.97999996</v>
      </c>
      <c r="I123" s="243">
        <f t="shared" si="13"/>
        <v>283526631.94</v>
      </c>
      <c r="J123" s="243">
        <f t="shared" si="13"/>
        <v>417496523.47000003</v>
      </c>
      <c r="K123" s="243">
        <f t="shared" si="13"/>
        <v>428269091.58000004</v>
      </c>
      <c r="L123" s="243">
        <f t="shared" si="13"/>
        <v>320228402.94000006</v>
      </c>
      <c r="M123" s="243">
        <f t="shared" si="13"/>
        <v>309207328.60000002</v>
      </c>
      <c r="N123" s="243">
        <f t="shared" si="13"/>
        <v>265261519.60999998</v>
      </c>
      <c r="O123" s="243">
        <f t="shared" si="13"/>
        <v>282696289.74000001</v>
      </c>
      <c r="P123" s="243">
        <f t="shared" si="13"/>
        <v>363153439.96000004</v>
      </c>
      <c r="Q123" s="243">
        <f t="shared" si="9"/>
        <v>4923117104.29</v>
      </c>
      <c r="R123" s="239"/>
    </row>
    <row r="124" spans="2:22" s="1" customFormat="1" x14ac:dyDescent="0.25">
      <c r="B124" s="3" t="s">
        <v>206</v>
      </c>
      <c r="C124" s="243">
        <f t="shared" ref="C124:P124" si="14">C125+C129</f>
        <v>1215658648</v>
      </c>
      <c r="D124" s="243">
        <f t="shared" si="14"/>
        <v>2579089366</v>
      </c>
      <c r="E124" s="243">
        <f t="shared" si="14"/>
        <v>551800821.36000001</v>
      </c>
      <c r="F124" s="243">
        <f t="shared" si="14"/>
        <v>111659628.27</v>
      </c>
      <c r="G124" s="243">
        <f t="shared" si="14"/>
        <v>542611910.88</v>
      </c>
      <c r="H124" s="243">
        <f t="shared" si="14"/>
        <v>206098618.82999998</v>
      </c>
      <c r="I124" s="243">
        <f t="shared" si="14"/>
        <v>140611978.53</v>
      </c>
      <c r="J124" s="243">
        <f t="shared" si="14"/>
        <v>145425972.78999999</v>
      </c>
      <c r="K124" s="243">
        <f t="shared" si="14"/>
        <v>143110382.96000001</v>
      </c>
      <c r="L124" s="243">
        <f t="shared" si="14"/>
        <v>145431560.90000001</v>
      </c>
      <c r="M124" s="243">
        <f t="shared" si="14"/>
        <v>145415784.31</v>
      </c>
      <c r="N124" s="243">
        <f t="shared" si="14"/>
        <v>150961201.57999998</v>
      </c>
      <c r="O124" s="243">
        <f t="shared" si="14"/>
        <v>144506986.30000001</v>
      </c>
      <c r="P124" s="243">
        <f t="shared" si="14"/>
        <v>161508855.41000003</v>
      </c>
      <c r="Q124" s="243">
        <f>+SUM(E124:P124)</f>
        <v>2589143702.1199999</v>
      </c>
      <c r="R124" s="239"/>
      <c r="U124"/>
      <c r="V124"/>
    </row>
    <row r="125" spans="2:22" x14ac:dyDescent="0.25">
      <c r="B125" s="8" t="s">
        <v>444</v>
      </c>
      <c r="C125" s="282">
        <f>C126+C127+C128</f>
        <v>1215658648</v>
      </c>
      <c r="D125" s="282">
        <f t="shared" ref="D125:P125" si="15">D126+D127+D128</f>
        <v>2579089366</v>
      </c>
      <c r="E125" s="282">
        <f t="shared" si="15"/>
        <v>551800821.36000001</v>
      </c>
      <c r="F125" s="282">
        <f t="shared" si="15"/>
        <v>111659628.27</v>
      </c>
      <c r="G125" s="282">
        <f t="shared" si="15"/>
        <v>542611910.88</v>
      </c>
      <c r="H125" s="282">
        <f t="shared" si="15"/>
        <v>206098618.82999998</v>
      </c>
      <c r="I125" s="282">
        <f t="shared" si="15"/>
        <v>140611978.53</v>
      </c>
      <c r="J125" s="282">
        <f t="shared" si="15"/>
        <v>145425972.78999999</v>
      </c>
      <c r="K125" s="282">
        <f t="shared" si="15"/>
        <v>143110382.96000001</v>
      </c>
      <c r="L125" s="282">
        <f t="shared" si="15"/>
        <v>145431560.90000001</v>
      </c>
      <c r="M125" s="282">
        <f t="shared" si="15"/>
        <v>145415784.31</v>
      </c>
      <c r="N125" s="282">
        <f t="shared" si="15"/>
        <v>150961201.57999998</v>
      </c>
      <c r="O125" s="282">
        <f t="shared" si="15"/>
        <v>144506986.30000001</v>
      </c>
      <c r="P125" s="282">
        <f t="shared" si="15"/>
        <v>161508855.41000003</v>
      </c>
      <c r="Q125" s="282">
        <f t="shared" si="9"/>
        <v>2589143702.1199999</v>
      </c>
      <c r="S125" s="1"/>
      <c r="U125" s="1"/>
      <c r="V125" s="1"/>
    </row>
    <row r="126" spans="2:22" x14ac:dyDescent="0.25">
      <c r="B126" s="26" t="s">
        <v>445</v>
      </c>
      <c r="C126" s="282">
        <v>225265875</v>
      </c>
      <c r="D126" s="282">
        <v>245085828</v>
      </c>
      <c r="E126" s="282">
        <v>19456233.140000001</v>
      </c>
      <c r="F126" s="282">
        <v>19519873.43</v>
      </c>
      <c r="G126" s="282">
        <v>19538856.899999999</v>
      </c>
      <c r="H126" s="282">
        <v>19505409.260000002</v>
      </c>
      <c r="I126" s="282">
        <v>16836127.280000001</v>
      </c>
      <c r="J126" s="282">
        <v>22335750.960000001</v>
      </c>
      <c r="K126" s="282">
        <v>19793808.739999998</v>
      </c>
      <c r="L126" s="282">
        <v>19526404.75</v>
      </c>
      <c r="M126" s="282">
        <v>19627490.5</v>
      </c>
      <c r="N126" s="282">
        <v>19653496.699999999</v>
      </c>
      <c r="O126" s="282">
        <v>19830577.640000001</v>
      </c>
      <c r="P126" s="282">
        <v>19745791.68</v>
      </c>
      <c r="Q126" s="282">
        <f>+SUM(E126:P126)</f>
        <v>235369820.98000002</v>
      </c>
      <c r="S126" s="1"/>
      <c r="U126" s="1"/>
      <c r="V126" s="1"/>
    </row>
    <row r="127" spans="2:22" x14ac:dyDescent="0.25">
      <c r="B127" s="26" t="s">
        <v>552</v>
      </c>
      <c r="C127" s="282">
        <v>8722900</v>
      </c>
      <c r="D127" s="282">
        <v>18786620</v>
      </c>
      <c r="E127" s="282">
        <v>1981978.27</v>
      </c>
      <c r="F127" s="282">
        <v>2000564.27</v>
      </c>
      <c r="G127" s="282">
        <v>2047736.89</v>
      </c>
      <c r="H127" s="282">
        <v>2024334.41</v>
      </c>
      <c r="I127" s="282">
        <v>2329179.4500000002</v>
      </c>
      <c r="J127" s="282">
        <v>5313</v>
      </c>
      <c r="K127" s="282">
        <v>5313</v>
      </c>
      <c r="L127" s="282">
        <v>2320941.75</v>
      </c>
      <c r="M127" s="282">
        <v>2380100.15</v>
      </c>
      <c r="N127" s="282">
        <v>7263812.3799999999</v>
      </c>
      <c r="O127" s="282">
        <v>0</v>
      </c>
      <c r="P127" s="282">
        <v>2533742.96</v>
      </c>
      <c r="Q127" s="282">
        <f>+SUM(E127:P127)</f>
        <v>24893016.530000001</v>
      </c>
      <c r="R127" s="239"/>
      <c r="S127" s="1"/>
      <c r="U127" s="1"/>
      <c r="V127" s="1"/>
    </row>
    <row r="128" spans="2:22" x14ac:dyDescent="0.25">
      <c r="B128" s="26" t="s">
        <v>447</v>
      </c>
      <c r="C128" s="282">
        <v>981669873</v>
      </c>
      <c r="D128" s="282">
        <v>2315216918</v>
      </c>
      <c r="E128" s="282">
        <v>530362609.94999999</v>
      </c>
      <c r="F128" s="282">
        <v>90139190.569999993</v>
      </c>
      <c r="G128" s="282">
        <v>521025317.08999997</v>
      </c>
      <c r="H128" s="282">
        <v>184568875.16</v>
      </c>
      <c r="I128" s="282">
        <v>121446671.8</v>
      </c>
      <c r="J128" s="282">
        <v>123084908.83</v>
      </c>
      <c r="K128" s="282">
        <v>123311261.22</v>
      </c>
      <c r="L128" s="282">
        <v>123584214.40000001</v>
      </c>
      <c r="M128" s="282">
        <v>123408193.66</v>
      </c>
      <c r="N128" s="282">
        <v>124043892.5</v>
      </c>
      <c r="O128" s="282">
        <v>124676408.66</v>
      </c>
      <c r="P128" s="282">
        <v>139229320.77000001</v>
      </c>
      <c r="Q128" s="282">
        <f>+SUM(E128:P128)</f>
        <v>2328880864.6100001</v>
      </c>
      <c r="R128" s="239"/>
      <c r="S128" s="1"/>
    </row>
    <row r="129" spans="2:22" x14ac:dyDescent="0.25">
      <c r="B129" s="8" t="s">
        <v>448</v>
      </c>
      <c r="C129" s="282">
        <f>+C130</f>
        <v>0</v>
      </c>
      <c r="D129" s="282">
        <f>+D130</f>
        <v>0</v>
      </c>
      <c r="E129" s="282">
        <v>0</v>
      </c>
      <c r="F129" s="282">
        <f>F130</f>
        <v>0</v>
      </c>
      <c r="G129" s="282">
        <v>0</v>
      </c>
      <c r="H129" s="282">
        <v>0</v>
      </c>
      <c r="I129" s="282">
        <v>0</v>
      </c>
      <c r="J129" s="282">
        <v>0</v>
      </c>
      <c r="K129" s="282">
        <v>0</v>
      </c>
      <c r="L129" s="282">
        <v>0</v>
      </c>
      <c r="M129" s="282">
        <v>0</v>
      </c>
      <c r="N129" s="282">
        <v>0</v>
      </c>
      <c r="O129" s="282">
        <v>0</v>
      </c>
      <c r="P129" s="282">
        <f>P130</f>
        <v>0</v>
      </c>
      <c r="Q129" s="282">
        <f t="shared" si="9"/>
        <v>0</v>
      </c>
      <c r="R129" s="239"/>
      <c r="S129" s="1"/>
    </row>
    <row r="130" spans="2:22" x14ac:dyDescent="0.25">
      <c r="B130" s="26" t="s">
        <v>449</v>
      </c>
      <c r="C130" s="282">
        <v>0</v>
      </c>
      <c r="D130" s="282">
        <v>0</v>
      </c>
      <c r="E130" s="282">
        <v>0</v>
      </c>
      <c r="F130" s="282">
        <v>0</v>
      </c>
      <c r="G130" s="282">
        <v>0</v>
      </c>
      <c r="H130" s="282">
        <v>0</v>
      </c>
      <c r="I130" s="282">
        <v>0</v>
      </c>
      <c r="J130" s="282">
        <v>0</v>
      </c>
      <c r="K130" s="282">
        <v>0</v>
      </c>
      <c r="L130" s="282">
        <v>0</v>
      </c>
      <c r="M130" s="282">
        <v>0</v>
      </c>
      <c r="N130" s="282">
        <v>0</v>
      </c>
      <c r="O130" s="282">
        <v>0</v>
      </c>
      <c r="P130" s="282">
        <v>0</v>
      </c>
      <c r="Q130" s="282">
        <f>+SUM(E130:P130)</f>
        <v>0</v>
      </c>
      <c r="R130" s="239"/>
      <c r="S130" s="1"/>
    </row>
    <row r="131" spans="2:22" s="1" customFormat="1" x14ac:dyDescent="0.25">
      <c r="B131" s="3" t="s">
        <v>207</v>
      </c>
      <c r="C131" s="243">
        <f t="shared" ref="C131:P131" si="16">+C132</f>
        <v>1640008341</v>
      </c>
      <c r="D131" s="243">
        <f t="shared" si="16"/>
        <v>2480092273</v>
      </c>
      <c r="E131" s="243">
        <f t="shared" si="16"/>
        <v>134380455.53</v>
      </c>
      <c r="F131" s="243">
        <f t="shared" si="16"/>
        <v>294246454.06999999</v>
      </c>
      <c r="G131" s="243">
        <f t="shared" si="16"/>
        <v>149364615.35999998</v>
      </c>
      <c r="H131" s="243">
        <f t="shared" si="16"/>
        <v>263115372.14999998</v>
      </c>
      <c r="I131" s="243">
        <f t="shared" si="16"/>
        <v>142914653.41</v>
      </c>
      <c r="J131" s="243">
        <f t="shared" si="16"/>
        <v>272070550.68000001</v>
      </c>
      <c r="K131" s="243">
        <f t="shared" si="16"/>
        <v>285158708.62</v>
      </c>
      <c r="L131" s="243">
        <f t="shared" si="16"/>
        <v>174796842.04000002</v>
      </c>
      <c r="M131" s="243">
        <f t="shared" si="16"/>
        <v>163791544.29000002</v>
      </c>
      <c r="N131" s="243">
        <f t="shared" si="16"/>
        <v>114300318.03</v>
      </c>
      <c r="O131" s="243">
        <f t="shared" si="16"/>
        <v>138189303.44</v>
      </c>
      <c r="P131" s="243">
        <f t="shared" si="16"/>
        <v>201644584.55000001</v>
      </c>
      <c r="Q131" s="243">
        <f t="shared" si="9"/>
        <v>2333973402.1700001</v>
      </c>
      <c r="R131" s="239"/>
      <c r="U131"/>
      <c r="V131"/>
    </row>
    <row r="132" spans="2:22" x14ac:dyDescent="0.25">
      <c r="B132" s="8" t="s">
        <v>450</v>
      </c>
      <c r="C132" s="282">
        <f t="shared" ref="C132:P132" si="17">SUM(C133:C133)</f>
        <v>1640008341</v>
      </c>
      <c r="D132" s="282">
        <f t="shared" si="17"/>
        <v>2480092273</v>
      </c>
      <c r="E132" s="282">
        <f t="shared" si="17"/>
        <v>134380455.53</v>
      </c>
      <c r="F132" s="282">
        <f t="shared" si="17"/>
        <v>294246454.06999999</v>
      </c>
      <c r="G132" s="282">
        <f t="shared" si="17"/>
        <v>149364615.35999998</v>
      </c>
      <c r="H132" s="282">
        <f t="shared" si="17"/>
        <v>263115372.14999998</v>
      </c>
      <c r="I132" s="282">
        <f t="shared" si="17"/>
        <v>142914653.41</v>
      </c>
      <c r="J132" s="282">
        <f t="shared" si="17"/>
        <v>272070550.68000001</v>
      </c>
      <c r="K132" s="282">
        <f t="shared" si="17"/>
        <v>285158708.62</v>
      </c>
      <c r="L132" s="282">
        <f t="shared" si="17"/>
        <v>174796842.04000002</v>
      </c>
      <c r="M132" s="282">
        <f t="shared" si="17"/>
        <v>163791544.29000002</v>
      </c>
      <c r="N132" s="282">
        <f t="shared" si="17"/>
        <v>114300318.03</v>
      </c>
      <c r="O132" s="282">
        <f t="shared" si="17"/>
        <v>138189303.44</v>
      </c>
      <c r="P132" s="282">
        <f t="shared" si="17"/>
        <v>201644584.55000001</v>
      </c>
      <c r="Q132" s="282">
        <f>+SUM(E132:P132)</f>
        <v>2333973402.1700001</v>
      </c>
      <c r="R132" s="239"/>
      <c r="S132" s="1"/>
    </row>
    <row r="133" spans="2:22" x14ac:dyDescent="0.25">
      <c r="B133" s="26" t="s">
        <v>451</v>
      </c>
      <c r="C133" s="282">
        <v>1640008341</v>
      </c>
      <c r="D133" s="282">
        <v>2480092273</v>
      </c>
      <c r="E133" s="282">
        <v>134380455.53</v>
      </c>
      <c r="F133" s="282">
        <v>294246454.06999999</v>
      </c>
      <c r="G133" s="282">
        <v>149364615.35999998</v>
      </c>
      <c r="H133" s="282">
        <v>263115372.14999998</v>
      </c>
      <c r="I133" s="282">
        <v>142914653.41</v>
      </c>
      <c r="J133" s="282">
        <v>272070550.68000001</v>
      </c>
      <c r="K133" s="282">
        <v>285158708.62</v>
      </c>
      <c r="L133" s="282">
        <v>174796842.04000002</v>
      </c>
      <c r="M133" s="282">
        <v>163791544.29000002</v>
      </c>
      <c r="N133" s="282">
        <v>114300318.03</v>
      </c>
      <c r="O133" s="282">
        <v>138189303.44</v>
      </c>
      <c r="P133" s="282">
        <v>201644584.55000001</v>
      </c>
      <c r="Q133" s="276">
        <f t="shared" si="9"/>
        <v>2333973402.1700001</v>
      </c>
      <c r="R133" s="239"/>
      <c r="S133" s="1"/>
      <c r="U133" s="1"/>
      <c r="V133" s="1"/>
    </row>
    <row r="134" spans="2:22" s="1" customFormat="1" x14ac:dyDescent="0.25">
      <c r="B134" s="2" t="s">
        <v>209</v>
      </c>
      <c r="C134" s="243">
        <f>+C135+C150+C152</f>
        <v>24530106722</v>
      </c>
      <c r="D134" s="243">
        <f>+D135+D150+D152</f>
        <v>38841009253.100006</v>
      </c>
      <c r="E134" s="243">
        <f t="shared" ref="E134:M134" si="18">+E135+E150+E152</f>
        <v>2225468490.0100007</v>
      </c>
      <c r="F134" s="243">
        <f t="shared" si="18"/>
        <v>2639016743.1399999</v>
      </c>
      <c r="G134" s="243">
        <f t="shared" si="18"/>
        <v>2333417006.9499998</v>
      </c>
      <c r="H134" s="243">
        <f t="shared" si="18"/>
        <v>1981595708.3300004</v>
      </c>
      <c r="I134" s="243">
        <f t="shared" si="18"/>
        <v>2568911570.4099998</v>
      </c>
      <c r="J134" s="243">
        <f t="shared" si="18"/>
        <v>2312107632.8900003</v>
      </c>
      <c r="K134" s="243">
        <f t="shared" si="18"/>
        <v>2539641705.4500003</v>
      </c>
      <c r="L134" s="243">
        <f t="shared" si="18"/>
        <v>2381126269.8800001</v>
      </c>
      <c r="M134" s="243">
        <f t="shared" si="18"/>
        <v>2560385491.2199998</v>
      </c>
      <c r="N134" s="243">
        <f>+N135+N150+N152</f>
        <v>3665585739.2799997</v>
      </c>
      <c r="O134" s="243">
        <f>+O135+O150+O152</f>
        <v>2424905385.3200002</v>
      </c>
      <c r="P134" s="243">
        <f>+P135+P150+P152</f>
        <v>3206738409.1599994</v>
      </c>
      <c r="Q134" s="243">
        <f t="shared" si="9"/>
        <v>30838900152.040001</v>
      </c>
      <c r="R134"/>
      <c r="U134"/>
      <c r="V134"/>
    </row>
    <row r="135" spans="2:22" s="1" customFormat="1" x14ac:dyDescent="0.25">
      <c r="B135" s="3" t="s">
        <v>210</v>
      </c>
      <c r="C135" s="243">
        <f>SUM(C136:C149)</f>
        <v>18916568735</v>
      </c>
      <c r="D135" s="243">
        <f>SUM(D136:D149)</f>
        <v>18535932187.330002</v>
      </c>
      <c r="E135" s="243">
        <f t="shared" ref="E135:K135" si="19">SUM(E136:E149)</f>
        <v>1822085597.6200006</v>
      </c>
      <c r="F135" s="243">
        <f t="shared" si="19"/>
        <v>2118763395.1199999</v>
      </c>
      <c r="G135" s="243">
        <f t="shared" si="19"/>
        <v>1792218336.8699996</v>
      </c>
      <c r="H135" s="243">
        <f t="shared" si="19"/>
        <v>1389079962.1600001</v>
      </c>
      <c r="I135" s="243">
        <f t="shared" si="19"/>
        <v>2036773206.4000001</v>
      </c>
      <c r="J135" s="243">
        <f t="shared" si="19"/>
        <v>1758163129.8400002</v>
      </c>
      <c r="K135" s="243">
        <f t="shared" si="19"/>
        <v>1971914700.7800002</v>
      </c>
      <c r="L135" s="243">
        <f>SUM(L136:L149)</f>
        <v>1896832487.8900003</v>
      </c>
      <c r="M135" s="243">
        <f>SUM(M136:M149)</f>
        <v>2031254748.9699998</v>
      </c>
      <c r="N135" s="243">
        <f>SUM(N136:N149)</f>
        <v>3104330661.4400001</v>
      </c>
      <c r="O135" s="243">
        <f>SUM(O136:O149)</f>
        <v>1865050271.2900002</v>
      </c>
      <c r="P135" s="243">
        <f>SUM(P136:P149)</f>
        <v>2467953364.7699995</v>
      </c>
      <c r="Q135" s="243">
        <f t="shared" si="9"/>
        <v>24254419863.150002</v>
      </c>
      <c r="R135" s="239"/>
      <c r="U135"/>
      <c r="V135"/>
    </row>
    <row r="136" spans="2:22" x14ac:dyDescent="0.25">
      <c r="B136" s="26" t="s">
        <v>452</v>
      </c>
      <c r="C136" s="282">
        <v>2127927</v>
      </c>
      <c r="D136" s="282">
        <v>4270626</v>
      </c>
      <c r="E136" s="273">
        <v>6000</v>
      </c>
      <c r="F136" s="273">
        <v>70005</v>
      </c>
      <c r="G136" s="273">
        <v>113267.95</v>
      </c>
      <c r="H136" s="273">
        <v>160630</v>
      </c>
      <c r="I136" s="273">
        <v>1595254.58</v>
      </c>
      <c r="J136" s="273">
        <v>101710.75</v>
      </c>
      <c r="K136" s="273">
        <v>146644.04999999999</v>
      </c>
      <c r="L136" s="273">
        <v>49700</v>
      </c>
      <c r="M136" s="273">
        <v>98555</v>
      </c>
      <c r="N136" s="273">
        <v>29150</v>
      </c>
      <c r="O136" s="273">
        <v>853658.49</v>
      </c>
      <c r="P136" s="273">
        <v>119225</v>
      </c>
      <c r="Q136" s="276">
        <f t="shared" si="9"/>
        <v>3343800.8200000003</v>
      </c>
      <c r="R136" s="239"/>
      <c r="S136" s="1"/>
      <c r="U136" s="1"/>
      <c r="V136" s="1"/>
    </row>
    <row r="137" spans="2:22" x14ac:dyDescent="0.25">
      <c r="B137" s="26" t="s">
        <v>453</v>
      </c>
      <c r="C137" s="282">
        <v>1180332876</v>
      </c>
      <c r="D137" s="282">
        <v>2256992464.5500002</v>
      </c>
      <c r="E137" s="273">
        <v>85680668.219999999</v>
      </c>
      <c r="F137" s="273">
        <v>83580582.659999996</v>
      </c>
      <c r="G137" s="273">
        <v>96745423.099999994</v>
      </c>
      <c r="H137" s="273">
        <v>79806476.060000002</v>
      </c>
      <c r="I137" s="273">
        <v>71460952.659999996</v>
      </c>
      <c r="J137" s="273">
        <v>79161836.450000003</v>
      </c>
      <c r="K137" s="273">
        <v>80571467.920000002</v>
      </c>
      <c r="L137" s="273">
        <v>91247786.939999998</v>
      </c>
      <c r="M137" s="273">
        <v>273310548.47000003</v>
      </c>
      <c r="N137" s="273">
        <v>94052155.049999997</v>
      </c>
      <c r="O137" s="273">
        <v>102993974.33</v>
      </c>
      <c r="P137" s="273">
        <v>107560465.02000001</v>
      </c>
      <c r="Q137" s="276">
        <f t="shared" si="9"/>
        <v>1246172336.8799999</v>
      </c>
      <c r="R137" s="239"/>
      <c r="S137" s="1"/>
      <c r="U137" s="1"/>
      <c r="V137" s="1"/>
    </row>
    <row r="138" spans="2:22" x14ac:dyDescent="0.25">
      <c r="B138" s="26" t="s">
        <v>454</v>
      </c>
      <c r="C138" s="282">
        <v>30214</v>
      </c>
      <c r="D138" s="282">
        <v>8193</v>
      </c>
      <c r="E138" s="273">
        <v>0</v>
      </c>
      <c r="F138" s="273">
        <v>340</v>
      </c>
      <c r="G138" s="273">
        <v>4880</v>
      </c>
      <c r="H138" s="273">
        <v>240</v>
      </c>
      <c r="I138" s="273">
        <v>1200</v>
      </c>
      <c r="J138" s="273">
        <v>480</v>
      </c>
      <c r="K138" s="273">
        <v>570</v>
      </c>
      <c r="L138" s="273">
        <v>4080</v>
      </c>
      <c r="M138" s="273">
        <v>200</v>
      </c>
      <c r="N138" s="273">
        <v>120</v>
      </c>
      <c r="O138" s="273">
        <v>1120</v>
      </c>
      <c r="P138" s="273">
        <v>45</v>
      </c>
      <c r="Q138" s="276">
        <f t="shared" si="9"/>
        <v>13275</v>
      </c>
      <c r="R138" s="239"/>
      <c r="S138" s="1"/>
    </row>
    <row r="139" spans="2:22" x14ac:dyDescent="0.25">
      <c r="B139" s="26" t="s">
        <v>455</v>
      </c>
      <c r="C139" s="282">
        <v>150</v>
      </c>
      <c r="D139" s="282">
        <v>0</v>
      </c>
      <c r="E139" s="273">
        <v>0</v>
      </c>
      <c r="F139" s="273"/>
      <c r="G139" s="273"/>
      <c r="H139" s="273"/>
      <c r="I139" s="273"/>
      <c r="J139" s="273"/>
      <c r="K139" s="273"/>
      <c r="L139" s="273"/>
      <c r="M139" s="273">
        <v>0</v>
      </c>
      <c r="N139" s="273">
        <v>0</v>
      </c>
      <c r="O139" s="273"/>
      <c r="P139" s="273"/>
      <c r="Q139" s="276">
        <f t="shared" si="9"/>
        <v>0</v>
      </c>
      <c r="R139" s="239"/>
      <c r="S139" s="1"/>
    </row>
    <row r="140" spans="2:22" x14ac:dyDescent="0.25">
      <c r="B140" s="26" t="s">
        <v>456</v>
      </c>
      <c r="C140" s="282">
        <v>0</v>
      </c>
      <c r="D140" s="282">
        <v>0</v>
      </c>
      <c r="E140" s="273">
        <v>0</v>
      </c>
      <c r="F140" s="273">
        <v>0</v>
      </c>
      <c r="G140" s="273">
        <v>0</v>
      </c>
      <c r="H140" s="273">
        <v>0</v>
      </c>
      <c r="I140" s="273">
        <v>0</v>
      </c>
      <c r="J140" s="273">
        <v>0</v>
      </c>
      <c r="K140" s="273">
        <v>0</v>
      </c>
      <c r="L140" s="273">
        <v>0</v>
      </c>
      <c r="M140" s="273">
        <v>0</v>
      </c>
      <c r="N140" s="273">
        <v>0</v>
      </c>
      <c r="O140" s="273">
        <v>0</v>
      </c>
      <c r="P140" s="273">
        <v>0</v>
      </c>
      <c r="Q140" s="276">
        <f t="shared" si="9"/>
        <v>0</v>
      </c>
      <c r="R140" s="239"/>
      <c r="S140" s="1"/>
    </row>
    <row r="141" spans="2:22" x14ac:dyDescent="0.25">
      <c r="B141" s="26" t="s">
        <v>457</v>
      </c>
      <c r="C141" s="282">
        <v>650000000</v>
      </c>
      <c r="D141" s="282">
        <v>1506069853</v>
      </c>
      <c r="E141" s="273">
        <v>1846990</v>
      </c>
      <c r="F141" s="273">
        <v>394371216.00999999</v>
      </c>
      <c r="G141" s="273">
        <v>92830125.140000001</v>
      </c>
      <c r="H141" s="273">
        <v>2503850.5</v>
      </c>
      <c r="I141" s="273">
        <v>16443855</v>
      </c>
      <c r="J141" s="273">
        <v>180041041.66000003</v>
      </c>
      <c r="K141" s="273">
        <v>105074653.17</v>
      </c>
      <c r="L141" s="273">
        <v>86196815.170000002</v>
      </c>
      <c r="M141" s="273">
        <v>9050292.5</v>
      </c>
      <c r="N141" s="273">
        <v>166837001.37</v>
      </c>
      <c r="O141" s="273">
        <v>73300181.340000004</v>
      </c>
      <c r="P141" s="273">
        <v>1088067.5</v>
      </c>
      <c r="Q141" s="276">
        <f t="shared" si="9"/>
        <v>1129584089.3599999</v>
      </c>
      <c r="R141" s="239"/>
      <c r="S141" s="1"/>
    </row>
    <row r="142" spans="2:22" x14ac:dyDescent="0.25">
      <c r="B142" s="26" t="s">
        <v>458</v>
      </c>
      <c r="C142" s="282">
        <v>1010993</v>
      </c>
      <c r="D142" s="282">
        <v>1412534</v>
      </c>
      <c r="E142" s="273">
        <v>90520</v>
      </c>
      <c r="F142" s="273">
        <v>147740</v>
      </c>
      <c r="G142" s="273">
        <v>108075</v>
      </c>
      <c r="H142" s="273">
        <v>67170</v>
      </c>
      <c r="I142" s="273">
        <v>112915</v>
      </c>
      <c r="J142" s="273">
        <v>133485</v>
      </c>
      <c r="K142" s="273">
        <v>87005</v>
      </c>
      <c r="L142" s="273">
        <v>91910</v>
      </c>
      <c r="M142" s="273">
        <v>79120</v>
      </c>
      <c r="N142" s="273">
        <v>71800</v>
      </c>
      <c r="O142" s="273">
        <v>111385</v>
      </c>
      <c r="P142" s="273">
        <v>63260</v>
      </c>
      <c r="Q142" s="276">
        <f t="shared" ref="Q142:Q210" si="20">+SUM(E142:P142)</f>
        <v>1164385</v>
      </c>
      <c r="R142" s="239"/>
      <c r="S142" s="1"/>
    </row>
    <row r="143" spans="2:22" x14ac:dyDescent="0.25">
      <c r="B143" s="26" t="s">
        <v>459</v>
      </c>
      <c r="C143" s="282">
        <v>374703145</v>
      </c>
      <c r="D143" s="282">
        <v>135279120</v>
      </c>
      <c r="E143" s="273">
        <v>37797290.340000004</v>
      </c>
      <c r="F143" s="273">
        <v>18151920.349999998</v>
      </c>
      <c r="G143" s="273">
        <v>16937328.93</v>
      </c>
      <c r="H143" s="273">
        <v>14246039.200000001</v>
      </c>
      <c r="I143" s="273">
        <v>14409548.34</v>
      </c>
      <c r="J143" s="273">
        <v>9680086.4500000011</v>
      </c>
      <c r="K143" s="273">
        <v>14864004.459999999</v>
      </c>
      <c r="L143" s="273">
        <v>26481094.419999998</v>
      </c>
      <c r="M143" s="273">
        <v>16690557.85</v>
      </c>
      <c r="N143" s="273">
        <v>14641721.699999999</v>
      </c>
      <c r="O143" s="273">
        <v>31438273.149999999</v>
      </c>
      <c r="P143" s="273">
        <v>22514481.489999998</v>
      </c>
      <c r="Q143" s="276">
        <f t="shared" si="20"/>
        <v>237852346.68000001</v>
      </c>
      <c r="S143" s="1"/>
    </row>
    <row r="144" spans="2:22" x14ac:dyDescent="0.25">
      <c r="B144" s="26" t="s">
        <v>460</v>
      </c>
      <c r="C144" s="282">
        <v>15102648797</v>
      </c>
      <c r="D144" s="282">
        <v>11788344888.780001</v>
      </c>
      <c r="E144" s="273">
        <v>0</v>
      </c>
      <c r="F144" s="273">
        <v>0</v>
      </c>
      <c r="G144" s="273"/>
      <c r="H144" s="273">
        <v>0</v>
      </c>
      <c r="I144" s="273"/>
      <c r="J144" s="273">
        <v>0</v>
      </c>
      <c r="K144" s="273">
        <v>0</v>
      </c>
      <c r="L144" s="273">
        <v>0</v>
      </c>
      <c r="M144" s="273">
        <v>0</v>
      </c>
      <c r="N144" s="273">
        <v>0</v>
      </c>
      <c r="O144" s="273">
        <v>0</v>
      </c>
      <c r="P144" s="273">
        <v>0</v>
      </c>
      <c r="Q144" s="276">
        <f t="shared" si="20"/>
        <v>0</v>
      </c>
      <c r="S144" s="1"/>
    </row>
    <row r="145" spans="2:22" x14ac:dyDescent="0.25">
      <c r="B145" s="26" t="s">
        <v>461</v>
      </c>
      <c r="C145" s="282">
        <v>0</v>
      </c>
      <c r="D145" s="282">
        <v>264818214</v>
      </c>
      <c r="E145" s="273">
        <v>124844322.14</v>
      </c>
      <c r="F145" s="273">
        <v>172044296.63999999</v>
      </c>
      <c r="G145" s="273">
        <v>176095341.64000002</v>
      </c>
      <c r="H145" s="273">
        <v>194335057.64000002</v>
      </c>
      <c r="I145" s="273">
        <v>171308734.65000001</v>
      </c>
      <c r="J145" s="273">
        <v>212115962.63999999</v>
      </c>
      <c r="K145" s="273">
        <v>179700128.24000001</v>
      </c>
      <c r="L145" s="273">
        <v>207295036.03999999</v>
      </c>
      <c r="M145" s="273">
        <v>141006053.74000001</v>
      </c>
      <c r="N145" s="273">
        <v>274737536</v>
      </c>
      <c r="O145" s="273">
        <v>147716244.68000001</v>
      </c>
      <c r="P145" s="273">
        <v>274591107.22000003</v>
      </c>
      <c r="Q145" s="276">
        <f t="shared" si="20"/>
        <v>2275789821.27</v>
      </c>
      <c r="R145" s="239"/>
      <c r="S145" s="1"/>
    </row>
    <row r="146" spans="2:22" x14ac:dyDescent="0.25">
      <c r="B146" s="26" t="s">
        <v>462</v>
      </c>
      <c r="C146" s="282">
        <v>1605714633</v>
      </c>
      <c r="D146" s="282">
        <v>2576373221</v>
      </c>
      <c r="E146" s="273">
        <v>0</v>
      </c>
      <c r="F146" s="273">
        <v>0</v>
      </c>
      <c r="G146" s="273"/>
      <c r="H146" s="273"/>
      <c r="I146" s="273"/>
      <c r="J146" s="273"/>
      <c r="K146" s="273"/>
      <c r="L146" s="273"/>
      <c r="M146" s="273"/>
      <c r="N146" s="273">
        <v>0</v>
      </c>
      <c r="O146" s="273">
        <v>0</v>
      </c>
      <c r="P146" s="273">
        <v>0</v>
      </c>
      <c r="Q146" s="276">
        <f t="shared" si="20"/>
        <v>0</v>
      </c>
      <c r="R146" s="239"/>
      <c r="S146" s="1"/>
    </row>
    <row r="147" spans="2:22" x14ac:dyDescent="0.25">
      <c r="B147" s="26" t="s">
        <v>553</v>
      </c>
      <c r="C147" s="282">
        <v>0</v>
      </c>
      <c r="D147" s="282">
        <v>0</v>
      </c>
      <c r="E147" s="273"/>
      <c r="F147" s="273"/>
      <c r="G147" s="273">
        <v>0</v>
      </c>
      <c r="H147" s="273"/>
      <c r="I147" s="273"/>
      <c r="J147" s="273"/>
      <c r="K147" s="273"/>
      <c r="L147" s="273"/>
      <c r="M147" s="273"/>
      <c r="N147" s="273"/>
      <c r="O147" s="273"/>
      <c r="P147" s="273"/>
      <c r="Q147" s="276">
        <f>+SUM(E147:P147)</f>
        <v>0</v>
      </c>
      <c r="R147" s="239"/>
      <c r="S147" s="1"/>
    </row>
    <row r="148" spans="2:22" x14ac:dyDescent="0.25">
      <c r="B148" s="26" t="s">
        <v>464</v>
      </c>
      <c r="C148" s="282">
        <v>0</v>
      </c>
      <c r="D148" s="282">
        <v>2362923</v>
      </c>
      <c r="E148" s="273">
        <v>1571819776.9200006</v>
      </c>
      <c r="F148" s="273">
        <v>1450397294.46</v>
      </c>
      <c r="G148" s="273">
        <v>1409383895.1099997</v>
      </c>
      <c r="H148" s="273">
        <v>1097960468.76</v>
      </c>
      <c r="I148" s="273">
        <v>1761440716.1700001</v>
      </c>
      <c r="J148" s="273">
        <v>1276928496.8900001</v>
      </c>
      <c r="K148" s="273">
        <v>1591470197.9400003</v>
      </c>
      <c r="L148" s="273">
        <v>1485466065.3200004</v>
      </c>
      <c r="M148" s="273">
        <v>1591019421.4099998</v>
      </c>
      <c r="N148" s="273">
        <v>2553961177.3200002</v>
      </c>
      <c r="O148" s="273">
        <v>1508635404.3000002</v>
      </c>
      <c r="P148" s="273">
        <v>2062016683.5399995</v>
      </c>
      <c r="Q148" s="276">
        <f t="shared" si="20"/>
        <v>19360499598.139999</v>
      </c>
      <c r="R148" s="239"/>
      <c r="S148" s="1"/>
    </row>
    <row r="149" spans="2:22" x14ac:dyDescent="0.25">
      <c r="B149" s="26" t="s">
        <v>554</v>
      </c>
      <c r="C149" s="282">
        <v>0</v>
      </c>
      <c r="D149" s="282">
        <v>150</v>
      </c>
      <c r="E149" s="273">
        <v>30</v>
      </c>
      <c r="F149" s="243"/>
      <c r="G149" s="243"/>
      <c r="H149" s="273">
        <v>30</v>
      </c>
      <c r="I149" s="273">
        <v>30</v>
      </c>
      <c r="J149" s="273">
        <v>30</v>
      </c>
      <c r="K149" s="273">
        <v>30</v>
      </c>
      <c r="L149" s="243"/>
      <c r="M149" s="243"/>
      <c r="N149" s="273">
        <v>0</v>
      </c>
      <c r="O149" s="273">
        <v>30</v>
      </c>
      <c r="P149" s="273">
        <v>30</v>
      </c>
      <c r="Q149" s="276">
        <f t="shared" si="20"/>
        <v>210</v>
      </c>
      <c r="R149" s="239"/>
      <c r="S149" s="1"/>
    </row>
    <row r="150" spans="2:22" x14ac:dyDescent="0.25">
      <c r="B150" s="3" t="s">
        <v>466</v>
      </c>
      <c r="C150" s="243">
        <f>+C151</f>
        <v>0</v>
      </c>
      <c r="D150" s="243">
        <f>+D151</f>
        <v>850000000</v>
      </c>
      <c r="E150" s="243">
        <f>+E151</f>
        <v>0</v>
      </c>
      <c r="F150" s="243">
        <f t="shared" ref="F150:P150" si="21">+F151</f>
        <v>0</v>
      </c>
      <c r="G150" s="243">
        <f t="shared" si="21"/>
        <v>0</v>
      </c>
      <c r="H150" s="243">
        <f t="shared" si="21"/>
        <v>0</v>
      </c>
      <c r="I150" s="243">
        <f t="shared" si="21"/>
        <v>0</v>
      </c>
      <c r="J150" s="243">
        <f t="shared" si="21"/>
        <v>0</v>
      </c>
      <c r="K150" s="243">
        <f t="shared" si="21"/>
        <v>0</v>
      </c>
      <c r="L150" s="243">
        <f t="shared" si="21"/>
        <v>0</v>
      </c>
      <c r="M150" s="243">
        <f t="shared" si="21"/>
        <v>0</v>
      </c>
      <c r="N150" s="243">
        <f t="shared" si="21"/>
        <v>0</v>
      </c>
      <c r="O150" s="243">
        <f t="shared" si="21"/>
        <v>0</v>
      </c>
      <c r="P150" s="243">
        <f t="shared" si="21"/>
        <v>0</v>
      </c>
      <c r="Q150" s="276">
        <f t="shared" si="20"/>
        <v>0</v>
      </c>
      <c r="R150" s="239"/>
      <c r="S150" s="1"/>
    </row>
    <row r="151" spans="2:22" x14ac:dyDescent="0.25">
      <c r="B151" s="26" t="s">
        <v>467</v>
      </c>
      <c r="C151" s="282">
        <v>0</v>
      </c>
      <c r="D151" s="282">
        <v>850000000</v>
      </c>
      <c r="E151" s="273">
        <v>0</v>
      </c>
      <c r="F151" s="273">
        <v>0</v>
      </c>
      <c r="G151" s="273">
        <v>0</v>
      </c>
      <c r="H151" s="273">
        <v>0</v>
      </c>
      <c r="I151" s="273">
        <v>0</v>
      </c>
      <c r="J151" s="273">
        <v>0</v>
      </c>
      <c r="K151" s="273">
        <v>0</v>
      </c>
      <c r="L151" s="273">
        <v>0</v>
      </c>
      <c r="M151" s="273">
        <v>0</v>
      </c>
      <c r="N151" s="273">
        <v>0</v>
      </c>
      <c r="O151" s="273">
        <v>0</v>
      </c>
      <c r="P151" s="273">
        <v>0</v>
      </c>
      <c r="Q151" s="276">
        <f t="shared" si="20"/>
        <v>0</v>
      </c>
      <c r="R151" s="239"/>
      <c r="S151" s="1"/>
    </row>
    <row r="152" spans="2:22" s="1" customFormat="1" x14ac:dyDescent="0.25">
      <c r="B152" s="3" t="s">
        <v>211</v>
      </c>
      <c r="C152" s="243">
        <f t="shared" ref="C152:P152" si="22">SUM(C153:C165)</f>
        <v>5613537987</v>
      </c>
      <c r="D152" s="243">
        <f t="shared" si="22"/>
        <v>19455077065.77</v>
      </c>
      <c r="E152" s="243">
        <f t="shared" si="22"/>
        <v>403382892.39000005</v>
      </c>
      <c r="F152" s="243">
        <f t="shared" si="22"/>
        <v>520253348.01999998</v>
      </c>
      <c r="G152" s="243">
        <f t="shared" si="22"/>
        <v>541198670.08000004</v>
      </c>
      <c r="H152" s="243">
        <f t="shared" si="22"/>
        <v>592515746.1700002</v>
      </c>
      <c r="I152" s="243">
        <f t="shared" si="22"/>
        <v>532138364.00999999</v>
      </c>
      <c r="J152" s="243">
        <f t="shared" si="22"/>
        <v>553944503.05000007</v>
      </c>
      <c r="K152" s="243">
        <f t="shared" si="22"/>
        <v>567727004.67000008</v>
      </c>
      <c r="L152" s="243">
        <f t="shared" si="22"/>
        <v>484293781.98999995</v>
      </c>
      <c r="M152" s="243">
        <f t="shared" si="22"/>
        <v>529130742.25</v>
      </c>
      <c r="N152" s="243">
        <f t="shared" si="22"/>
        <v>561255077.83999991</v>
      </c>
      <c r="O152" s="243">
        <f t="shared" si="22"/>
        <v>559855114.03000009</v>
      </c>
      <c r="P152" s="243">
        <f t="shared" si="22"/>
        <v>738785044.38999999</v>
      </c>
      <c r="Q152" s="274">
        <f t="shared" si="20"/>
        <v>6584480288.8900003</v>
      </c>
      <c r="R152" s="239"/>
      <c r="U152"/>
      <c r="V152"/>
    </row>
    <row r="153" spans="2:22" x14ac:dyDescent="0.25">
      <c r="B153" s="26" t="s">
        <v>468</v>
      </c>
      <c r="C153" s="282">
        <v>34691273</v>
      </c>
      <c r="D153" s="282">
        <v>33369056</v>
      </c>
      <c r="E153" s="273">
        <v>2205089</v>
      </c>
      <c r="F153" s="273">
        <v>2712231.73</v>
      </c>
      <c r="G153" s="273">
        <v>3240864</v>
      </c>
      <c r="H153" s="273">
        <v>2441940</v>
      </c>
      <c r="I153" s="273">
        <v>2939555.32</v>
      </c>
      <c r="J153" s="273">
        <v>2923981.18</v>
      </c>
      <c r="K153" s="273">
        <v>3036466.61</v>
      </c>
      <c r="L153" s="273">
        <v>2995114.49</v>
      </c>
      <c r="M153" s="273">
        <v>2876704</v>
      </c>
      <c r="N153" s="273">
        <v>2810659.81</v>
      </c>
      <c r="O153" s="273">
        <v>2877892.59</v>
      </c>
      <c r="P153" s="273">
        <v>2401729.1100000003</v>
      </c>
      <c r="Q153" s="276">
        <f t="shared" si="20"/>
        <v>33462227.839999996</v>
      </c>
      <c r="R153" s="239"/>
      <c r="S153" s="1"/>
    </row>
    <row r="154" spans="2:22" x14ac:dyDescent="0.25">
      <c r="B154" s="26" t="s">
        <v>469</v>
      </c>
      <c r="C154" s="282">
        <v>1022226589</v>
      </c>
      <c r="D154" s="282">
        <v>1186243460</v>
      </c>
      <c r="E154" s="273">
        <v>76764484.120000005</v>
      </c>
      <c r="F154" s="273">
        <v>80527924.659999996</v>
      </c>
      <c r="G154" s="273">
        <v>111501068.17</v>
      </c>
      <c r="H154" s="273">
        <v>91549845.5</v>
      </c>
      <c r="I154" s="273">
        <v>104681358.84999999</v>
      </c>
      <c r="J154" s="273">
        <v>112391905.76000001</v>
      </c>
      <c r="K154" s="273">
        <v>100711607.80000001</v>
      </c>
      <c r="L154" s="273">
        <v>105072133.72</v>
      </c>
      <c r="M154" s="273">
        <v>96478325.590000004</v>
      </c>
      <c r="N154" s="273">
        <v>124810969.95999999</v>
      </c>
      <c r="O154" s="273">
        <v>124474430.24000001</v>
      </c>
      <c r="P154" s="273">
        <v>106971719.11</v>
      </c>
      <c r="Q154" s="276">
        <f t="shared" si="20"/>
        <v>1235935773.4799998</v>
      </c>
      <c r="R154" s="239"/>
      <c r="S154" s="1"/>
      <c r="U154" s="1"/>
      <c r="V154" s="1"/>
    </row>
    <row r="155" spans="2:22" ht="16.5" customHeight="1" x14ac:dyDescent="0.25">
      <c r="B155" s="26" t="s">
        <v>470</v>
      </c>
      <c r="C155" s="282">
        <v>4472802449</v>
      </c>
      <c r="D155" s="282">
        <v>4313097730</v>
      </c>
      <c r="E155" s="273">
        <v>318051612.44999999</v>
      </c>
      <c r="F155" s="273">
        <v>387725118.05000001</v>
      </c>
      <c r="G155" s="273">
        <v>391851782.65000004</v>
      </c>
      <c r="H155" s="273">
        <v>456674344.42000002</v>
      </c>
      <c r="I155" s="273">
        <v>382121221.72999996</v>
      </c>
      <c r="J155" s="273">
        <v>364957852.19</v>
      </c>
      <c r="K155" s="273">
        <v>348190828.86000001</v>
      </c>
      <c r="L155" s="273">
        <v>340438837.55000001</v>
      </c>
      <c r="M155" s="273">
        <v>342514967.04000002</v>
      </c>
      <c r="N155" s="273">
        <v>304286397.44</v>
      </c>
      <c r="O155" s="273">
        <v>342437892.58000004</v>
      </c>
      <c r="P155" s="273">
        <v>370838220.27999997</v>
      </c>
      <c r="Q155" s="276">
        <f t="shared" si="20"/>
        <v>4350089075.2400007</v>
      </c>
      <c r="R155" s="239"/>
      <c r="S155" s="1"/>
    </row>
    <row r="156" spans="2:22" x14ac:dyDescent="0.25">
      <c r="B156" s="26" t="s">
        <v>471</v>
      </c>
      <c r="C156" s="282">
        <v>0</v>
      </c>
      <c r="D156" s="282">
        <v>41343</v>
      </c>
      <c r="E156" s="273">
        <v>75</v>
      </c>
      <c r="F156" s="282">
        <v>10</v>
      </c>
      <c r="G156" s="282">
        <v>41208.47</v>
      </c>
      <c r="H156" s="273"/>
      <c r="I156" s="282">
        <v>20</v>
      </c>
      <c r="J156" s="273"/>
      <c r="K156" s="282">
        <v>30</v>
      </c>
      <c r="L156" s="273">
        <v>20</v>
      </c>
      <c r="M156" s="273"/>
      <c r="N156" s="273">
        <v>10</v>
      </c>
      <c r="O156" s="273">
        <v>20</v>
      </c>
      <c r="P156" s="273"/>
      <c r="Q156" s="276">
        <f t="shared" si="20"/>
        <v>41393.47</v>
      </c>
      <c r="R156" s="239"/>
      <c r="S156" s="1"/>
    </row>
    <row r="157" spans="2:22" x14ac:dyDescent="0.25">
      <c r="B157" s="26" t="s">
        <v>472</v>
      </c>
      <c r="C157" s="282">
        <v>69800</v>
      </c>
      <c r="D157" s="282">
        <v>69800</v>
      </c>
      <c r="E157" s="273">
        <v>2100</v>
      </c>
      <c r="F157" s="273">
        <v>5400</v>
      </c>
      <c r="G157" s="273">
        <v>9550</v>
      </c>
      <c r="H157" s="273">
        <v>7750</v>
      </c>
      <c r="I157" s="273">
        <v>6800</v>
      </c>
      <c r="J157" s="273">
        <v>11500</v>
      </c>
      <c r="K157" s="273">
        <v>13500</v>
      </c>
      <c r="L157" s="273">
        <v>5050</v>
      </c>
      <c r="M157" s="273">
        <v>7150</v>
      </c>
      <c r="N157" s="273">
        <v>5900</v>
      </c>
      <c r="O157" s="273">
        <v>3650</v>
      </c>
      <c r="P157" s="273">
        <v>3350</v>
      </c>
      <c r="Q157" s="276">
        <f t="shared" si="20"/>
        <v>81700</v>
      </c>
      <c r="R157" s="239"/>
      <c r="S157" s="1"/>
    </row>
    <row r="158" spans="2:22" x14ac:dyDescent="0.25">
      <c r="B158" s="26" t="s">
        <v>473</v>
      </c>
      <c r="C158" s="282">
        <v>54558902</v>
      </c>
      <c r="D158" s="282">
        <v>13826013175</v>
      </c>
      <c r="E158" s="273">
        <v>3290320</v>
      </c>
      <c r="F158" s="273">
        <v>3771480</v>
      </c>
      <c r="G158" s="273">
        <v>5561430</v>
      </c>
      <c r="H158" s="273">
        <v>3577870</v>
      </c>
      <c r="I158" s="273">
        <v>5127040</v>
      </c>
      <c r="J158" s="273">
        <v>4813210</v>
      </c>
      <c r="K158" s="273">
        <v>4431030</v>
      </c>
      <c r="L158" s="273">
        <v>4161140</v>
      </c>
      <c r="M158" s="273">
        <v>4592600</v>
      </c>
      <c r="N158" s="273">
        <v>4777483.59</v>
      </c>
      <c r="O158" s="273">
        <v>4821600</v>
      </c>
      <c r="P158" s="273">
        <v>3867500</v>
      </c>
      <c r="Q158" s="276">
        <f t="shared" si="20"/>
        <v>52792703.590000004</v>
      </c>
      <c r="R158" s="239"/>
      <c r="S158" s="1"/>
    </row>
    <row r="159" spans="2:22" x14ac:dyDescent="0.25">
      <c r="B159" s="26" t="s">
        <v>474</v>
      </c>
      <c r="C159" s="282">
        <v>644</v>
      </c>
      <c r="D159" s="282">
        <v>649</v>
      </c>
      <c r="E159" s="273">
        <v>0</v>
      </c>
      <c r="F159" s="273"/>
      <c r="G159" s="273"/>
      <c r="H159" s="282"/>
      <c r="I159" s="282"/>
      <c r="J159" s="282"/>
      <c r="K159" s="273"/>
      <c r="L159" s="273"/>
      <c r="M159" s="273"/>
      <c r="N159" s="273">
        <v>0</v>
      </c>
      <c r="O159" s="273"/>
      <c r="P159" s="273"/>
      <c r="Q159" s="276">
        <f t="shared" si="20"/>
        <v>0</v>
      </c>
      <c r="S159" s="1"/>
    </row>
    <row r="160" spans="2:22" x14ac:dyDescent="0.25">
      <c r="B160" s="26" t="s">
        <v>475</v>
      </c>
      <c r="C160" s="282">
        <v>237233</v>
      </c>
      <c r="D160" s="282">
        <v>292582</v>
      </c>
      <c r="E160" s="273">
        <v>5864.42</v>
      </c>
      <c r="F160" s="273">
        <v>13429.53</v>
      </c>
      <c r="G160" s="273">
        <v>43387.34</v>
      </c>
      <c r="H160" s="273">
        <v>35884.75</v>
      </c>
      <c r="I160" s="273">
        <v>10337.42</v>
      </c>
      <c r="J160" s="273">
        <v>66109.05</v>
      </c>
      <c r="K160" s="273">
        <v>24949.759999999998</v>
      </c>
      <c r="L160" s="273">
        <v>25600.079999999998</v>
      </c>
      <c r="M160" s="273">
        <v>4437.57</v>
      </c>
      <c r="N160" s="273">
        <v>29491.599999999999</v>
      </c>
      <c r="O160" s="273">
        <v>8911.619999999999</v>
      </c>
      <c r="P160" s="273">
        <v>30869.75</v>
      </c>
      <c r="Q160" s="276">
        <f t="shared" si="20"/>
        <v>299272.89</v>
      </c>
      <c r="R160" s="239"/>
      <c r="S160" s="1"/>
    </row>
    <row r="161" spans="2:22" x14ac:dyDescent="0.25">
      <c r="B161" s="26" t="s">
        <v>476</v>
      </c>
      <c r="C161" s="282">
        <v>0</v>
      </c>
      <c r="D161" s="282">
        <v>0</v>
      </c>
      <c r="E161" s="282"/>
      <c r="F161" s="282"/>
      <c r="G161" s="282"/>
      <c r="H161" s="282">
        <v>199</v>
      </c>
      <c r="I161" s="282"/>
      <c r="J161" s="282"/>
      <c r="K161" s="282"/>
      <c r="L161" s="282"/>
      <c r="M161" s="282"/>
      <c r="N161" s="282"/>
      <c r="O161" s="282"/>
      <c r="P161" s="273"/>
      <c r="Q161" s="276">
        <f t="shared" si="20"/>
        <v>199</v>
      </c>
      <c r="R161" s="239"/>
      <c r="S161" s="1"/>
    </row>
    <row r="162" spans="2:22" x14ac:dyDescent="0.25">
      <c r="B162" s="26" t="s">
        <v>477</v>
      </c>
      <c r="C162" s="282">
        <v>0</v>
      </c>
      <c r="D162" s="282">
        <v>0</v>
      </c>
      <c r="E162" s="282"/>
      <c r="F162" s="282"/>
      <c r="G162" s="282"/>
      <c r="H162" s="282"/>
      <c r="I162" s="282">
        <v>0</v>
      </c>
      <c r="J162" s="282"/>
      <c r="K162" s="282"/>
      <c r="L162" s="282"/>
      <c r="M162" s="282"/>
      <c r="N162" s="282"/>
      <c r="O162" s="282"/>
      <c r="P162" s="273"/>
      <c r="Q162" s="276">
        <f t="shared" si="20"/>
        <v>0</v>
      </c>
      <c r="R162" s="239"/>
      <c r="S162" s="1"/>
    </row>
    <row r="163" spans="2:22" x14ac:dyDescent="0.25">
      <c r="B163" s="26" t="s">
        <v>478</v>
      </c>
      <c r="C163" s="282">
        <v>0</v>
      </c>
      <c r="D163" s="282">
        <v>0</v>
      </c>
      <c r="E163" s="282"/>
      <c r="F163" s="273">
        <v>36742954.490000002</v>
      </c>
      <c r="G163" s="273">
        <v>17938689.09</v>
      </c>
      <c r="H163" s="273">
        <v>20066022.710000001</v>
      </c>
      <c r="I163" s="273">
        <v>2414000</v>
      </c>
      <c r="J163" s="273">
        <v>11589347.82</v>
      </c>
      <c r="K163" s="273">
        <v>32609518.809999999</v>
      </c>
      <c r="L163" s="273">
        <v>8138676.8399999999</v>
      </c>
      <c r="M163" s="273">
        <v>18162689.370000001</v>
      </c>
      <c r="N163" s="273">
        <v>21036689.370000001</v>
      </c>
      <c r="O163" s="273">
        <v>38376703.859999999</v>
      </c>
      <c r="P163" s="273">
        <v>17337347.82</v>
      </c>
      <c r="Q163" s="276">
        <f t="shared" si="20"/>
        <v>224412640.18000001</v>
      </c>
      <c r="R163" s="239"/>
      <c r="S163" s="1"/>
    </row>
    <row r="164" spans="2:22" x14ac:dyDescent="0.25">
      <c r="B164" s="26" t="s">
        <v>479</v>
      </c>
      <c r="C164" s="282">
        <v>0</v>
      </c>
      <c r="D164" s="282">
        <v>95949270.769999996</v>
      </c>
      <c r="E164" s="273">
        <v>81655.289999999994</v>
      </c>
      <c r="F164" s="273">
        <v>5404085.2199999997</v>
      </c>
      <c r="G164" s="273">
        <v>6344770.96</v>
      </c>
      <c r="H164" s="273">
        <v>14546497.970000001</v>
      </c>
      <c r="I164" s="273">
        <v>30952609.940000001</v>
      </c>
      <c r="J164" s="273">
        <v>52216577.979999997</v>
      </c>
      <c r="K164" s="273">
        <v>74791442.599999994</v>
      </c>
      <c r="L164" s="273">
        <v>19357838.890000001</v>
      </c>
      <c r="M164" s="273">
        <v>59199192.890000001</v>
      </c>
      <c r="N164" s="273">
        <v>99248044.269999996</v>
      </c>
      <c r="O164" s="273">
        <v>42540548.090000004</v>
      </c>
      <c r="P164" s="273">
        <v>231270280.80000001</v>
      </c>
      <c r="Q164" s="276">
        <f t="shared" si="20"/>
        <v>635953544.89999986</v>
      </c>
      <c r="S164" s="1"/>
    </row>
    <row r="165" spans="2:22" x14ac:dyDescent="0.25">
      <c r="B165" s="284" t="s">
        <v>481</v>
      </c>
      <c r="C165" s="282">
        <v>28951097</v>
      </c>
      <c r="D165" s="282">
        <v>0</v>
      </c>
      <c r="E165" s="273">
        <v>2981692.11</v>
      </c>
      <c r="F165" s="273">
        <v>3350714.34</v>
      </c>
      <c r="G165" s="273">
        <v>4665919.4000000004</v>
      </c>
      <c r="H165" s="273">
        <v>3615391.8200000003</v>
      </c>
      <c r="I165" s="273">
        <v>3885420.75</v>
      </c>
      <c r="J165" s="273">
        <v>4974019.07</v>
      </c>
      <c r="K165" s="273">
        <v>3917630.23</v>
      </c>
      <c r="L165" s="273">
        <v>4099370.42</v>
      </c>
      <c r="M165" s="273">
        <v>5294675.79</v>
      </c>
      <c r="N165" s="273">
        <v>4249431.8</v>
      </c>
      <c r="O165" s="273">
        <v>4313465.05</v>
      </c>
      <c r="P165" s="273">
        <v>6064027.5199999996</v>
      </c>
      <c r="Q165" s="276">
        <f t="shared" si="20"/>
        <v>51411758.299999997</v>
      </c>
      <c r="R165" s="239"/>
      <c r="S165" s="1"/>
    </row>
    <row r="166" spans="2:22" s="1" customFormat="1" x14ac:dyDescent="0.25">
      <c r="B166" s="285" t="s">
        <v>212</v>
      </c>
      <c r="C166" s="283">
        <f>+C167+C175</f>
        <v>8787404149</v>
      </c>
      <c r="D166" s="283">
        <f>+D167+D175</f>
        <v>21137587022</v>
      </c>
      <c r="E166" s="283">
        <f t="shared" ref="E166:P166" si="23">+E167+E175</f>
        <v>2847705572.0099998</v>
      </c>
      <c r="F166" s="283">
        <f t="shared" si="23"/>
        <v>396268791.42999995</v>
      </c>
      <c r="G166" s="283">
        <f t="shared" si="23"/>
        <v>320785329.30000001</v>
      </c>
      <c r="H166" s="283">
        <f t="shared" si="23"/>
        <v>438296224.87</v>
      </c>
      <c r="I166" s="283">
        <f t="shared" si="23"/>
        <v>820592532.50999999</v>
      </c>
      <c r="J166" s="283">
        <f t="shared" si="23"/>
        <v>2563534104.7000003</v>
      </c>
      <c r="K166" s="283">
        <f t="shared" si="23"/>
        <v>732337189.42000008</v>
      </c>
      <c r="L166" s="283">
        <f t="shared" si="23"/>
        <v>4775355188.21</v>
      </c>
      <c r="M166" s="283">
        <f t="shared" si="23"/>
        <v>1126363818.78</v>
      </c>
      <c r="N166" s="283">
        <f t="shared" si="23"/>
        <v>699555706.5200001</v>
      </c>
      <c r="O166" s="283">
        <f>+O167+O175</f>
        <v>1686115938.5700002</v>
      </c>
      <c r="P166" s="283">
        <f t="shared" si="23"/>
        <v>7216746245.3500004</v>
      </c>
      <c r="Q166" s="283">
        <f t="shared" si="20"/>
        <v>23623656641.670002</v>
      </c>
      <c r="R166"/>
      <c r="U166"/>
      <c r="V166"/>
    </row>
    <row r="167" spans="2:22" s="1" customFormat="1" x14ac:dyDescent="0.25">
      <c r="B167" s="3" t="s">
        <v>213</v>
      </c>
      <c r="C167" s="243">
        <f>C168+C172</f>
        <v>0</v>
      </c>
      <c r="D167" s="243">
        <f>D168+D172</f>
        <v>940119950</v>
      </c>
      <c r="E167" s="243">
        <f t="shared" ref="E167:N167" si="24">E168+E172</f>
        <v>102345819.48999999</v>
      </c>
      <c r="F167" s="243">
        <f t="shared" si="24"/>
        <v>396259406.16999996</v>
      </c>
      <c r="G167" s="243">
        <f t="shared" si="24"/>
        <v>88791973.739999995</v>
      </c>
      <c r="H167" s="243">
        <f t="shared" si="24"/>
        <v>2716154.14</v>
      </c>
      <c r="I167" s="243">
        <f t="shared" si="24"/>
        <v>177413024.63999999</v>
      </c>
      <c r="J167" s="243">
        <f t="shared" si="24"/>
        <v>91161928.319999993</v>
      </c>
      <c r="K167" s="243">
        <f t="shared" si="24"/>
        <v>81431643.310000002</v>
      </c>
      <c r="L167" s="243">
        <f t="shared" si="24"/>
        <v>92451044.209999993</v>
      </c>
      <c r="M167" s="243">
        <f t="shared" si="24"/>
        <v>86625022.489999995</v>
      </c>
      <c r="N167" s="243">
        <f t="shared" si="24"/>
        <v>98346035.090000004</v>
      </c>
      <c r="O167" s="243">
        <f>O168+O172</f>
        <v>379141820.62</v>
      </c>
      <c r="P167" s="243">
        <f>P168+P172</f>
        <v>2943380071.46</v>
      </c>
      <c r="Q167" s="243">
        <f t="shared" si="20"/>
        <v>4540063943.6800003</v>
      </c>
      <c r="R167"/>
      <c r="U167"/>
      <c r="V167"/>
    </row>
    <row r="168" spans="2:22" x14ac:dyDescent="0.25">
      <c r="B168" s="8" t="s">
        <v>482</v>
      </c>
      <c r="C168" s="282">
        <f>SUM(C169:C171)</f>
        <v>0</v>
      </c>
      <c r="D168" s="282">
        <f>SUM(D169:D171)</f>
        <v>940119950</v>
      </c>
      <c r="E168" s="282">
        <f t="shared" ref="E168:N168" si="25">SUM(E169:E171)</f>
        <v>102345819.48999999</v>
      </c>
      <c r="F168" s="282">
        <f t="shared" si="25"/>
        <v>396259406.16999996</v>
      </c>
      <c r="G168" s="282">
        <f t="shared" si="25"/>
        <v>88791973.739999995</v>
      </c>
      <c r="H168" s="282">
        <f t="shared" si="25"/>
        <v>2716154.14</v>
      </c>
      <c r="I168" s="282">
        <f t="shared" si="25"/>
        <v>177413024.63999999</v>
      </c>
      <c r="J168" s="282">
        <f t="shared" si="25"/>
        <v>91161928.319999993</v>
      </c>
      <c r="K168" s="282">
        <f t="shared" si="25"/>
        <v>81431643.310000002</v>
      </c>
      <c r="L168" s="282">
        <f t="shared" si="25"/>
        <v>92451044.209999993</v>
      </c>
      <c r="M168" s="282">
        <f>SUM(M169:M171)</f>
        <v>86625022.489999995</v>
      </c>
      <c r="N168" s="282">
        <f t="shared" si="25"/>
        <v>98346035.090000004</v>
      </c>
      <c r="O168" s="282">
        <f>SUM(O169:O171)</f>
        <v>379141820.62</v>
      </c>
      <c r="P168" s="282">
        <f>SUM(P169:P171)</f>
        <v>2943380071.46</v>
      </c>
      <c r="Q168" s="282">
        <f t="shared" si="20"/>
        <v>4540063943.6800003</v>
      </c>
      <c r="S168" s="1"/>
      <c r="U168" s="1"/>
      <c r="V168" s="1"/>
    </row>
    <row r="169" spans="2:22" x14ac:dyDescent="0.25">
      <c r="B169" s="26" t="s">
        <v>483</v>
      </c>
      <c r="C169" s="282">
        <v>0</v>
      </c>
      <c r="D169" s="282">
        <v>0</v>
      </c>
      <c r="E169" s="282">
        <v>0</v>
      </c>
      <c r="F169" s="282">
        <v>0</v>
      </c>
      <c r="G169" s="282">
        <v>0</v>
      </c>
      <c r="H169" s="282">
        <v>0</v>
      </c>
      <c r="I169" s="282">
        <v>0</v>
      </c>
      <c r="J169" s="282">
        <v>0</v>
      </c>
      <c r="K169" s="282">
        <v>0</v>
      </c>
      <c r="L169" s="282">
        <v>0</v>
      </c>
      <c r="M169" s="282">
        <v>0</v>
      </c>
      <c r="N169" s="282">
        <v>0</v>
      </c>
      <c r="O169" s="282">
        <v>0</v>
      </c>
      <c r="P169" s="282">
        <v>0</v>
      </c>
      <c r="Q169" s="282">
        <f t="shared" si="20"/>
        <v>0</v>
      </c>
      <c r="S169" s="1"/>
      <c r="U169" s="1"/>
      <c r="V169" s="1"/>
    </row>
    <row r="170" spans="2:22" x14ac:dyDescent="0.25">
      <c r="B170" s="26" t="s">
        <v>484</v>
      </c>
      <c r="C170" s="282">
        <v>0</v>
      </c>
      <c r="D170" s="282">
        <v>940119950</v>
      </c>
      <c r="E170" s="282">
        <v>102345819.48999999</v>
      </c>
      <c r="F170" s="282">
        <v>396259406.16999996</v>
      </c>
      <c r="G170" s="282">
        <v>88791973.739999995</v>
      </c>
      <c r="H170" s="282">
        <v>2716154.14</v>
      </c>
      <c r="I170" s="282">
        <v>177413024.63999999</v>
      </c>
      <c r="J170" s="282">
        <v>91161928.319999993</v>
      </c>
      <c r="K170" s="282">
        <v>81431643.310000002</v>
      </c>
      <c r="L170" s="282">
        <v>92451044.209999993</v>
      </c>
      <c r="M170" s="282">
        <v>86625022.489999995</v>
      </c>
      <c r="N170" s="282">
        <v>98346035.090000004</v>
      </c>
      <c r="O170" s="282">
        <v>379141820.62</v>
      </c>
      <c r="P170" s="282">
        <v>2943380071.46</v>
      </c>
      <c r="Q170" s="282">
        <f t="shared" si="20"/>
        <v>4540063943.6800003</v>
      </c>
      <c r="R170" s="239"/>
      <c r="S170" s="1"/>
    </row>
    <row r="171" spans="2:22" x14ac:dyDescent="0.25">
      <c r="B171" s="26" t="s">
        <v>485</v>
      </c>
      <c r="C171" s="282">
        <v>0</v>
      </c>
      <c r="D171" s="282">
        <v>0</v>
      </c>
      <c r="E171" s="282">
        <v>0</v>
      </c>
      <c r="F171" s="282">
        <v>0</v>
      </c>
      <c r="G171" s="282">
        <v>0</v>
      </c>
      <c r="H171" s="282">
        <v>0</v>
      </c>
      <c r="I171" s="282">
        <v>0</v>
      </c>
      <c r="J171" s="282">
        <v>0</v>
      </c>
      <c r="K171" s="282">
        <v>0</v>
      </c>
      <c r="L171" s="282">
        <v>0</v>
      </c>
      <c r="M171" s="282">
        <v>0</v>
      </c>
      <c r="N171" s="282">
        <v>0</v>
      </c>
      <c r="O171" s="282">
        <v>0</v>
      </c>
      <c r="P171" s="282">
        <v>0</v>
      </c>
      <c r="Q171" s="282">
        <f t="shared" si="20"/>
        <v>0</v>
      </c>
      <c r="R171" s="239"/>
      <c r="S171" s="1"/>
    </row>
    <row r="172" spans="2:22" x14ac:dyDescent="0.25">
      <c r="B172" s="8" t="s">
        <v>486</v>
      </c>
      <c r="C172" s="282">
        <f>SUM(C173:C174)</f>
        <v>0</v>
      </c>
      <c r="D172" s="282">
        <f>SUM(D173:D174)</f>
        <v>0</v>
      </c>
      <c r="E172" s="282">
        <f>SUM(E173:E174)</f>
        <v>0</v>
      </c>
      <c r="F172" s="282">
        <v>0</v>
      </c>
      <c r="G172" s="282">
        <v>0</v>
      </c>
      <c r="H172" s="282">
        <v>0</v>
      </c>
      <c r="I172" s="282">
        <v>0</v>
      </c>
      <c r="J172" s="282">
        <v>0</v>
      </c>
      <c r="K172" s="282">
        <v>0</v>
      </c>
      <c r="L172" s="282">
        <v>0</v>
      </c>
      <c r="M172" s="282">
        <v>0</v>
      </c>
      <c r="N172" s="282">
        <v>0</v>
      </c>
      <c r="O172" s="282">
        <v>0</v>
      </c>
      <c r="P172" s="282">
        <v>0</v>
      </c>
      <c r="Q172" s="282">
        <f t="shared" si="20"/>
        <v>0</v>
      </c>
      <c r="R172" s="239"/>
      <c r="S172" s="1"/>
    </row>
    <row r="173" spans="2:22" x14ac:dyDescent="0.25">
      <c r="B173" s="26" t="s">
        <v>487</v>
      </c>
      <c r="C173" s="282">
        <v>0</v>
      </c>
      <c r="D173" s="282">
        <v>0</v>
      </c>
      <c r="E173" s="282">
        <v>0</v>
      </c>
      <c r="F173" s="282">
        <v>0</v>
      </c>
      <c r="G173" s="282">
        <v>0</v>
      </c>
      <c r="H173" s="282">
        <v>0</v>
      </c>
      <c r="I173" s="282">
        <v>0</v>
      </c>
      <c r="J173" s="282">
        <v>0</v>
      </c>
      <c r="K173" s="282">
        <v>0</v>
      </c>
      <c r="L173" s="282">
        <v>0</v>
      </c>
      <c r="M173" s="282">
        <v>0</v>
      </c>
      <c r="N173" s="282">
        <v>0</v>
      </c>
      <c r="O173" s="282">
        <v>0</v>
      </c>
      <c r="P173" s="282">
        <v>0</v>
      </c>
      <c r="Q173" s="282">
        <f t="shared" si="20"/>
        <v>0</v>
      </c>
      <c r="R173" s="239"/>
      <c r="S173" s="1"/>
    </row>
    <row r="174" spans="2:22" x14ac:dyDescent="0.25">
      <c r="B174" s="26" t="s">
        <v>488</v>
      </c>
      <c r="C174" s="282">
        <v>0</v>
      </c>
      <c r="D174" s="282">
        <v>0</v>
      </c>
      <c r="E174" s="282">
        <v>0</v>
      </c>
      <c r="F174" s="282">
        <v>0</v>
      </c>
      <c r="G174" s="282">
        <v>0</v>
      </c>
      <c r="H174" s="282">
        <v>0</v>
      </c>
      <c r="I174" s="282">
        <v>0</v>
      </c>
      <c r="J174" s="282">
        <v>0</v>
      </c>
      <c r="K174" s="282">
        <v>0</v>
      </c>
      <c r="L174" s="282">
        <v>0</v>
      </c>
      <c r="M174" s="282">
        <v>0</v>
      </c>
      <c r="N174" s="282">
        <v>0</v>
      </c>
      <c r="O174" s="282">
        <v>0</v>
      </c>
      <c r="P174" s="282">
        <v>0</v>
      </c>
      <c r="Q174" s="282">
        <f t="shared" si="20"/>
        <v>0</v>
      </c>
      <c r="S174" s="1"/>
    </row>
    <row r="175" spans="2:22" x14ac:dyDescent="0.25">
      <c r="B175" s="3" t="s">
        <v>214</v>
      </c>
      <c r="C175" s="243">
        <f t="shared" ref="C175:M175" si="26">C176+C180</f>
        <v>8787404149</v>
      </c>
      <c r="D175" s="243">
        <f t="shared" ref="D175" si="27">D176+D180</f>
        <v>20197467072</v>
      </c>
      <c r="E175" s="243">
        <f t="shared" si="26"/>
        <v>2745359752.52</v>
      </c>
      <c r="F175" s="243">
        <f>F176+F180</f>
        <v>9385.26</v>
      </c>
      <c r="G175" s="243">
        <f t="shared" si="26"/>
        <v>231993355.56</v>
      </c>
      <c r="H175" s="243">
        <f t="shared" si="26"/>
        <v>435580070.73000002</v>
      </c>
      <c r="I175" s="243">
        <f t="shared" si="26"/>
        <v>643179507.87</v>
      </c>
      <c r="J175" s="243">
        <f t="shared" si="26"/>
        <v>2472372176.3800001</v>
      </c>
      <c r="K175" s="243">
        <f t="shared" si="26"/>
        <v>650905546.11000001</v>
      </c>
      <c r="L175" s="243">
        <f t="shared" si="26"/>
        <v>4682904144</v>
      </c>
      <c r="M175" s="243">
        <f t="shared" si="26"/>
        <v>1039738796.29</v>
      </c>
      <c r="N175" s="243">
        <f>N176+N180</f>
        <v>601209671.43000007</v>
      </c>
      <c r="O175" s="243">
        <f>O176+O180</f>
        <v>1306974117.95</v>
      </c>
      <c r="P175" s="243">
        <f>P176+P180</f>
        <v>4273366173.8899999</v>
      </c>
      <c r="Q175" s="243">
        <f t="shared" si="20"/>
        <v>19083592697.990002</v>
      </c>
      <c r="R175" s="239"/>
      <c r="S175" s="1"/>
    </row>
    <row r="176" spans="2:22" x14ac:dyDescent="0.25">
      <c r="B176" s="8" t="s">
        <v>489</v>
      </c>
      <c r="C176" s="282">
        <f>SUM(C177:C179)</f>
        <v>8700000000</v>
      </c>
      <c r="D176" s="282">
        <f>SUM(D177:D179)</f>
        <v>12123047317</v>
      </c>
      <c r="E176" s="282">
        <f>SUM(E177:E179)</f>
        <v>2500247653.3000002</v>
      </c>
      <c r="F176" s="282">
        <f>SUM(F177:F179)</f>
        <v>0</v>
      </c>
      <c r="G176" s="282">
        <f t="shared" ref="G176:L176" si="28">SUM(G177:G179)</f>
        <v>0</v>
      </c>
      <c r="H176" s="282">
        <f t="shared" si="28"/>
        <v>0</v>
      </c>
      <c r="I176" s="282">
        <f t="shared" si="28"/>
        <v>0</v>
      </c>
      <c r="J176" s="282">
        <f t="shared" si="28"/>
        <v>1448764880</v>
      </c>
      <c r="K176" s="282">
        <f t="shared" si="28"/>
        <v>0</v>
      </c>
      <c r="L176" s="282">
        <f t="shared" si="28"/>
        <v>3669034784.4000001</v>
      </c>
      <c r="M176" s="282">
        <f>SUM(M177:M179)</f>
        <v>0</v>
      </c>
      <c r="N176" s="282">
        <f>SUM(N177:N179)</f>
        <v>0</v>
      </c>
      <c r="O176" s="282">
        <f>SUM(O177:O179)</f>
        <v>894103340</v>
      </c>
      <c r="P176" s="282">
        <f>P177+P178+P179</f>
        <v>3605473007.0999999</v>
      </c>
      <c r="Q176" s="282">
        <f t="shared" si="20"/>
        <v>12117623664.800001</v>
      </c>
      <c r="R176" s="239"/>
      <c r="S176" s="1"/>
    </row>
    <row r="177" spans="2:22" x14ac:dyDescent="0.25">
      <c r="B177" s="23" t="s">
        <v>490</v>
      </c>
      <c r="C177" s="282">
        <v>3500000000</v>
      </c>
      <c r="D177" s="282">
        <v>4849012533</v>
      </c>
      <c r="E177" s="282">
        <v>2500247653.3000002</v>
      </c>
      <c r="F177" s="282"/>
      <c r="G177" s="282"/>
      <c r="H177" s="282"/>
      <c r="I177" s="282"/>
      <c r="J177" s="282">
        <v>1448764880</v>
      </c>
      <c r="K177" s="282"/>
      <c r="L177" s="282"/>
      <c r="M177" s="282"/>
      <c r="N177" s="282">
        <v>0</v>
      </c>
      <c r="O177" s="282">
        <v>894103340</v>
      </c>
      <c r="P177" s="282"/>
      <c r="Q177" s="282">
        <f t="shared" si="20"/>
        <v>4843115873.3000002</v>
      </c>
      <c r="R177" s="239"/>
      <c r="S177" s="1"/>
    </row>
    <row r="178" spans="2:22" x14ac:dyDescent="0.25">
      <c r="B178" s="23" t="s">
        <v>491</v>
      </c>
      <c r="C178" s="282">
        <v>5200000000</v>
      </c>
      <c r="D178" s="282">
        <v>7274034784</v>
      </c>
      <c r="E178" s="282">
        <v>0</v>
      </c>
      <c r="F178" s="282"/>
      <c r="G178" s="282"/>
      <c r="H178" s="282"/>
      <c r="I178" s="282"/>
      <c r="J178" s="282"/>
      <c r="K178" s="282"/>
      <c r="L178" s="282">
        <v>3669034784.4000001</v>
      </c>
      <c r="M178" s="282"/>
      <c r="N178" s="282">
        <v>0</v>
      </c>
      <c r="O178" s="282"/>
      <c r="P178" s="282">
        <v>3605473007.0999999</v>
      </c>
      <c r="Q178" s="282">
        <f t="shared" si="20"/>
        <v>7274507791.5</v>
      </c>
      <c r="R178" s="239"/>
      <c r="S178" s="1"/>
    </row>
    <row r="179" spans="2:22" x14ac:dyDescent="0.25">
      <c r="B179" s="23" t="s">
        <v>492</v>
      </c>
      <c r="C179" s="282">
        <v>0</v>
      </c>
      <c r="D179" s="282">
        <v>0</v>
      </c>
      <c r="E179" s="282">
        <v>0</v>
      </c>
      <c r="F179" s="282">
        <v>0</v>
      </c>
      <c r="G179" s="282">
        <v>0</v>
      </c>
      <c r="H179" s="282">
        <v>0</v>
      </c>
      <c r="I179" s="282">
        <v>0</v>
      </c>
      <c r="J179" s="282">
        <v>0</v>
      </c>
      <c r="K179" s="282">
        <v>0</v>
      </c>
      <c r="L179" s="282">
        <v>0</v>
      </c>
      <c r="M179" s="282">
        <v>0</v>
      </c>
      <c r="N179" s="282">
        <v>0</v>
      </c>
      <c r="O179" s="282">
        <v>0</v>
      </c>
      <c r="P179" s="282">
        <v>0</v>
      </c>
      <c r="Q179" s="282">
        <f t="shared" si="20"/>
        <v>0</v>
      </c>
      <c r="R179" s="239"/>
      <c r="S179" s="1"/>
    </row>
    <row r="180" spans="2:22" x14ac:dyDescent="0.25">
      <c r="B180" s="8" t="s">
        <v>493</v>
      </c>
      <c r="C180" s="282">
        <f>SUM(C181:C187)</f>
        <v>87404149</v>
      </c>
      <c r="D180" s="282">
        <f>SUM(D181:D187)</f>
        <v>8074419755</v>
      </c>
      <c r="E180" s="282">
        <f>SUM(E181:E187)</f>
        <v>245112099.22</v>
      </c>
      <c r="F180" s="282">
        <f>SUM(F181:F187)</f>
        <v>9385.26</v>
      </c>
      <c r="G180" s="282">
        <f t="shared" ref="G180:L180" si="29">SUM(G181:G187)</f>
        <v>231993355.56</v>
      </c>
      <c r="H180" s="282">
        <f t="shared" si="29"/>
        <v>435580070.73000002</v>
      </c>
      <c r="I180" s="282">
        <f t="shared" si="29"/>
        <v>643179507.87</v>
      </c>
      <c r="J180" s="282">
        <f t="shared" si="29"/>
        <v>1023607296.38</v>
      </c>
      <c r="K180" s="282">
        <f t="shared" si="29"/>
        <v>650905546.11000001</v>
      </c>
      <c r="L180" s="282">
        <f t="shared" si="29"/>
        <v>1013869359.6</v>
      </c>
      <c r="M180" s="282">
        <f>SUM(M181:M187)</f>
        <v>1039738796.29</v>
      </c>
      <c r="N180" s="282">
        <f>SUM(N181:N187)</f>
        <v>601209671.43000007</v>
      </c>
      <c r="O180" s="282">
        <f>SUM(O181:O187)</f>
        <v>412870777.94999999</v>
      </c>
      <c r="P180" s="282">
        <f>SUM(P181:P187)</f>
        <v>667893166.78999996</v>
      </c>
      <c r="Q180" s="282">
        <f t="shared" si="20"/>
        <v>6965969033.1900005</v>
      </c>
      <c r="R180" s="239"/>
      <c r="S180" s="1"/>
    </row>
    <row r="181" spans="2:22" x14ac:dyDescent="0.25">
      <c r="B181" s="26" t="s">
        <v>494</v>
      </c>
      <c r="C181" s="282">
        <v>87267496</v>
      </c>
      <c r="D181" s="282">
        <v>350549282</v>
      </c>
      <c r="E181" s="282">
        <v>245065964.81999999</v>
      </c>
      <c r="F181" s="282"/>
      <c r="G181" s="282"/>
      <c r="H181" s="282">
        <v>32484211.950000003</v>
      </c>
      <c r="I181" s="282"/>
      <c r="J181" s="282"/>
      <c r="K181" s="282">
        <v>72999104.579999998</v>
      </c>
      <c r="L181" s="282"/>
      <c r="M181" s="282"/>
      <c r="N181" s="282">
        <v>11778372.640000001</v>
      </c>
      <c r="O181" s="282"/>
      <c r="P181" s="282"/>
      <c r="Q181" s="282">
        <f t="shared" si="20"/>
        <v>362327653.98999995</v>
      </c>
      <c r="R181" s="239"/>
      <c r="S181" s="1"/>
    </row>
    <row r="182" spans="2:22" x14ac:dyDescent="0.25">
      <c r="B182" s="26" t="s">
        <v>495</v>
      </c>
      <c r="C182" s="282">
        <v>96396</v>
      </c>
      <c r="D182" s="282">
        <v>86878</v>
      </c>
      <c r="E182" s="282">
        <v>17282.22</v>
      </c>
      <c r="F182" s="282">
        <v>9121.0499999999993</v>
      </c>
      <c r="G182" s="282">
        <v>26064.86</v>
      </c>
      <c r="H182" s="282">
        <v>1469.3</v>
      </c>
      <c r="I182" s="282">
        <v>85.7</v>
      </c>
      <c r="J182" s="282">
        <v>2182.5</v>
      </c>
      <c r="K182" s="282">
        <v>7172.4000000000005</v>
      </c>
      <c r="L182" s="282">
        <v>139.6</v>
      </c>
      <c r="M182" s="282">
        <v>5153.29</v>
      </c>
      <c r="N182" s="282">
        <v>4583.96</v>
      </c>
      <c r="O182" s="282">
        <v>8040.46</v>
      </c>
      <c r="P182" s="282">
        <v>8142.21</v>
      </c>
      <c r="Q182" s="282">
        <f t="shared" si="20"/>
        <v>89437.550000000017</v>
      </c>
      <c r="R182" s="239"/>
      <c r="S182" s="1"/>
    </row>
    <row r="183" spans="2:22" x14ac:dyDescent="0.25">
      <c r="B183" s="26" t="s">
        <v>496</v>
      </c>
      <c r="C183" s="282">
        <v>8138</v>
      </c>
      <c r="D183" s="282">
        <v>0</v>
      </c>
      <c r="E183" s="282">
        <v>0</v>
      </c>
      <c r="F183" s="282"/>
      <c r="G183" s="282"/>
      <c r="H183" s="282"/>
      <c r="I183" s="282"/>
      <c r="J183" s="282"/>
      <c r="K183" s="282"/>
      <c r="L183" s="282"/>
      <c r="M183" s="282">
        <v>0</v>
      </c>
      <c r="N183" s="282">
        <v>0</v>
      </c>
      <c r="O183" s="282"/>
      <c r="P183" s="282">
        <v>4012.28</v>
      </c>
      <c r="Q183" s="282">
        <f t="shared" si="20"/>
        <v>4012.28</v>
      </c>
      <c r="R183" s="239"/>
      <c r="S183" s="1"/>
    </row>
    <row r="184" spans="2:22" x14ac:dyDescent="0.25">
      <c r="B184" s="26" t="s">
        <v>497</v>
      </c>
      <c r="C184" s="282">
        <v>28490</v>
      </c>
      <c r="D184" s="282">
        <v>28490</v>
      </c>
      <c r="E184" s="282">
        <v>28489.68</v>
      </c>
      <c r="F184" s="282"/>
      <c r="G184" s="282"/>
      <c r="H184" s="282"/>
      <c r="I184" s="282"/>
      <c r="J184" s="282"/>
      <c r="K184" s="282"/>
      <c r="L184" s="282"/>
      <c r="M184" s="282"/>
      <c r="N184" s="282"/>
      <c r="O184" s="282"/>
      <c r="P184" s="282"/>
      <c r="Q184" s="282">
        <f t="shared" si="20"/>
        <v>28489.68</v>
      </c>
      <c r="R184" s="239"/>
      <c r="S184" s="1"/>
    </row>
    <row r="185" spans="2:22" x14ac:dyDescent="0.25">
      <c r="B185" s="26" t="s">
        <v>498</v>
      </c>
      <c r="C185" s="282">
        <v>3629</v>
      </c>
      <c r="D185" s="282">
        <v>1235</v>
      </c>
      <c r="E185" s="282">
        <v>0</v>
      </c>
      <c r="F185" s="282">
        <v>13.860000000000042</v>
      </c>
      <c r="G185" s="282">
        <v>193.7400000000016</v>
      </c>
      <c r="H185" s="282">
        <v>1.0000000000005116E-2</v>
      </c>
      <c r="I185" s="282">
        <v>0</v>
      </c>
      <c r="J185" s="282"/>
      <c r="K185" s="282"/>
      <c r="L185" s="282"/>
      <c r="M185" s="282">
        <v>0</v>
      </c>
      <c r="N185" s="282">
        <v>0</v>
      </c>
      <c r="O185" s="282"/>
      <c r="P185" s="282"/>
      <c r="Q185" s="282">
        <f t="shared" si="20"/>
        <v>207.61000000000166</v>
      </c>
      <c r="R185" s="239"/>
      <c r="S185" s="1"/>
    </row>
    <row r="186" spans="2:22" x14ac:dyDescent="0.25">
      <c r="B186" s="26" t="s">
        <v>499</v>
      </c>
      <c r="C186" s="282">
        <v>0</v>
      </c>
      <c r="D186" s="282">
        <v>12845</v>
      </c>
      <c r="E186" s="282">
        <v>362.5</v>
      </c>
      <c r="F186" s="282">
        <v>250.35</v>
      </c>
      <c r="G186" s="282">
        <v>12624.21</v>
      </c>
      <c r="H186" s="282">
        <v>124.52</v>
      </c>
      <c r="I186" s="282">
        <v>2.17</v>
      </c>
      <c r="J186" s="282">
        <v>218.25</v>
      </c>
      <c r="K186" s="282">
        <v>290</v>
      </c>
      <c r="L186" s="282"/>
      <c r="M186" s="282"/>
      <c r="N186" s="282">
        <v>0</v>
      </c>
      <c r="O186" s="282">
        <v>360.29</v>
      </c>
      <c r="P186" s="282">
        <v>6.3</v>
      </c>
      <c r="Q186" s="282">
        <f t="shared" si="20"/>
        <v>14238.59</v>
      </c>
      <c r="R186" s="239"/>
      <c r="S186" s="1"/>
    </row>
    <row r="187" spans="2:22" x14ac:dyDescent="0.25">
      <c r="B187" s="26" t="s">
        <v>500</v>
      </c>
      <c r="C187" s="282">
        <v>0</v>
      </c>
      <c r="D187" s="282">
        <v>7723741025</v>
      </c>
      <c r="E187" s="282">
        <v>0</v>
      </c>
      <c r="F187" s="282">
        <v>0</v>
      </c>
      <c r="G187" s="282">
        <v>231954472.75</v>
      </c>
      <c r="H187" s="282">
        <v>403094264.94999999</v>
      </c>
      <c r="I187" s="282">
        <v>643179420</v>
      </c>
      <c r="J187" s="282">
        <v>1023604895.63</v>
      </c>
      <c r="K187" s="282">
        <v>577898979.13</v>
      </c>
      <c r="L187" s="282">
        <v>1013869220</v>
      </c>
      <c r="M187" s="282">
        <v>1039733643</v>
      </c>
      <c r="N187" s="282">
        <v>589426714.83000004</v>
      </c>
      <c r="O187" s="282">
        <v>412862377.19999999</v>
      </c>
      <c r="P187" s="282">
        <v>667881006</v>
      </c>
      <c r="Q187" s="282">
        <f t="shared" si="20"/>
        <v>6603504993.4899998</v>
      </c>
      <c r="R187" s="239"/>
      <c r="S187" s="1"/>
    </row>
    <row r="188" spans="2:22" s="1" customFormat="1" x14ac:dyDescent="0.25">
      <c r="B188" s="2" t="s">
        <v>282</v>
      </c>
      <c r="C188" s="243">
        <f>C189+C192</f>
        <v>1001805845</v>
      </c>
      <c r="D188" s="243">
        <f t="shared" ref="D188" si="30">D189+D192</f>
        <v>2001328662</v>
      </c>
      <c r="E188" s="243">
        <f t="shared" ref="E188:P188" si="31">E189+E192</f>
        <v>0</v>
      </c>
      <c r="F188" s="243">
        <f t="shared" si="31"/>
        <v>183000</v>
      </c>
      <c r="G188" s="243">
        <f t="shared" si="31"/>
        <v>330000000</v>
      </c>
      <c r="H188" s="243">
        <f t="shared" si="31"/>
        <v>121500</v>
      </c>
      <c r="I188" s="243">
        <f t="shared" si="31"/>
        <v>91500</v>
      </c>
      <c r="J188" s="243">
        <f t="shared" si="31"/>
        <v>330000000</v>
      </c>
      <c r="K188" s="243">
        <f t="shared" si="31"/>
        <v>91500</v>
      </c>
      <c r="L188" s="243">
        <f t="shared" si="31"/>
        <v>0</v>
      </c>
      <c r="M188" s="243">
        <f t="shared" si="31"/>
        <v>340000000</v>
      </c>
      <c r="N188" s="243">
        <f t="shared" si="31"/>
        <v>1003769230.76</v>
      </c>
      <c r="O188" s="243">
        <f t="shared" si="31"/>
        <v>38824312.159999996</v>
      </c>
      <c r="P188" s="243">
        <f t="shared" si="31"/>
        <v>0</v>
      </c>
      <c r="Q188" s="243">
        <f>+SUM(E188:P188)</f>
        <v>2043081042.9200001</v>
      </c>
      <c r="R188" s="239"/>
      <c r="U188"/>
      <c r="V188"/>
    </row>
    <row r="189" spans="2:22" s="1" customFormat="1" x14ac:dyDescent="0.25">
      <c r="B189" s="8" t="s">
        <v>216</v>
      </c>
      <c r="C189" s="282">
        <f>C190+C191</f>
        <v>1805845</v>
      </c>
      <c r="D189" s="282">
        <f>D190+D191</f>
        <v>1328662</v>
      </c>
      <c r="E189" s="282">
        <f>E190+E191</f>
        <v>0</v>
      </c>
      <c r="F189" s="282">
        <f t="shared" ref="F189:P189" si="32">F190+F191</f>
        <v>183000</v>
      </c>
      <c r="G189" s="282">
        <f t="shared" si="32"/>
        <v>0</v>
      </c>
      <c r="H189" s="282">
        <f t="shared" si="32"/>
        <v>121500</v>
      </c>
      <c r="I189" s="282">
        <f t="shared" si="32"/>
        <v>91500</v>
      </c>
      <c r="J189" s="282">
        <f t="shared" si="32"/>
        <v>0</v>
      </c>
      <c r="K189" s="282">
        <f t="shared" si="32"/>
        <v>91500</v>
      </c>
      <c r="L189" s="282">
        <f t="shared" si="32"/>
        <v>0</v>
      </c>
      <c r="M189" s="282">
        <f t="shared" si="32"/>
        <v>0</v>
      </c>
      <c r="N189" s="282">
        <f t="shared" si="32"/>
        <v>0</v>
      </c>
      <c r="O189" s="282">
        <f>O190+O191</f>
        <v>0</v>
      </c>
      <c r="P189" s="282">
        <f t="shared" si="32"/>
        <v>0</v>
      </c>
      <c r="Q189" s="282">
        <f t="shared" si="20"/>
        <v>487500</v>
      </c>
      <c r="R189" s="239"/>
      <c r="U189"/>
      <c r="V189"/>
    </row>
    <row r="190" spans="2:22" s="1" customFormat="1" x14ac:dyDescent="0.25">
      <c r="B190" s="23" t="s">
        <v>502</v>
      </c>
      <c r="C190" s="282">
        <v>1805845</v>
      </c>
      <c r="D190" s="282">
        <v>1328662</v>
      </c>
      <c r="E190" s="282">
        <v>0</v>
      </c>
      <c r="F190" s="282">
        <v>183000</v>
      </c>
      <c r="G190" s="282"/>
      <c r="H190" s="282">
        <v>121500</v>
      </c>
      <c r="I190" s="282">
        <v>91500</v>
      </c>
      <c r="J190" s="282"/>
      <c r="K190" s="243">
        <v>91500</v>
      </c>
      <c r="L190" s="243"/>
      <c r="M190" s="243">
        <v>0</v>
      </c>
      <c r="N190" s="243">
        <v>0</v>
      </c>
      <c r="O190" s="243"/>
      <c r="P190" s="243"/>
      <c r="Q190" s="243">
        <f>+SUM(E190:P190)</f>
        <v>487500</v>
      </c>
      <c r="R190" s="239"/>
    </row>
    <row r="191" spans="2:22" s="1" customFormat="1" x14ac:dyDescent="0.25">
      <c r="B191" s="23" t="s">
        <v>503</v>
      </c>
      <c r="C191" s="282">
        <v>0</v>
      </c>
      <c r="D191" s="282">
        <v>0</v>
      </c>
      <c r="E191" s="282">
        <v>0</v>
      </c>
      <c r="F191" s="282">
        <v>0</v>
      </c>
      <c r="G191" s="282">
        <v>0</v>
      </c>
      <c r="H191" s="243">
        <v>0</v>
      </c>
      <c r="I191" s="243">
        <v>0</v>
      </c>
      <c r="J191" s="243">
        <v>0</v>
      </c>
      <c r="K191" s="243">
        <v>0</v>
      </c>
      <c r="L191" s="243">
        <v>0</v>
      </c>
      <c r="M191" s="243">
        <v>0</v>
      </c>
      <c r="N191" s="243">
        <v>0</v>
      </c>
      <c r="O191" s="243">
        <v>0</v>
      </c>
      <c r="P191" s="243">
        <v>0</v>
      </c>
      <c r="Q191" s="282">
        <f t="shared" si="20"/>
        <v>0</v>
      </c>
      <c r="R191" s="239"/>
    </row>
    <row r="192" spans="2:22" s="1" customFormat="1" x14ac:dyDescent="0.25">
      <c r="B192" s="8" t="s">
        <v>217</v>
      </c>
      <c r="C192" s="282">
        <f>+C193+C197</f>
        <v>1000000000</v>
      </c>
      <c r="D192" s="282">
        <f>+D193+D197</f>
        <v>2000000000</v>
      </c>
      <c r="E192" s="282">
        <f t="shared" ref="E192:L192" si="33">+E193+E197</f>
        <v>0</v>
      </c>
      <c r="F192" s="282">
        <f t="shared" si="33"/>
        <v>0</v>
      </c>
      <c r="G192" s="282">
        <f t="shared" si="33"/>
        <v>330000000</v>
      </c>
      <c r="H192" s="282">
        <f t="shared" si="33"/>
        <v>0</v>
      </c>
      <c r="I192" s="282">
        <f t="shared" si="33"/>
        <v>0</v>
      </c>
      <c r="J192" s="282">
        <f t="shared" si="33"/>
        <v>330000000</v>
      </c>
      <c r="K192" s="282">
        <f t="shared" si="33"/>
        <v>0</v>
      </c>
      <c r="L192" s="282">
        <f t="shared" si="33"/>
        <v>0</v>
      </c>
      <c r="M192" s="282">
        <f>+M193+M197</f>
        <v>340000000</v>
      </c>
      <c r="N192" s="282">
        <f>+N193+N197</f>
        <v>1003769230.76</v>
      </c>
      <c r="O192" s="282">
        <f>+O193+O197</f>
        <v>38824312.159999996</v>
      </c>
      <c r="P192" s="282">
        <f>+P193+P197</f>
        <v>0</v>
      </c>
      <c r="Q192" s="282">
        <f t="shared" si="20"/>
        <v>2042593542.9200001</v>
      </c>
      <c r="R192" s="239"/>
    </row>
    <row r="193" spans="2:22" x14ac:dyDescent="0.25">
      <c r="B193" s="8" t="s">
        <v>504</v>
      </c>
      <c r="C193" s="282">
        <f>C194+C196+C195</f>
        <v>0</v>
      </c>
      <c r="D193" s="282">
        <f t="shared" ref="D193:P193" si="34">D194+D196+D195</f>
        <v>0</v>
      </c>
      <c r="E193" s="282">
        <f t="shared" si="34"/>
        <v>0</v>
      </c>
      <c r="F193" s="282">
        <f t="shared" si="34"/>
        <v>0</v>
      </c>
      <c r="G193" s="282">
        <f t="shared" si="34"/>
        <v>0</v>
      </c>
      <c r="H193" s="282">
        <f t="shared" si="34"/>
        <v>0</v>
      </c>
      <c r="I193" s="282">
        <f t="shared" si="34"/>
        <v>0</v>
      </c>
      <c r="J193" s="282">
        <f t="shared" si="34"/>
        <v>0</v>
      </c>
      <c r="K193" s="282">
        <f t="shared" si="34"/>
        <v>0</v>
      </c>
      <c r="L193" s="282">
        <f t="shared" si="34"/>
        <v>0</v>
      </c>
      <c r="M193" s="282">
        <f t="shared" si="34"/>
        <v>0</v>
      </c>
      <c r="N193" s="282">
        <f t="shared" si="34"/>
        <v>3769230.76</v>
      </c>
      <c r="O193" s="282">
        <f t="shared" si="34"/>
        <v>38824312.159999996</v>
      </c>
      <c r="P193" s="282">
        <f t="shared" si="34"/>
        <v>0</v>
      </c>
      <c r="Q193" s="282">
        <f t="shared" si="20"/>
        <v>42593542.919999994</v>
      </c>
      <c r="R193" s="239"/>
      <c r="S193" s="1"/>
      <c r="U193" s="1"/>
      <c r="V193" s="1"/>
    </row>
    <row r="194" spans="2:22" x14ac:dyDescent="0.25">
      <c r="B194" s="26" t="s">
        <v>505</v>
      </c>
      <c r="C194" s="282">
        <v>0</v>
      </c>
      <c r="D194" s="282">
        <v>0</v>
      </c>
      <c r="E194" s="282"/>
      <c r="F194" s="282"/>
      <c r="G194" s="282">
        <v>0</v>
      </c>
      <c r="H194" s="282"/>
      <c r="I194" s="282"/>
      <c r="J194" s="282"/>
      <c r="K194" s="282">
        <v>0</v>
      </c>
      <c r="L194" s="282">
        <v>0</v>
      </c>
      <c r="M194" s="282"/>
      <c r="N194" s="282">
        <v>3769230.76</v>
      </c>
      <c r="O194" s="282">
        <v>6304630.7599999998</v>
      </c>
      <c r="P194" s="282">
        <v>0</v>
      </c>
      <c r="Q194" s="282">
        <f t="shared" si="20"/>
        <v>10073861.52</v>
      </c>
      <c r="R194" s="239"/>
      <c r="S194" s="1"/>
      <c r="U194" s="1"/>
      <c r="V194" s="1"/>
    </row>
    <row r="195" spans="2:22" x14ac:dyDescent="0.25">
      <c r="B195" s="26" t="s">
        <v>555</v>
      </c>
      <c r="C195" s="282">
        <v>0</v>
      </c>
      <c r="D195" s="282">
        <v>0</v>
      </c>
      <c r="E195" s="282"/>
      <c r="F195" s="282"/>
      <c r="G195" s="282"/>
      <c r="H195" s="282"/>
      <c r="I195" s="282"/>
      <c r="J195" s="282"/>
      <c r="K195" s="282"/>
      <c r="L195" s="282"/>
      <c r="M195" s="282"/>
      <c r="N195" s="282"/>
      <c r="O195" s="282">
        <v>32519681.399999999</v>
      </c>
      <c r="P195" s="282"/>
      <c r="Q195" s="282"/>
      <c r="R195" s="239"/>
      <c r="S195" s="1"/>
      <c r="U195" s="1"/>
      <c r="V195" s="1"/>
    </row>
    <row r="196" spans="2:22" x14ac:dyDescent="0.25">
      <c r="B196" s="26" t="s">
        <v>506</v>
      </c>
      <c r="C196" s="282">
        <v>0</v>
      </c>
      <c r="D196" s="282">
        <v>0</v>
      </c>
      <c r="E196" s="282">
        <v>0</v>
      </c>
      <c r="F196" s="282">
        <v>0</v>
      </c>
      <c r="G196" s="282">
        <v>0</v>
      </c>
      <c r="H196" s="282">
        <v>0</v>
      </c>
      <c r="I196" s="282">
        <v>0</v>
      </c>
      <c r="J196" s="282">
        <v>0</v>
      </c>
      <c r="K196" s="282">
        <v>0</v>
      </c>
      <c r="L196" s="282">
        <v>0</v>
      </c>
      <c r="M196" s="282">
        <v>0</v>
      </c>
      <c r="N196" s="282">
        <v>0</v>
      </c>
      <c r="O196" s="282">
        <v>0</v>
      </c>
      <c r="P196" s="282">
        <v>0</v>
      </c>
      <c r="Q196" s="282">
        <f t="shared" si="20"/>
        <v>0</v>
      </c>
      <c r="R196" s="239"/>
      <c r="S196" s="1"/>
    </row>
    <row r="197" spans="2:22" x14ac:dyDescent="0.25">
      <c r="B197" s="8" t="s">
        <v>507</v>
      </c>
      <c r="C197" s="282">
        <f>C198</f>
        <v>1000000000</v>
      </c>
      <c r="D197" s="282">
        <f>D198</f>
        <v>2000000000</v>
      </c>
      <c r="E197" s="282">
        <f>E198</f>
        <v>0</v>
      </c>
      <c r="F197" s="282">
        <f t="shared" ref="F197:P197" si="35">F198</f>
        <v>0</v>
      </c>
      <c r="G197" s="282">
        <f t="shared" si="35"/>
        <v>330000000</v>
      </c>
      <c r="H197" s="282">
        <f t="shared" si="35"/>
        <v>0</v>
      </c>
      <c r="I197" s="282">
        <f t="shared" si="35"/>
        <v>0</v>
      </c>
      <c r="J197" s="282">
        <f t="shared" si="35"/>
        <v>330000000</v>
      </c>
      <c r="K197" s="282">
        <f t="shared" si="35"/>
        <v>0</v>
      </c>
      <c r="L197" s="282">
        <f t="shared" si="35"/>
        <v>0</v>
      </c>
      <c r="M197" s="282">
        <f t="shared" si="35"/>
        <v>340000000</v>
      </c>
      <c r="N197" s="282">
        <f>N198</f>
        <v>1000000000</v>
      </c>
      <c r="O197" s="282">
        <f>O198</f>
        <v>0</v>
      </c>
      <c r="P197" s="282">
        <f t="shared" si="35"/>
        <v>0</v>
      </c>
      <c r="Q197" s="282">
        <f>+SUM(E197:P197)</f>
        <v>2000000000</v>
      </c>
      <c r="R197" s="239"/>
      <c r="S197" s="1"/>
    </row>
    <row r="198" spans="2:22" x14ac:dyDescent="0.25">
      <c r="B198" s="26" t="s">
        <v>508</v>
      </c>
      <c r="C198" s="282">
        <v>1000000000</v>
      </c>
      <c r="D198" s="282">
        <v>2000000000</v>
      </c>
      <c r="E198" s="282">
        <v>0</v>
      </c>
      <c r="F198" s="282"/>
      <c r="G198" s="282">
        <v>330000000</v>
      </c>
      <c r="H198" s="282"/>
      <c r="I198" s="282"/>
      <c r="J198" s="282">
        <v>330000000</v>
      </c>
      <c r="K198" s="282"/>
      <c r="L198" s="282"/>
      <c r="M198" s="282">
        <v>340000000</v>
      </c>
      <c r="N198" s="282">
        <v>1000000000</v>
      </c>
      <c r="O198" s="282"/>
      <c r="P198" s="282"/>
      <c r="Q198" s="282">
        <f>+SUM(E198:P198)</f>
        <v>2000000000</v>
      </c>
      <c r="R198" s="239"/>
      <c r="S198" s="1"/>
    </row>
    <row r="199" spans="2:22" s="1" customFormat="1" x14ac:dyDescent="0.25">
      <c r="B199" s="2" t="s">
        <v>218</v>
      </c>
      <c r="C199" s="243">
        <f>SUM(C200:C203)</f>
        <v>1502656173</v>
      </c>
      <c r="D199" s="243">
        <f>SUM(D200:D203)</f>
        <v>1365429224</v>
      </c>
      <c r="E199" s="243">
        <f>SUM(E200:E203)</f>
        <v>100482602.45</v>
      </c>
      <c r="F199" s="243">
        <f t="shared" ref="F199:M199" si="36">SUM(F200:F203)</f>
        <v>153970641.03</v>
      </c>
      <c r="G199" s="243">
        <f t="shared" si="36"/>
        <v>114824069.26000002</v>
      </c>
      <c r="H199" s="243">
        <f t="shared" si="36"/>
        <v>102430141.48</v>
      </c>
      <c r="I199" s="243">
        <f t="shared" si="36"/>
        <v>102772273.04000001</v>
      </c>
      <c r="J199" s="243">
        <f t="shared" si="36"/>
        <v>98640215.900000006</v>
      </c>
      <c r="K199" s="243">
        <f t="shared" si="36"/>
        <v>97030982.600000009</v>
      </c>
      <c r="L199" s="243">
        <f t="shared" si="36"/>
        <v>102609043.98999999</v>
      </c>
      <c r="M199" s="243">
        <f t="shared" si="36"/>
        <v>88383154.360000014</v>
      </c>
      <c r="N199" s="243">
        <f>SUM(N200:N203)</f>
        <v>245303136.85000002</v>
      </c>
      <c r="O199" s="243">
        <f>SUM(O200:O203)</f>
        <v>94580244.120000005</v>
      </c>
      <c r="P199" s="243">
        <f>SUM(P200:P203)</f>
        <v>106544201.16</v>
      </c>
      <c r="Q199" s="243">
        <f t="shared" si="20"/>
        <v>1407570706.24</v>
      </c>
      <c r="R199" s="239"/>
      <c r="U199"/>
      <c r="V199"/>
    </row>
    <row r="200" spans="2:22" x14ac:dyDescent="0.25">
      <c r="B200" s="23" t="s">
        <v>509</v>
      </c>
      <c r="C200" s="282">
        <v>468502484</v>
      </c>
      <c r="D200" s="282">
        <v>331258759</v>
      </c>
      <c r="E200" s="282">
        <v>14902599.299999999</v>
      </c>
      <c r="F200" s="282">
        <v>70806428.549999997</v>
      </c>
      <c r="G200" s="282">
        <v>24939299.399999999</v>
      </c>
      <c r="H200" s="282">
        <v>26110040.870000001</v>
      </c>
      <c r="I200" s="282">
        <v>20540277.23</v>
      </c>
      <c r="J200" s="282">
        <v>25755508.77</v>
      </c>
      <c r="K200" s="282">
        <v>13730875.51</v>
      </c>
      <c r="L200" s="282">
        <v>18221077.27</v>
      </c>
      <c r="M200" s="282">
        <v>13484196.01</v>
      </c>
      <c r="N200" s="282">
        <v>17237549.23</v>
      </c>
      <c r="O200" s="282">
        <v>10807233.92</v>
      </c>
      <c r="P200" s="282">
        <v>16462736.380000001</v>
      </c>
      <c r="Q200" s="276">
        <f t="shared" si="20"/>
        <v>272997822.44</v>
      </c>
      <c r="R200" s="239"/>
      <c r="S200" s="1"/>
    </row>
    <row r="201" spans="2:22" x14ac:dyDescent="0.25">
      <c r="B201" s="23" t="s">
        <v>510</v>
      </c>
      <c r="C201" s="282">
        <v>1034027394</v>
      </c>
      <c r="D201" s="282">
        <v>1034027394</v>
      </c>
      <c r="E201" s="282">
        <v>85565503.150000006</v>
      </c>
      <c r="F201" s="282">
        <v>83149712.480000004</v>
      </c>
      <c r="G201" s="282">
        <v>89879769.860000014</v>
      </c>
      <c r="H201" s="282">
        <v>76303671.409999996</v>
      </c>
      <c r="I201" s="282">
        <v>82220566.609999999</v>
      </c>
      <c r="J201" s="282">
        <v>72875777.930000007</v>
      </c>
      <c r="K201" s="282">
        <v>83287677.890000001</v>
      </c>
      <c r="L201" s="282">
        <v>84376037.519999996</v>
      </c>
      <c r="M201" s="282">
        <v>74872369.150000006</v>
      </c>
      <c r="N201" s="282">
        <v>99277422.420000002</v>
      </c>
      <c r="O201" s="282">
        <v>83721081</v>
      </c>
      <c r="P201" s="282">
        <v>90073035.579999998</v>
      </c>
      <c r="Q201" s="276">
        <f t="shared" si="20"/>
        <v>1005602625</v>
      </c>
      <c r="R201" s="239"/>
      <c r="S201" s="1"/>
      <c r="U201" s="1"/>
      <c r="V201" s="1"/>
    </row>
    <row r="202" spans="2:22" x14ac:dyDescent="0.25">
      <c r="B202" s="23" t="s">
        <v>511</v>
      </c>
      <c r="C202" s="282">
        <v>126295</v>
      </c>
      <c r="D202" s="282">
        <v>143071</v>
      </c>
      <c r="E202" s="282">
        <v>14500</v>
      </c>
      <c r="F202" s="282">
        <v>14500</v>
      </c>
      <c r="G202" s="282">
        <v>5000</v>
      </c>
      <c r="H202" s="282">
        <v>16429.2</v>
      </c>
      <c r="I202" s="282">
        <v>11429.2</v>
      </c>
      <c r="J202" s="282">
        <v>8929.2000000000007</v>
      </c>
      <c r="K202" s="282">
        <v>12429.2</v>
      </c>
      <c r="L202" s="282">
        <v>11929.2</v>
      </c>
      <c r="M202" s="282">
        <v>26589.200000000001</v>
      </c>
      <c r="N202" s="282">
        <v>8429.2000000000007</v>
      </c>
      <c r="O202" s="282">
        <v>51929.2</v>
      </c>
      <c r="P202" s="282">
        <v>8429.2000000000007</v>
      </c>
      <c r="Q202" s="276">
        <f t="shared" si="20"/>
        <v>190522.8</v>
      </c>
      <c r="R202" s="239"/>
      <c r="S202" s="1"/>
    </row>
    <row r="203" spans="2:22" x14ac:dyDescent="0.25">
      <c r="B203" s="23" t="s">
        <v>512</v>
      </c>
      <c r="C203" s="282">
        <v>0</v>
      </c>
      <c r="D203" s="282">
        <v>0</v>
      </c>
      <c r="E203" s="282">
        <v>0</v>
      </c>
      <c r="F203" s="282">
        <v>0</v>
      </c>
      <c r="G203" s="282">
        <v>0</v>
      </c>
      <c r="H203" s="282">
        <v>0</v>
      </c>
      <c r="I203" s="282">
        <v>0</v>
      </c>
      <c r="J203" s="282">
        <v>0</v>
      </c>
      <c r="K203" s="282">
        <v>0</v>
      </c>
      <c r="L203" s="282">
        <v>0</v>
      </c>
      <c r="M203" s="282">
        <v>0</v>
      </c>
      <c r="N203" s="282">
        <v>128779736</v>
      </c>
      <c r="O203" s="282">
        <v>0</v>
      </c>
      <c r="P203" s="282">
        <v>0</v>
      </c>
      <c r="Q203" s="276">
        <f t="shared" si="20"/>
        <v>128779736</v>
      </c>
      <c r="R203" s="239"/>
      <c r="S203" s="1"/>
    </row>
    <row r="204" spans="2:22" s="1" customFormat="1" x14ac:dyDescent="0.25">
      <c r="B204" s="2" t="s">
        <v>219</v>
      </c>
      <c r="C204" s="243">
        <f>SUM(C205:C210)</f>
        <v>10333155252</v>
      </c>
      <c r="D204" s="243">
        <f>SUM(D205:D210)</f>
        <v>12726458214.799999</v>
      </c>
      <c r="E204" s="243">
        <f t="shared" ref="E204:P204" si="37">SUM(E205:E210)</f>
        <v>1562062230.5999999</v>
      </c>
      <c r="F204" s="243">
        <f t="shared" si="37"/>
        <v>876268417.18000007</v>
      </c>
      <c r="G204" s="243">
        <f t="shared" si="37"/>
        <v>957624369.43999994</v>
      </c>
      <c r="H204" s="243">
        <f t="shared" si="37"/>
        <v>785824431.8599999</v>
      </c>
      <c r="I204" s="243">
        <f t="shared" si="37"/>
        <v>749829985.63999999</v>
      </c>
      <c r="J204" s="243">
        <f t="shared" si="37"/>
        <v>1032986655.1700001</v>
      </c>
      <c r="K204" s="243">
        <f t="shared" si="37"/>
        <v>716212842.98000002</v>
      </c>
      <c r="L204" s="243">
        <f t="shared" si="37"/>
        <v>759343345.03999996</v>
      </c>
      <c r="M204" s="243">
        <f>SUM(M205:M210)</f>
        <v>862383309.89999998</v>
      </c>
      <c r="N204" s="243">
        <f t="shared" si="37"/>
        <v>846732548.87</v>
      </c>
      <c r="O204" s="243">
        <f>SUM(O205:O210)</f>
        <v>805092985.6500001</v>
      </c>
      <c r="P204" s="243">
        <f t="shared" si="37"/>
        <v>1699885986.0500002</v>
      </c>
      <c r="Q204" s="243">
        <f t="shared" si="20"/>
        <v>11654247108.380001</v>
      </c>
      <c r="R204" s="239"/>
      <c r="U204"/>
      <c r="V204"/>
    </row>
    <row r="205" spans="2:22" x14ac:dyDescent="0.25">
      <c r="B205" s="23" t="s">
        <v>513</v>
      </c>
      <c r="C205" s="5">
        <v>0</v>
      </c>
      <c r="D205" s="5">
        <v>0</v>
      </c>
      <c r="E205" s="282">
        <v>-41549.01</v>
      </c>
      <c r="F205" s="282">
        <v>26561.94</v>
      </c>
      <c r="G205" s="282">
        <v>22129</v>
      </c>
      <c r="H205" s="282">
        <v>-2349701.5299999998</v>
      </c>
      <c r="I205" s="282">
        <v>23000.000000000015</v>
      </c>
      <c r="J205" s="282">
        <v>655.48</v>
      </c>
      <c r="K205" s="282">
        <v>69121.13</v>
      </c>
      <c r="L205" s="282">
        <v>2180</v>
      </c>
      <c r="M205" s="282">
        <v>224</v>
      </c>
      <c r="N205" s="282">
        <v>8220.9</v>
      </c>
      <c r="O205" s="282">
        <v>-9899.19</v>
      </c>
      <c r="P205" s="282">
        <v>-129490</v>
      </c>
      <c r="Q205" s="276">
        <f t="shared" si="20"/>
        <v>-2378547.2799999998</v>
      </c>
      <c r="R205" s="239"/>
      <c r="S205" s="1"/>
    </row>
    <row r="206" spans="2:22" x14ac:dyDescent="0.25">
      <c r="B206" s="23" t="s">
        <v>514</v>
      </c>
      <c r="C206" s="282">
        <v>108371331</v>
      </c>
      <c r="D206" s="282">
        <v>72368494</v>
      </c>
      <c r="E206" s="282">
        <v>2974975.01</v>
      </c>
      <c r="F206" s="282">
        <v>11994037.780000001</v>
      </c>
      <c r="G206" s="282">
        <v>5090312.8099999996</v>
      </c>
      <c r="H206" s="282">
        <v>8027440.9900000002</v>
      </c>
      <c r="I206" s="282">
        <v>7418493.2200000007</v>
      </c>
      <c r="J206" s="282">
        <v>4302235.12</v>
      </c>
      <c r="K206" s="282">
        <v>6497948.1200000001</v>
      </c>
      <c r="L206" s="282">
        <v>11797180.040000001</v>
      </c>
      <c r="M206" s="282">
        <v>3733227.6700000004</v>
      </c>
      <c r="N206" s="282">
        <v>5606969.8600000003</v>
      </c>
      <c r="O206" s="282">
        <v>4088879.1599999997</v>
      </c>
      <c r="P206" s="282">
        <v>6019800.9699999997</v>
      </c>
      <c r="Q206" s="276">
        <f t="shared" si="20"/>
        <v>77551500.75</v>
      </c>
      <c r="R206" s="239"/>
      <c r="S206" s="1"/>
      <c r="U206" s="1"/>
      <c r="V206" s="1"/>
    </row>
    <row r="207" spans="2:22" x14ac:dyDescent="0.25">
      <c r="B207" s="23" t="s">
        <v>515</v>
      </c>
      <c r="C207" s="282">
        <v>10224783921</v>
      </c>
      <c r="D207" s="282">
        <v>9178880665</v>
      </c>
      <c r="E207" s="282">
        <v>693120519.67999995</v>
      </c>
      <c r="F207" s="282">
        <v>785915318</v>
      </c>
      <c r="G207" s="282">
        <v>908127038.64999998</v>
      </c>
      <c r="H207" s="282">
        <v>705124662.61999989</v>
      </c>
      <c r="I207" s="282">
        <v>701743491.38</v>
      </c>
      <c r="J207" s="282">
        <v>912191823.55000007</v>
      </c>
      <c r="K207" s="282">
        <v>695311585.75999999</v>
      </c>
      <c r="L207" s="282">
        <v>712922770.08000004</v>
      </c>
      <c r="M207" s="282">
        <v>832932545.78999996</v>
      </c>
      <c r="N207" s="282">
        <v>828204507.63999999</v>
      </c>
      <c r="O207" s="282">
        <v>548788928.75</v>
      </c>
      <c r="P207" s="282">
        <v>914929437.48000002</v>
      </c>
      <c r="Q207" s="276">
        <f t="shared" si="20"/>
        <v>9239312629.3800011</v>
      </c>
      <c r="R207" s="239"/>
      <c r="S207" s="1"/>
    </row>
    <row r="208" spans="2:22" x14ac:dyDescent="0.25">
      <c r="B208" s="23" t="s">
        <v>516</v>
      </c>
      <c r="C208" s="282">
        <v>0</v>
      </c>
      <c r="D208" s="282"/>
      <c r="E208" s="282">
        <v>0</v>
      </c>
      <c r="F208" s="282">
        <v>0</v>
      </c>
      <c r="G208" s="282">
        <v>0</v>
      </c>
      <c r="H208" s="282">
        <v>0</v>
      </c>
      <c r="I208" s="282">
        <v>0</v>
      </c>
      <c r="J208" s="282">
        <v>18524967.25</v>
      </c>
      <c r="K208" s="282">
        <v>11388924.960000001</v>
      </c>
      <c r="L208" s="282">
        <v>5230864.0199999996</v>
      </c>
      <c r="M208" s="282">
        <v>18994140.699999999</v>
      </c>
      <c r="N208" s="282">
        <v>1319638.1000000001</v>
      </c>
      <c r="O208" s="282">
        <v>248865292.08000001</v>
      </c>
      <c r="P208" s="282">
        <v>402312.95</v>
      </c>
      <c r="Q208" s="276">
        <f t="shared" si="20"/>
        <v>304726140.06</v>
      </c>
      <c r="R208" s="239"/>
      <c r="S208" s="1"/>
    </row>
    <row r="209" spans="2:22" x14ac:dyDescent="0.25">
      <c r="B209" s="23" t="s">
        <v>394</v>
      </c>
      <c r="C209" s="282">
        <v>0</v>
      </c>
      <c r="D209" s="282">
        <v>3475209055.8000002</v>
      </c>
      <c r="E209" s="282">
        <v>866008284.91999996</v>
      </c>
      <c r="F209" s="282">
        <v>78332499.459999993</v>
      </c>
      <c r="G209" s="282">
        <v>44384888.980000004</v>
      </c>
      <c r="H209" s="282">
        <v>75022029.779999986</v>
      </c>
      <c r="I209" s="282">
        <v>40645001.040000007</v>
      </c>
      <c r="J209" s="282">
        <v>97966973.769999981</v>
      </c>
      <c r="K209" s="282">
        <v>2945263.0100000002</v>
      </c>
      <c r="L209" s="282">
        <v>29390350.899999999</v>
      </c>
      <c r="M209" s="282">
        <v>6723171.7399999993</v>
      </c>
      <c r="N209" s="282">
        <v>11593212.370000001</v>
      </c>
      <c r="O209" s="282">
        <v>3359784.8499999996</v>
      </c>
      <c r="P209" s="282">
        <v>778663924.64999998</v>
      </c>
      <c r="Q209" s="276">
        <f t="shared" si="20"/>
        <v>2035035385.4699998</v>
      </c>
      <c r="R209" s="239"/>
      <c r="S209" s="1"/>
    </row>
    <row r="210" spans="2:22" x14ac:dyDescent="0.25">
      <c r="B210" s="23" t="s">
        <v>517</v>
      </c>
      <c r="C210" s="282">
        <v>0</v>
      </c>
      <c r="D210" s="282"/>
      <c r="E210" s="282">
        <v>0</v>
      </c>
      <c r="F210" s="282">
        <v>0</v>
      </c>
      <c r="G210" s="282">
        <v>0</v>
      </c>
      <c r="H210" s="282">
        <v>0</v>
      </c>
      <c r="I210" s="282">
        <v>0</v>
      </c>
      <c r="J210" s="282">
        <v>0</v>
      </c>
      <c r="K210" s="282">
        <v>0</v>
      </c>
      <c r="L210" s="282">
        <v>0</v>
      </c>
      <c r="M210" s="282">
        <v>0</v>
      </c>
      <c r="N210" s="282">
        <v>0</v>
      </c>
      <c r="O210" s="282">
        <v>0</v>
      </c>
      <c r="P210" s="282">
        <v>0</v>
      </c>
      <c r="Q210" s="276">
        <f t="shared" si="20"/>
        <v>0</v>
      </c>
      <c r="R210" s="239"/>
      <c r="S210" s="1"/>
    </row>
    <row r="211" spans="2:22" s="1" customFormat="1" x14ac:dyDescent="0.25">
      <c r="B211" s="280" t="s">
        <v>220</v>
      </c>
      <c r="C211" s="281">
        <f t="shared" ref="C211:P211" si="38">C212+C216+C222</f>
        <v>46173737955</v>
      </c>
      <c r="D211" s="281">
        <f t="shared" si="38"/>
        <v>847506500</v>
      </c>
      <c r="E211" s="281">
        <f t="shared" si="38"/>
        <v>0</v>
      </c>
      <c r="F211" s="281">
        <f t="shared" si="38"/>
        <v>32166216.469999999</v>
      </c>
      <c r="G211" s="281">
        <f t="shared" si="38"/>
        <v>826249500</v>
      </c>
      <c r="H211" s="281">
        <f t="shared" si="38"/>
        <v>121672638.04000001</v>
      </c>
      <c r="I211" s="281">
        <f t="shared" si="38"/>
        <v>27265052.5</v>
      </c>
      <c r="J211" s="281">
        <f t="shared" si="38"/>
        <v>2657000</v>
      </c>
      <c r="K211" s="281">
        <f t="shared" si="38"/>
        <v>27527471.370000001</v>
      </c>
      <c r="L211" s="281">
        <f t="shared" si="38"/>
        <v>27862298</v>
      </c>
      <c r="M211" s="281">
        <f t="shared" si="38"/>
        <v>2444258748.9200001</v>
      </c>
      <c r="N211" s="281">
        <f t="shared" si="38"/>
        <v>2532955952.46</v>
      </c>
      <c r="O211" s="281">
        <f t="shared" si="38"/>
        <v>2448558800</v>
      </c>
      <c r="P211" s="281">
        <f t="shared" si="38"/>
        <v>3065799500.5500002</v>
      </c>
      <c r="Q211" s="281">
        <f>+SUM(E211:P211)</f>
        <v>11556973178.310001</v>
      </c>
      <c r="R211" s="239"/>
      <c r="U211"/>
      <c r="V211"/>
    </row>
    <row r="212" spans="2:22" s="1" customFormat="1" x14ac:dyDescent="0.25">
      <c r="B212" s="2" t="s">
        <v>221</v>
      </c>
      <c r="C212" s="241">
        <f>C213</f>
        <v>0</v>
      </c>
      <c r="D212" s="241">
        <f>D213</f>
        <v>21257000</v>
      </c>
      <c r="E212" s="241">
        <f>E213</f>
        <v>0</v>
      </c>
      <c r="F212" s="241">
        <f t="shared" ref="F212:O212" si="39">F213</f>
        <v>0</v>
      </c>
      <c r="G212" s="241">
        <f t="shared" si="39"/>
        <v>0</v>
      </c>
      <c r="H212" s="241">
        <f t="shared" si="39"/>
        <v>0</v>
      </c>
      <c r="I212" s="241">
        <f t="shared" si="39"/>
        <v>18600000</v>
      </c>
      <c r="J212" s="241">
        <f t="shared" si="39"/>
        <v>2657000</v>
      </c>
      <c r="K212" s="241">
        <f t="shared" si="39"/>
        <v>0</v>
      </c>
      <c r="L212" s="241">
        <f t="shared" si="39"/>
        <v>0</v>
      </c>
      <c r="M212" s="241">
        <f t="shared" si="39"/>
        <v>0</v>
      </c>
      <c r="N212" s="241">
        <f t="shared" si="39"/>
        <v>0</v>
      </c>
      <c r="O212" s="241">
        <f t="shared" si="39"/>
        <v>13608800</v>
      </c>
      <c r="P212" s="241">
        <f>P213</f>
        <v>1117095000</v>
      </c>
      <c r="Q212" s="241">
        <f t="shared" ref="Q212:Q223" si="40">+SUM(E212:P212)</f>
        <v>1151960800</v>
      </c>
      <c r="R212" s="239"/>
      <c r="U212"/>
      <c r="V212"/>
    </row>
    <row r="213" spans="2:22" s="1" customFormat="1" x14ac:dyDescent="0.25">
      <c r="B213" s="7" t="s">
        <v>222</v>
      </c>
      <c r="C213" s="53">
        <f>C214+C215</f>
        <v>0</v>
      </c>
      <c r="D213" s="53">
        <f t="shared" ref="D213:P213" si="41">D214+D215</f>
        <v>21257000</v>
      </c>
      <c r="E213" s="53">
        <f t="shared" si="41"/>
        <v>0</v>
      </c>
      <c r="F213" s="53">
        <f t="shared" si="41"/>
        <v>0</v>
      </c>
      <c r="G213" s="53">
        <f t="shared" si="41"/>
        <v>0</v>
      </c>
      <c r="H213" s="53">
        <f t="shared" si="41"/>
        <v>0</v>
      </c>
      <c r="I213" s="53">
        <f t="shared" si="41"/>
        <v>18600000</v>
      </c>
      <c r="J213" s="53">
        <f t="shared" si="41"/>
        <v>2657000</v>
      </c>
      <c r="K213" s="53">
        <f t="shared" si="41"/>
        <v>0</v>
      </c>
      <c r="L213" s="53">
        <f t="shared" si="41"/>
        <v>0</v>
      </c>
      <c r="M213" s="53">
        <f t="shared" si="41"/>
        <v>0</v>
      </c>
      <c r="N213" s="53">
        <f t="shared" si="41"/>
        <v>0</v>
      </c>
      <c r="O213" s="53">
        <f t="shared" si="41"/>
        <v>13608800</v>
      </c>
      <c r="P213" s="53">
        <f t="shared" si="41"/>
        <v>1117095000</v>
      </c>
      <c r="Q213" s="53">
        <f t="shared" si="40"/>
        <v>1151960800</v>
      </c>
      <c r="R213" s="239"/>
    </row>
    <row r="214" spans="2:22" s="1" customFormat="1" x14ac:dyDescent="0.25">
      <c r="B214" s="26" t="s">
        <v>518</v>
      </c>
      <c r="C214" s="53">
        <v>0</v>
      </c>
      <c r="D214" s="53">
        <v>21257000</v>
      </c>
      <c r="E214" s="53">
        <v>0</v>
      </c>
      <c r="F214" s="53">
        <v>0</v>
      </c>
      <c r="G214" s="53">
        <v>0</v>
      </c>
      <c r="H214" s="53">
        <v>0</v>
      </c>
      <c r="I214" s="53">
        <v>18600000</v>
      </c>
      <c r="J214" s="53">
        <v>2657000</v>
      </c>
      <c r="K214" s="53">
        <v>0</v>
      </c>
      <c r="L214" s="53">
        <v>0</v>
      </c>
      <c r="M214" s="53">
        <v>0</v>
      </c>
      <c r="N214" s="53">
        <v>0</v>
      </c>
      <c r="O214" s="53">
        <v>13608800</v>
      </c>
      <c r="P214" s="53">
        <v>231000</v>
      </c>
      <c r="Q214" s="53">
        <f t="shared" si="40"/>
        <v>35096800</v>
      </c>
      <c r="R214" s="239"/>
    </row>
    <row r="215" spans="2:22" s="1" customFormat="1" x14ac:dyDescent="0.25">
      <c r="B215" s="26" t="s">
        <v>520</v>
      </c>
      <c r="C215" s="53">
        <v>0</v>
      </c>
      <c r="D215" s="53">
        <v>0</v>
      </c>
      <c r="E215" s="53">
        <v>0</v>
      </c>
      <c r="F215" s="53">
        <v>0</v>
      </c>
      <c r="G215" s="53"/>
      <c r="H215" s="53"/>
      <c r="I215" s="53"/>
      <c r="J215" s="53"/>
      <c r="K215" s="53"/>
      <c r="L215" s="53"/>
      <c r="M215" s="53"/>
      <c r="N215" s="53"/>
      <c r="O215" s="53"/>
      <c r="P215" s="53">
        <v>1116864000</v>
      </c>
      <c r="Q215" s="53"/>
      <c r="R215" s="239"/>
    </row>
    <row r="216" spans="2:22" s="1" customFormat="1" x14ac:dyDescent="0.25">
      <c r="B216" s="2" t="s">
        <v>301</v>
      </c>
      <c r="C216" s="241">
        <f>C217</f>
        <v>46173737955</v>
      </c>
      <c r="D216" s="241">
        <f>D217</f>
        <v>826249500</v>
      </c>
      <c r="E216" s="241">
        <f>E217</f>
        <v>0</v>
      </c>
      <c r="F216" s="241">
        <f t="shared" ref="F216:M216" si="42">F217</f>
        <v>0</v>
      </c>
      <c r="G216" s="241">
        <f t="shared" si="42"/>
        <v>826249500</v>
      </c>
      <c r="H216" s="241">
        <f t="shared" si="42"/>
        <v>0</v>
      </c>
      <c r="I216" s="241">
        <f t="shared" si="42"/>
        <v>0</v>
      </c>
      <c r="J216" s="241">
        <f t="shared" si="42"/>
        <v>0</v>
      </c>
      <c r="K216" s="241">
        <f t="shared" si="42"/>
        <v>0</v>
      </c>
      <c r="L216" s="241">
        <f t="shared" si="42"/>
        <v>0</v>
      </c>
      <c r="M216" s="241">
        <f t="shared" si="42"/>
        <v>2390568000</v>
      </c>
      <c r="N216" s="241">
        <f>N217</f>
        <v>2415519000</v>
      </c>
      <c r="O216" s="241">
        <f>O217</f>
        <v>2434950000</v>
      </c>
      <c r="P216" s="241">
        <f>P217</f>
        <v>1948704500.5500002</v>
      </c>
      <c r="Q216" s="241">
        <f t="shared" si="40"/>
        <v>10015991000.549999</v>
      </c>
      <c r="R216" s="239"/>
    </row>
    <row r="217" spans="2:22" s="1" customFormat="1" x14ac:dyDescent="0.25">
      <c r="B217" s="21" t="s">
        <v>521</v>
      </c>
      <c r="C217" s="53">
        <f>SUM(C218:C221)</f>
        <v>46173737955</v>
      </c>
      <c r="D217" s="53">
        <f>SUM(D218:D221)</f>
        <v>826249500</v>
      </c>
      <c r="E217" s="53">
        <f>SUM(E218:E221)</f>
        <v>0</v>
      </c>
      <c r="F217" s="53">
        <f t="shared" ref="F217:L217" si="43">SUM(F218:F221)</f>
        <v>0</v>
      </c>
      <c r="G217" s="53">
        <f t="shared" si="43"/>
        <v>826249500</v>
      </c>
      <c r="H217" s="53">
        <f t="shared" si="43"/>
        <v>0</v>
      </c>
      <c r="I217" s="53">
        <f t="shared" si="43"/>
        <v>0</v>
      </c>
      <c r="J217" s="53">
        <f t="shared" si="43"/>
        <v>0</v>
      </c>
      <c r="K217" s="53">
        <f t="shared" si="43"/>
        <v>0</v>
      </c>
      <c r="L217" s="53">
        <f t="shared" si="43"/>
        <v>0</v>
      </c>
      <c r="M217" s="53">
        <f>SUM(M218:M221)</f>
        <v>2390568000</v>
      </c>
      <c r="N217" s="53">
        <f>SUM(N218:N221)</f>
        <v>2415519000</v>
      </c>
      <c r="O217" s="53">
        <f>SUM(O218:O221)</f>
        <v>2434950000</v>
      </c>
      <c r="P217" s="53">
        <f>SUM(P218:P221)</f>
        <v>1948704500.5500002</v>
      </c>
      <c r="Q217" s="53">
        <f t="shared" si="40"/>
        <v>10015991000.549999</v>
      </c>
      <c r="R217" s="239"/>
    </row>
    <row r="218" spans="2:22" s="1" customFormat="1" x14ac:dyDescent="0.25">
      <c r="B218" s="26" t="s">
        <v>522</v>
      </c>
      <c r="C218" s="53">
        <v>3625612452</v>
      </c>
      <c r="D218" s="53">
        <v>275416500</v>
      </c>
      <c r="E218" s="53">
        <v>0</v>
      </c>
      <c r="F218" s="54">
        <v>0</v>
      </c>
      <c r="G218" s="54">
        <v>275416500</v>
      </c>
      <c r="H218" s="53">
        <v>0</v>
      </c>
      <c r="I218" s="53">
        <v>0</v>
      </c>
      <c r="J218" s="53">
        <v>0</v>
      </c>
      <c r="K218" s="53">
        <v>0</v>
      </c>
      <c r="L218" s="53">
        <v>0</v>
      </c>
      <c r="M218" s="53">
        <v>796856000</v>
      </c>
      <c r="N218" s="53">
        <v>805173000</v>
      </c>
      <c r="O218" s="53">
        <v>811650000</v>
      </c>
      <c r="P218" s="53">
        <v>649568166.85000002</v>
      </c>
      <c r="Q218" s="53">
        <f t="shared" si="40"/>
        <v>3338663666.8499999</v>
      </c>
      <c r="R218" s="239"/>
    </row>
    <row r="219" spans="2:22" s="1" customFormat="1" x14ac:dyDescent="0.25">
      <c r="B219" s="26" t="s">
        <v>523</v>
      </c>
      <c r="C219" s="53">
        <v>3625612452</v>
      </c>
      <c r="D219" s="53">
        <v>275416500</v>
      </c>
      <c r="E219" s="53">
        <v>0</v>
      </c>
      <c r="F219" s="54">
        <v>0</v>
      </c>
      <c r="G219" s="54">
        <v>275416500</v>
      </c>
      <c r="H219" s="53">
        <v>0</v>
      </c>
      <c r="I219" s="53">
        <v>0</v>
      </c>
      <c r="J219" s="53">
        <v>0</v>
      </c>
      <c r="K219" s="53">
        <v>0</v>
      </c>
      <c r="L219" s="53">
        <v>0</v>
      </c>
      <c r="M219" s="53">
        <v>796856000</v>
      </c>
      <c r="N219" s="53">
        <v>805173000</v>
      </c>
      <c r="O219" s="53">
        <v>811650000</v>
      </c>
      <c r="P219" s="53">
        <v>649568166.85000002</v>
      </c>
      <c r="Q219" s="53">
        <f t="shared" si="40"/>
        <v>3338663666.8499999</v>
      </c>
      <c r="R219" s="239"/>
    </row>
    <row r="220" spans="2:22" s="1" customFormat="1" x14ac:dyDescent="0.25">
      <c r="B220" s="26" t="s">
        <v>524</v>
      </c>
      <c r="C220" s="53">
        <v>3625612452</v>
      </c>
      <c r="D220" s="53">
        <v>275416500</v>
      </c>
      <c r="E220" s="53">
        <v>0</v>
      </c>
      <c r="F220" s="54">
        <v>0</v>
      </c>
      <c r="G220" s="54">
        <v>275416500</v>
      </c>
      <c r="H220" s="53">
        <v>0</v>
      </c>
      <c r="I220" s="53">
        <v>0</v>
      </c>
      <c r="J220" s="53">
        <v>0</v>
      </c>
      <c r="K220" s="53">
        <v>0</v>
      </c>
      <c r="L220" s="53">
        <v>0</v>
      </c>
      <c r="M220" s="53">
        <v>796856000</v>
      </c>
      <c r="N220" s="53">
        <v>805173000</v>
      </c>
      <c r="O220" s="53">
        <v>811650000</v>
      </c>
      <c r="P220" s="53">
        <v>649568166.85000002</v>
      </c>
      <c r="Q220" s="53">
        <f t="shared" si="40"/>
        <v>3338663666.8499999</v>
      </c>
      <c r="R220" s="239"/>
    </row>
    <row r="221" spans="2:22" s="1" customFormat="1" x14ac:dyDescent="0.25">
      <c r="B221" s="26" t="s">
        <v>525</v>
      </c>
      <c r="C221" s="53">
        <v>35296900599</v>
      </c>
      <c r="D221" s="53">
        <v>0</v>
      </c>
      <c r="E221" s="246">
        <v>0</v>
      </c>
      <c r="F221" s="54">
        <v>0</v>
      </c>
      <c r="G221" s="54">
        <v>0</v>
      </c>
      <c r="H221" s="54">
        <v>0</v>
      </c>
      <c r="I221" s="53">
        <v>0</v>
      </c>
      <c r="J221" s="53">
        <v>0</v>
      </c>
      <c r="K221" s="53">
        <v>0</v>
      </c>
      <c r="L221" s="53">
        <v>0</v>
      </c>
      <c r="M221" s="53">
        <v>0</v>
      </c>
      <c r="N221" s="53">
        <v>0</v>
      </c>
      <c r="O221" s="53">
        <v>0</v>
      </c>
      <c r="P221" s="53">
        <v>0</v>
      </c>
      <c r="Q221" s="53">
        <f t="shared" si="40"/>
        <v>0</v>
      </c>
      <c r="R221" s="239"/>
    </row>
    <row r="222" spans="2:22" s="1" customFormat="1" x14ac:dyDescent="0.25">
      <c r="B222" s="2" t="s">
        <v>224</v>
      </c>
      <c r="C222" s="241">
        <f>C223</f>
        <v>0</v>
      </c>
      <c r="D222" s="241">
        <f>D223</f>
        <v>0</v>
      </c>
      <c r="E222" s="241">
        <f>E223</f>
        <v>0</v>
      </c>
      <c r="F222" s="241">
        <f t="shared" ref="F222:O222" si="44">F223</f>
        <v>32166216.469999999</v>
      </c>
      <c r="G222" s="241">
        <f t="shared" si="44"/>
        <v>0</v>
      </c>
      <c r="H222" s="241">
        <f t="shared" si="44"/>
        <v>121672638.04000001</v>
      </c>
      <c r="I222" s="241">
        <f t="shared" si="44"/>
        <v>8665052.5</v>
      </c>
      <c r="J222" s="241">
        <f t="shared" si="44"/>
        <v>0</v>
      </c>
      <c r="K222" s="241">
        <f t="shared" si="44"/>
        <v>27527471.370000001</v>
      </c>
      <c r="L222" s="241">
        <f t="shared" si="44"/>
        <v>27862298</v>
      </c>
      <c r="M222" s="241">
        <f t="shared" si="44"/>
        <v>53690748.920000002</v>
      </c>
      <c r="N222" s="241">
        <f t="shared" si="44"/>
        <v>117436952.45999999</v>
      </c>
      <c r="O222" s="241">
        <f t="shared" si="44"/>
        <v>0</v>
      </c>
      <c r="P222" s="241">
        <f>P223</f>
        <v>0</v>
      </c>
      <c r="Q222" s="241">
        <f t="shared" si="40"/>
        <v>389021377.75999999</v>
      </c>
      <c r="R222" s="239"/>
    </row>
    <row r="223" spans="2:22" x14ac:dyDescent="0.25">
      <c r="B223" s="7" t="s">
        <v>225</v>
      </c>
      <c r="C223" s="55">
        <v>0</v>
      </c>
      <c r="D223" s="55">
        <v>0</v>
      </c>
      <c r="E223" s="246">
        <v>0</v>
      </c>
      <c r="F223" s="54">
        <v>32166216.469999999</v>
      </c>
      <c r="G223" s="55">
        <v>0</v>
      </c>
      <c r="H223" s="55">
        <v>121672638.04000001</v>
      </c>
      <c r="I223" s="55">
        <v>8665052.5</v>
      </c>
      <c r="J223" s="55">
        <v>0</v>
      </c>
      <c r="K223" s="55">
        <v>27527471.370000001</v>
      </c>
      <c r="L223" s="55">
        <v>27862298</v>
      </c>
      <c r="M223" s="55">
        <v>53690748.920000002</v>
      </c>
      <c r="N223" s="55">
        <v>117436952.45999999</v>
      </c>
      <c r="O223" s="55">
        <v>0</v>
      </c>
      <c r="P223" s="55">
        <v>0</v>
      </c>
      <c r="Q223" s="55">
        <f t="shared" si="40"/>
        <v>389021377.75999999</v>
      </c>
      <c r="R223" s="239"/>
      <c r="S223" s="1"/>
      <c r="U223" s="1"/>
      <c r="V223" s="1"/>
    </row>
    <row r="224" spans="2:22" x14ac:dyDescent="0.25">
      <c r="B224" s="32" t="s">
        <v>226</v>
      </c>
      <c r="C224" s="251">
        <f t="shared" ref="C224:Q224" si="45">+C11+C211</f>
        <v>869496355613</v>
      </c>
      <c r="D224" s="251">
        <f t="shared" si="45"/>
        <v>947911175449.28003</v>
      </c>
      <c r="E224" s="60">
        <f t="shared" si="45"/>
        <v>80932307457.48999</v>
      </c>
      <c r="F224" s="60">
        <f t="shared" si="45"/>
        <v>66384050061.139992</v>
      </c>
      <c r="G224" s="60">
        <f t="shared" si="45"/>
        <v>72693425611.590012</v>
      </c>
      <c r="H224" s="60">
        <f t="shared" si="45"/>
        <v>87596831832.389969</v>
      </c>
      <c r="I224" s="60">
        <f t="shared" si="45"/>
        <v>85088554825.410019</v>
      </c>
      <c r="J224" s="60">
        <f t="shared" si="45"/>
        <v>78891306343.600006</v>
      </c>
      <c r="K224" s="60">
        <f t="shared" si="45"/>
        <v>76913279374.199997</v>
      </c>
      <c r="L224" s="60">
        <f t="shared" si="45"/>
        <v>78467943196.740005</v>
      </c>
      <c r="M224" s="60">
        <f t="shared" si="45"/>
        <v>81424267360.719986</v>
      </c>
      <c r="N224" s="60">
        <f t="shared" si="45"/>
        <v>81675417231.01001</v>
      </c>
      <c r="O224" s="60">
        <f t="shared" si="45"/>
        <v>75917004445.139984</v>
      </c>
      <c r="P224" s="60">
        <f t="shared" si="45"/>
        <v>90510261407.890045</v>
      </c>
      <c r="Q224" s="60">
        <f t="shared" si="45"/>
        <v>956494649147.32007</v>
      </c>
      <c r="R224" s="239"/>
      <c r="S224" s="1"/>
      <c r="U224" s="1"/>
      <c r="V224" s="1"/>
    </row>
    <row r="225" spans="2:22" x14ac:dyDescent="0.25">
      <c r="B225" s="63"/>
      <c r="C225" s="64"/>
      <c r="D225" s="64"/>
      <c r="E225" s="271"/>
      <c r="F225" s="271"/>
      <c r="G225" s="271"/>
      <c r="H225" s="271"/>
      <c r="I225" s="271"/>
      <c r="J225" s="271"/>
      <c r="K225" s="271"/>
      <c r="L225" s="271"/>
      <c r="M225" s="271"/>
      <c r="N225" s="271"/>
      <c r="O225" s="271"/>
      <c r="P225" s="271"/>
      <c r="Q225" s="64">
        <v>0</v>
      </c>
      <c r="R225" s="239"/>
      <c r="S225" s="1"/>
    </row>
    <row r="226" spans="2:22" s="1" customFormat="1" x14ac:dyDescent="0.25">
      <c r="B226" s="32" t="s">
        <v>161</v>
      </c>
      <c r="C226" s="59">
        <f>+C227+C231</f>
        <v>1989561718</v>
      </c>
      <c r="D226" s="59">
        <f>+D227+D231</f>
        <v>2781029767.960001</v>
      </c>
      <c r="E226" s="60">
        <f>+E227+E231</f>
        <v>335778964.77000004</v>
      </c>
      <c r="F226" s="60">
        <f t="shared" ref="F226:L226" si="46">+F227+F231</f>
        <v>3861715.61</v>
      </c>
      <c r="G226" s="60">
        <f t="shared" si="46"/>
        <v>45365922.32</v>
      </c>
      <c r="H226" s="60">
        <f t="shared" si="46"/>
        <v>12167049.120000001</v>
      </c>
      <c r="I226" s="60">
        <f t="shared" si="46"/>
        <v>151641050.35000002</v>
      </c>
      <c r="J226" s="60">
        <f t="shared" si="46"/>
        <v>18938883.66</v>
      </c>
      <c r="K226" s="60">
        <f t="shared" si="46"/>
        <v>23263402.719999999</v>
      </c>
      <c r="L226" s="60">
        <f t="shared" si="46"/>
        <v>7942023.6099999994</v>
      </c>
      <c r="M226" s="60">
        <f>+M227+M231</f>
        <v>1274264.17</v>
      </c>
      <c r="N226" s="60">
        <f>+N227+N231</f>
        <v>111233062.06</v>
      </c>
      <c r="O226" s="60">
        <f>+O227+O231</f>
        <v>272997016.75</v>
      </c>
      <c r="P226" s="60">
        <f>+P227+P231</f>
        <v>161352678.79999998</v>
      </c>
      <c r="Q226" s="60">
        <f>+Q227+Q231</f>
        <v>1145816033.9400001</v>
      </c>
      <c r="R226" s="239"/>
      <c r="U226"/>
      <c r="V226"/>
    </row>
    <row r="227" spans="2:22" s="1" customFormat="1" x14ac:dyDescent="0.25">
      <c r="B227" s="11" t="s">
        <v>229</v>
      </c>
      <c r="C227" s="247">
        <f t="shared" ref="C227:M228" si="47">C228</f>
        <v>1586667285</v>
      </c>
      <c r="D227" s="247">
        <f t="shared" si="47"/>
        <v>2232737548.2400007</v>
      </c>
      <c r="E227" s="247">
        <f t="shared" si="47"/>
        <v>309357928.34000003</v>
      </c>
      <c r="F227" s="247">
        <f t="shared" si="47"/>
        <v>0</v>
      </c>
      <c r="G227" s="247">
        <f t="shared" si="47"/>
        <v>14359187.09</v>
      </c>
      <c r="H227" s="247">
        <f t="shared" si="47"/>
        <v>11433208.810000001</v>
      </c>
      <c r="I227" s="247">
        <f t="shared" si="47"/>
        <v>49314299.469999999</v>
      </c>
      <c r="J227" s="247">
        <f t="shared" si="47"/>
        <v>13766478.77</v>
      </c>
      <c r="K227" s="247">
        <f t="shared" si="47"/>
        <v>8006480.0999999996</v>
      </c>
      <c r="L227" s="247">
        <f t="shared" si="47"/>
        <v>4954394.96</v>
      </c>
      <c r="M227" s="247">
        <f t="shared" si="47"/>
        <v>0</v>
      </c>
      <c r="N227" s="247">
        <f>N228</f>
        <v>0</v>
      </c>
      <c r="O227" s="247">
        <f>O228</f>
        <v>272997016.75</v>
      </c>
      <c r="P227" s="247">
        <f>P228</f>
        <v>60621707.020000003</v>
      </c>
      <c r="Q227" s="247">
        <f t="shared" ref="Q227:Q235" si="48">+SUM(E227:P227)</f>
        <v>744810701.30999994</v>
      </c>
      <c r="R227" s="239"/>
      <c r="U227"/>
      <c r="V227"/>
    </row>
    <row r="228" spans="2:22" s="1" customFormat="1" x14ac:dyDescent="0.25">
      <c r="B228" s="3" t="s">
        <v>232</v>
      </c>
      <c r="C228" s="244">
        <f t="shared" si="47"/>
        <v>1586667285</v>
      </c>
      <c r="D228" s="244">
        <f>D229+D230</f>
        <v>2232737548.2400007</v>
      </c>
      <c r="E228" s="244">
        <f t="shared" ref="E228:N228" si="49">SUM(E229:E230)</f>
        <v>309357928.34000003</v>
      </c>
      <c r="F228" s="244">
        <f t="shared" si="49"/>
        <v>0</v>
      </c>
      <c r="G228" s="244">
        <f t="shared" si="49"/>
        <v>14359187.09</v>
      </c>
      <c r="H228" s="244">
        <f t="shared" si="49"/>
        <v>11433208.810000001</v>
      </c>
      <c r="I228" s="244">
        <f t="shared" si="49"/>
        <v>49314299.469999999</v>
      </c>
      <c r="J228" s="244">
        <f t="shared" si="49"/>
        <v>13766478.77</v>
      </c>
      <c r="K228" s="244">
        <f t="shared" si="49"/>
        <v>8006480.0999999996</v>
      </c>
      <c r="L228" s="244">
        <f t="shared" si="49"/>
        <v>4954394.96</v>
      </c>
      <c r="M228" s="244">
        <f t="shared" si="49"/>
        <v>0</v>
      </c>
      <c r="N228" s="244">
        <f t="shared" si="49"/>
        <v>0</v>
      </c>
      <c r="O228" s="244">
        <f>SUM(O229:O230)</f>
        <v>272997016.75</v>
      </c>
      <c r="P228" s="244">
        <f>SUM(P229:P230)</f>
        <v>60621707.020000003</v>
      </c>
      <c r="Q228" s="244">
        <f t="shared" si="48"/>
        <v>744810701.30999994</v>
      </c>
      <c r="R228" s="55"/>
    </row>
    <row r="229" spans="2:22" x14ac:dyDescent="0.25">
      <c r="B229" s="8" t="s">
        <v>285</v>
      </c>
      <c r="C229" s="55">
        <v>1586667285</v>
      </c>
      <c r="D229" s="55">
        <v>2207084311.7200007</v>
      </c>
      <c r="E229" s="55">
        <v>309357928.34000003</v>
      </c>
      <c r="F229" s="55">
        <v>0</v>
      </c>
      <c r="G229" s="55">
        <v>14359187.09</v>
      </c>
      <c r="H229" s="55">
        <v>11433208.810000001</v>
      </c>
      <c r="I229" s="55">
        <v>49314299.469999999</v>
      </c>
      <c r="J229" s="55">
        <v>13766478.77</v>
      </c>
      <c r="K229" s="55">
        <v>8006480.0999999996</v>
      </c>
      <c r="L229" s="55">
        <v>4954394.96</v>
      </c>
      <c r="M229" s="55">
        <v>0</v>
      </c>
      <c r="N229" s="55">
        <v>0</v>
      </c>
      <c r="O229" s="55">
        <v>2005871.71</v>
      </c>
      <c r="P229" s="55">
        <v>60621707.020000003</v>
      </c>
      <c r="Q229" s="55">
        <f t="shared" si="48"/>
        <v>473819556.26999998</v>
      </c>
      <c r="S229" s="1"/>
      <c r="U229" s="1"/>
      <c r="V229" s="1"/>
    </row>
    <row r="230" spans="2:22" x14ac:dyDescent="0.25">
      <c r="B230" s="8" t="s">
        <v>402</v>
      </c>
      <c r="C230" s="55">
        <v>0</v>
      </c>
      <c r="D230" s="55">
        <v>25653236.52</v>
      </c>
      <c r="E230" s="55">
        <v>0</v>
      </c>
      <c r="F230" s="55">
        <v>0</v>
      </c>
      <c r="G230" s="55">
        <v>0</v>
      </c>
      <c r="H230" s="55">
        <v>0</v>
      </c>
      <c r="I230" s="55">
        <v>0</v>
      </c>
      <c r="J230" s="55">
        <v>0</v>
      </c>
      <c r="K230" s="55">
        <v>0</v>
      </c>
      <c r="L230" s="55">
        <v>0</v>
      </c>
      <c r="M230" s="55">
        <v>0</v>
      </c>
      <c r="N230" s="55">
        <v>0</v>
      </c>
      <c r="O230" s="55">
        <v>270991145.04000002</v>
      </c>
      <c r="P230" s="55"/>
      <c r="Q230" s="55">
        <f t="shared" si="48"/>
        <v>270991145.04000002</v>
      </c>
      <c r="S230" s="1"/>
      <c r="U230" s="1"/>
      <c r="V230" s="1"/>
    </row>
    <row r="231" spans="2:22" s="1" customFormat="1" x14ac:dyDescent="0.25">
      <c r="B231" s="10" t="s">
        <v>287</v>
      </c>
      <c r="C231" s="248">
        <f>C234</f>
        <v>402894433</v>
      </c>
      <c r="D231" s="248">
        <f>D234+D232</f>
        <v>548292219.72000003</v>
      </c>
      <c r="E231" s="248">
        <f>E232+E234</f>
        <v>26421036.43</v>
      </c>
      <c r="F231" s="248">
        <f t="shared" ref="F231:P231" si="50">F232+F234</f>
        <v>3861715.61</v>
      </c>
      <c r="G231" s="248">
        <f t="shared" si="50"/>
        <v>31006735.23</v>
      </c>
      <c r="H231" s="248">
        <f t="shared" si="50"/>
        <v>733840.31</v>
      </c>
      <c r="I231" s="248">
        <f t="shared" si="50"/>
        <v>102326750.88000001</v>
      </c>
      <c r="J231" s="248">
        <f t="shared" si="50"/>
        <v>5172404.8899999997</v>
      </c>
      <c r="K231" s="248">
        <f t="shared" si="50"/>
        <v>15256922.619999999</v>
      </c>
      <c r="L231" s="248">
        <f t="shared" si="50"/>
        <v>2987628.65</v>
      </c>
      <c r="M231" s="248">
        <f t="shared" si="50"/>
        <v>1274264.17</v>
      </c>
      <c r="N231" s="248">
        <f t="shared" si="50"/>
        <v>111233062.06</v>
      </c>
      <c r="O231" s="248">
        <f t="shared" si="50"/>
        <v>0</v>
      </c>
      <c r="P231" s="248">
        <f t="shared" si="50"/>
        <v>100730971.77999999</v>
      </c>
      <c r="Q231" s="248">
        <f t="shared" si="48"/>
        <v>401005332.63</v>
      </c>
      <c r="R231"/>
    </row>
    <row r="232" spans="2:22" s="1" customFormat="1" x14ac:dyDescent="0.25">
      <c r="B232" s="3" t="s">
        <v>529</v>
      </c>
      <c r="C232" s="274">
        <f>C233</f>
        <v>0</v>
      </c>
      <c r="D232" s="274">
        <f>D233</f>
        <v>74278737.169999987</v>
      </c>
      <c r="E232" s="274">
        <f>E233</f>
        <v>0</v>
      </c>
      <c r="F232" s="274">
        <f t="shared" ref="F232:M232" si="51">F233</f>
        <v>0</v>
      </c>
      <c r="G232" s="274">
        <f t="shared" si="51"/>
        <v>27399200</v>
      </c>
      <c r="H232" s="274">
        <f t="shared" si="51"/>
        <v>0</v>
      </c>
      <c r="I232" s="274">
        <f t="shared" si="51"/>
        <v>0</v>
      </c>
      <c r="J232" s="274">
        <f t="shared" si="51"/>
        <v>0</v>
      </c>
      <c r="K232" s="274">
        <f t="shared" si="51"/>
        <v>0</v>
      </c>
      <c r="L232" s="274">
        <f t="shared" si="51"/>
        <v>0</v>
      </c>
      <c r="M232" s="274">
        <f t="shared" si="51"/>
        <v>0</v>
      </c>
      <c r="N232" s="274">
        <f>N233</f>
        <v>73054929.459999993</v>
      </c>
      <c r="O232" s="274">
        <f>O233</f>
        <v>0</v>
      </c>
      <c r="P232" s="274">
        <f>P233</f>
        <v>0</v>
      </c>
      <c r="Q232" s="244">
        <f t="shared" si="48"/>
        <v>100454129.45999999</v>
      </c>
      <c r="R232" s="53"/>
      <c r="S232"/>
      <c r="U232"/>
      <c r="V232"/>
    </row>
    <row r="233" spans="2:22" s="1" customFormat="1" x14ac:dyDescent="0.25">
      <c r="B233" s="8" t="s">
        <v>530</v>
      </c>
      <c r="C233" s="274">
        <v>0</v>
      </c>
      <c r="D233" s="276">
        <v>74278737.169999987</v>
      </c>
      <c r="E233" s="276">
        <v>0</v>
      </c>
      <c r="F233" s="276">
        <v>0</v>
      </c>
      <c r="G233" s="276">
        <v>27399200</v>
      </c>
      <c r="H233" s="276">
        <v>0</v>
      </c>
      <c r="I233" s="276">
        <v>0</v>
      </c>
      <c r="J233" s="276">
        <v>0</v>
      </c>
      <c r="K233" s="276">
        <v>0</v>
      </c>
      <c r="L233" s="276">
        <v>0</v>
      </c>
      <c r="M233" s="276">
        <v>0</v>
      </c>
      <c r="N233" s="276">
        <v>73054929.459999993</v>
      </c>
      <c r="O233" s="276">
        <v>0</v>
      </c>
      <c r="P233" s="276">
        <v>0</v>
      </c>
      <c r="Q233" s="55">
        <f t="shared" si="48"/>
        <v>100454129.45999999</v>
      </c>
      <c r="R233" s="53"/>
      <c r="S233"/>
    </row>
    <row r="234" spans="2:22" s="1" customFormat="1" x14ac:dyDescent="0.25">
      <c r="B234" s="3" t="s">
        <v>243</v>
      </c>
      <c r="C234" s="244">
        <f>C235</f>
        <v>402894433</v>
      </c>
      <c r="D234" s="244">
        <f>D235</f>
        <v>474013482.55000001</v>
      </c>
      <c r="E234" s="244">
        <f>E235</f>
        <v>26421036.43</v>
      </c>
      <c r="F234" s="244">
        <f t="shared" ref="F234:O234" si="52">F235</f>
        <v>3861715.61</v>
      </c>
      <c r="G234" s="244">
        <f t="shared" si="52"/>
        <v>3607535.23</v>
      </c>
      <c r="H234" s="244">
        <f t="shared" si="52"/>
        <v>733840.31</v>
      </c>
      <c r="I234" s="244">
        <f t="shared" si="52"/>
        <v>102326750.88000001</v>
      </c>
      <c r="J234" s="244">
        <f t="shared" si="52"/>
        <v>5172404.8899999997</v>
      </c>
      <c r="K234" s="244">
        <f t="shared" si="52"/>
        <v>15256922.619999999</v>
      </c>
      <c r="L234" s="244">
        <f t="shared" si="52"/>
        <v>2987628.65</v>
      </c>
      <c r="M234" s="244">
        <f t="shared" si="52"/>
        <v>1274264.17</v>
      </c>
      <c r="N234" s="244">
        <f t="shared" si="52"/>
        <v>38178132.600000001</v>
      </c>
      <c r="O234" s="244">
        <f t="shared" si="52"/>
        <v>0</v>
      </c>
      <c r="P234" s="244">
        <f>P235</f>
        <v>100730971.77999999</v>
      </c>
      <c r="Q234" s="244">
        <f t="shared" si="48"/>
        <v>300551203.16999996</v>
      </c>
      <c r="R234" s="53"/>
      <c r="S234"/>
    </row>
    <row r="235" spans="2:22" x14ac:dyDescent="0.25">
      <c r="B235" s="8" t="s">
        <v>289</v>
      </c>
      <c r="C235" s="55">
        <v>402894433</v>
      </c>
      <c r="D235" s="55">
        <v>474013482.55000001</v>
      </c>
      <c r="E235" s="55">
        <v>26421036.43</v>
      </c>
      <c r="F235" s="55">
        <v>3861715.61</v>
      </c>
      <c r="G235" s="55">
        <v>3607535.23</v>
      </c>
      <c r="H235" s="55">
        <v>733840.31</v>
      </c>
      <c r="I235" s="55">
        <v>102326750.88000001</v>
      </c>
      <c r="J235" s="55">
        <v>5172404.8899999997</v>
      </c>
      <c r="K235" s="55">
        <v>15256922.619999999</v>
      </c>
      <c r="L235" s="55">
        <v>2987628.65</v>
      </c>
      <c r="M235" s="55">
        <v>1274264.17</v>
      </c>
      <c r="N235" s="55">
        <v>38178132.600000001</v>
      </c>
      <c r="O235" s="55">
        <v>0</v>
      </c>
      <c r="P235" s="55">
        <v>100730971.77999999</v>
      </c>
      <c r="Q235" s="55">
        <f t="shared" si="48"/>
        <v>300551203.16999996</v>
      </c>
      <c r="R235" s="53"/>
      <c r="U235" s="1"/>
      <c r="V235" s="1"/>
    </row>
    <row r="236" spans="2:22" x14ac:dyDescent="0.25">
      <c r="B236" s="32" t="s">
        <v>292</v>
      </c>
      <c r="C236" s="59">
        <f t="shared" ref="C236:N236" si="53">+C224+C226</f>
        <v>871485917331</v>
      </c>
      <c r="D236" s="59">
        <f t="shared" si="53"/>
        <v>950692205217.23999</v>
      </c>
      <c r="E236" s="60">
        <f t="shared" si="53"/>
        <v>81268086422.259995</v>
      </c>
      <c r="F236" s="60">
        <f t="shared" si="53"/>
        <v>66387911776.749992</v>
      </c>
      <c r="G236" s="60">
        <f t="shared" si="53"/>
        <v>72738791533.910019</v>
      </c>
      <c r="H236" s="60">
        <f t="shared" si="53"/>
        <v>87608998881.509964</v>
      </c>
      <c r="I236" s="60">
        <f t="shared" si="53"/>
        <v>85240195875.760025</v>
      </c>
      <c r="J236" s="60">
        <f t="shared" si="53"/>
        <v>78910245227.26001</v>
      </c>
      <c r="K236" s="60">
        <f t="shared" si="53"/>
        <v>76936542776.919998</v>
      </c>
      <c r="L236" s="60">
        <f t="shared" si="53"/>
        <v>78475885220.350006</v>
      </c>
      <c r="M236" s="60">
        <f t="shared" si="53"/>
        <v>81425541624.889984</v>
      </c>
      <c r="N236" s="60">
        <f t="shared" si="53"/>
        <v>81786650293.070007</v>
      </c>
      <c r="O236" s="60">
        <f>+O224+O226</f>
        <v>76190001461.889984</v>
      </c>
      <c r="P236" s="60">
        <f>+P224+P226</f>
        <v>90671614086.690048</v>
      </c>
      <c r="Q236" s="60">
        <f>+Q224+Q226</f>
        <v>957640465181.26001</v>
      </c>
      <c r="R236" s="53"/>
      <c r="U236" s="1"/>
      <c r="V236" s="1"/>
    </row>
    <row r="237" spans="2:22" x14ac:dyDescent="0.25">
      <c r="B237" s="15"/>
      <c r="C237" s="55"/>
      <c r="D237" s="55"/>
      <c r="E237" s="37"/>
      <c r="F237" s="37"/>
      <c r="G237" s="37"/>
      <c r="H237" s="37"/>
      <c r="I237" s="37"/>
      <c r="J237" s="37"/>
      <c r="K237" s="37"/>
      <c r="L237" s="37"/>
      <c r="M237" s="37"/>
      <c r="N237" s="37"/>
      <c r="O237" s="37"/>
      <c r="P237" s="37"/>
      <c r="Q237" s="37"/>
      <c r="R237" s="53"/>
    </row>
    <row r="238" spans="2:22" x14ac:dyDescent="0.25">
      <c r="B238" s="32" t="s">
        <v>293</v>
      </c>
      <c r="C238" s="59">
        <f>+C239+C245</f>
        <v>284079393319</v>
      </c>
      <c r="D238" s="59">
        <f>+D239+D245</f>
        <v>325032058130.21002</v>
      </c>
      <c r="E238" s="60">
        <f t="shared" ref="E238:P238" si="54">+E239+E245</f>
        <v>17912265811.970001</v>
      </c>
      <c r="F238" s="60">
        <f t="shared" si="54"/>
        <v>135188199993.87</v>
      </c>
      <c r="G238" s="60">
        <f t="shared" si="54"/>
        <v>825871819.95000005</v>
      </c>
      <c r="H238" s="60">
        <f t="shared" si="54"/>
        <v>107178771.73</v>
      </c>
      <c r="I238" s="60">
        <f t="shared" si="54"/>
        <v>174914451.13999999</v>
      </c>
      <c r="J238" s="60">
        <f t="shared" si="54"/>
        <v>82159439030.139999</v>
      </c>
      <c r="K238" s="60">
        <f t="shared" si="54"/>
        <v>4291890849.1500001</v>
      </c>
      <c r="L238" s="60">
        <f t="shared" si="54"/>
        <v>184647142.23999998</v>
      </c>
      <c r="M238" s="60">
        <f t="shared" si="54"/>
        <v>31675126368.990002</v>
      </c>
      <c r="N238" s="60">
        <f t="shared" si="54"/>
        <v>31421072752.689999</v>
      </c>
      <c r="O238" s="60">
        <f t="shared" si="54"/>
        <v>1540277956.7</v>
      </c>
      <c r="P238" s="60">
        <f t="shared" si="54"/>
        <v>3401103238.6999998</v>
      </c>
      <c r="Q238" s="60">
        <f>+Q239+Q245+Q255</f>
        <v>310014378187.27002</v>
      </c>
      <c r="R238" s="53"/>
    </row>
    <row r="239" spans="2:22" s="1" customFormat="1" x14ac:dyDescent="0.25">
      <c r="B239" s="10" t="s">
        <v>531</v>
      </c>
      <c r="C239" s="248">
        <f>+C240</f>
        <v>0</v>
      </c>
      <c r="D239" s="248">
        <f>+D240</f>
        <v>30607774507.689999</v>
      </c>
      <c r="E239" s="248">
        <f>+E240</f>
        <v>149509792.25</v>
      </c>
      <c r="F239" s="248">
        <f t="shared" ref="F239:P239" si="55">+F240</f>
        <v>192100195.94999999</v>
      </c>
      <c r="G239" s="248">
        <f t="shared" si="55"/>
        <v>11340784</v>
      </c>
      <c r="H239" s="248">
        <f t="shared" si="55"/>
        <v>0</v>
      </c>
      <c r="I239" s="248">
        <f t="shared" si="55"/>
        <v>0</v>
      </c>
      <c r="J239" s="248">
        <f t="shared" si="55"/>
        <v>0</v>
      </c>
      <c r="K239" s="248">
        <f t="shared" si="55"/>
        <v>0</v>
      </c>
      <c r="L239" s="248">
        <f t="shared" si="55"/>
        <v>0</v>
      </c>
      <c r="M239" s="248">
        <f t="shared" si="55"/>
        <v>0</v>
      </c>
      <c r="N239" s="248">
        <f t="shared" si="55"/>
        <v>30429500000</v>
      </c>
      <c r="O239" s="248">
        <f t="shared" si="55"/>
        <v>0</v>
      </c>
      <c r="P239" s="248">
        <f t="shared" si="55"/>
        <v>1</v>
      </c>
      <c r="Q239" s="248">
        <f>SUM(E239:P239)</f>
        <v>30782450773.200001</v>
      </c>
      <c r="R239" s="53"/>
      <c r="S239"/>
      <c r="U239"/>
      <c r="V239"/>
    </row>
    <row r="240" spans="2:22" s="1" customFormat="1" x14ac:dyDescent="0.25">
      <c r="B240" s="3" t="s">
        <v>532</v>
      </c>
      <c r="C240" s="241">
        <f>C241+C244</f>
        <v>0</v>
      </c>
      <c r="D240" s="241">
        <f>D241+D244</f>
        <v>30607774507.689999</v>
      </c>
      <c r="E240" s="241">
        <f>E241</f>
        <v>149509792.25</v>
      </c>
      <c r="F240" s="241">
        <f t="shared" ref="F240:P240" si="56">F241</f>
        <v>192100195.94999999</v>
      </c>
      <c r="G240" s="241">
        <f t="shared" si="56"/>
        <v>11340784</v>
      </c>
      <c r="H240" s="241">
        <f t="shared" si="56"/>
        <v>0</v>
      </c>
      <c r="I240" s="241">
        <f t="shared" si="56"/>
        <v>0</v>
      </c>
      <c r="J240" s="241">
        <f t="shared" si="56"/>
        <v>0</v>
      </c>
      <c r="K240" s="241">
        <f t="shared" si="56"/>
        <v>0</v>
      </c>
      <c r="L240" s="241">
        <f t="shared" si="56"/>
        <v>0</v>
      </c>
      <c r="M240" s="241">
        <f t="shared" si="56"/>
        <v>0</v>
      </c>
      <c r="N240" s="241">
        <f t="shared" si="56"/>
        <v>30429500000</v>
      </c>
      <c r="O240" s="241">
        <f t="shared" si="56"/>
        <v>0</v>
      </c>
      <c r="P240" s="241">
        <f t="shared" si="56"/>
        <v>1</v>
      </c>
      <c r="Q240" s="241">
        <f>SUM(E240:P240)</f>
        <v>30782450773.200001</v>
      </c>
      <c r="R240" s="53"/>
      <c r="S240"/>
      <c r="U240"/>
      <c r="V240"/>
    </row>
    <row r="241" spans="2:22" s="1" customFormat="1" x14ac:dyDescent="0.25">
      <c r="B241" s="24" t="s">
        <v>533</v>
      </c>
      <c r="C241" s="241">
        <f t="shared" ref="C241:P241" si="57">C242+C243</f>
        <v>0</v>
      </c>
      <c r="D241" s="241">
        <f t="shared" si="57"/>
        <v>30607774507.689999</v>
      </c>
      <c r="E241" s="241">
        <f t="shared" si="57"/>
        <v>149509792.25</v>
      </c>
      <c r="F241" s="241">
        <f t="shared" si="57"/>
        <v>192100195.94999999</v>
      </c>
      <c r="G241" s="241">
        <f t="shared" si="57"/>
        <v>11340784</v>
      </c>
      <c r="H241" s="241">
        <f t="shared" si="57"/>
        <v>0</v>
      </c>
      <c r="I241" s="241">
        <f t="shared" si="57"/>
        <v>0</v>
      </c>
      <c r="J241" s="241">
        <f t="shared" si="57"/>
        <v>0</v>
      </c>
      <c r="K241" s="241">
        <f t="shared" si="57"/>
        <v>0</v>
      </c>
      <c r="L241" s="241">
        <f t="shared" si="57"/>
        <v>0</v>
      </c>
      <c r="M241" s="241">
        <f t="shared" si="57"/>
        <v>0</v>
      </c>
      <c r="N241" s="241">
        <f t="shared" si="57"/>
        <v>30429500000</v>
      </c>
      <c r="O241" s="241">
        <f t="shared" si="57"/>
        <v>0</v>
      </c>
      <c r="P241" s="241">
        <f t="shared" si="57"/>
        <v>1</v>
      </c>
      <c r="Q241" s="241">
        <f>SUM(E241:P241)</f>
        <v>30782450773.200001</v>
      </c>
      <c r="R241" s="53"/>
      <c r="S241"/>
    </row>
    <row r="242" spans="2:22" s="1" customFormat="1" x14ac:dyDescent="0.25">
      <c r="B242" s="25" t="s">
        <v>556</v>
      </c>
      <c r="C242" s="241">
        <v>0</v>
      </c>
      <c r="D242" s="53">
        <v>30607774507.689999</v>
      </c>
      <c r="E242" s="241">
        <v>0</v>
      </c>
      <c r="F242" s="241">
        <v>0</v>
      </c>
      <c r="G242" s="241">
        <v>0</v>
      </c>
      <c r="H242" s="241">
        <v>0</v>
      </c>
      <c r="I242" s="241">
        <v>0</v>
      </c>
      <c r="J242" s="241">
        <v>0</v>
      </c>
      <c r="K242" s="241">
        <v>0</v>
      </c>
      <c r="L242" s="241">
        <v>0</v>
      </c>
      <c r="M242" s="241">
        <v>0</v>
      </c>
      <c r="N242" s="241">
        <v>30429500000</v>
      </c>
      <c r="O242" s="241">
        <v>0</v>
      </c>
      <c r="P242" s="241">
        <v>1</v>
      </c>
      <c r="Q242" s="241">
        <f>SUM(E242:O242)</f>
        <v>30429500000</v>
      </c>
      <c r="R242" s="53"/>
      <c r="S242"/>
    </row>
    <row r="243" spans="2:22" x14ac:dyDescent="0.25">
      <c r="B243" s="3" t="s">
        <v>535</v>
      </c>
      <c r="C243" s="53">
        <f>C244</f>
        <v>0</v>
      </c>
      <c r="D243" s="53"/>
      <c r="E243" s="53">
        <f t="shared" ref="E243:O243" si="58">E244</f>
        <v>149509792.25</v>
      </c>
      <c r="F243" s="53">
        <f t="shared" si="58"/>
        <v>192100195.94999999</v>
      </c>
      <c r="G243" s="53">
        <f t="shared" si="58"/>
        <v>11340784</v>
      </c>
      <c r="H243" s="53">
        <f t="shared" si="58"/>
        <v>0</v>
      </c>
      <c r="I243" s="53">
        <f t="shared" si="58"/>
        <v>0</v>
      </c>
      <c r="J243" s="53">
        <f t="shared" si="58"/>
        <v>0</v>
      </c>
      <c r="K243" s="53">
        <f t="shared" si="58"/>
        <v>0</v>
      </c>
      <c r="L243" s="53">
        <f t="shared" si="58"/>
        <v>0</v>
      </c>
      <c r="M243" s="53">
        <f t="shared" si="58"/>
        <v>0</v>
      </c>
      <c r="N243" s="53">
        <f t="shared" si="58"/>
        <v>0</v>
      </c>
      <c r="O243" s="53">
        <f t="shared" si="58"/>
        <v>0</v>
      </c>
      <c r="P243" s="53">
        <v>0</v>
      </c>
      <c r="Q243" s="241">
        <f>SUM(E243:P243)</f>
        <v>352950772.19999999</v>
      </c>
      <c r="R243" s="53"/>
      <c r="U243" s="1"/>
      <c r="V243" s="1"/>
    </row>
    <row r="244" spans="2:22" s="1" customFormat="1" x14ac:dyDescent="0.25">
      <c r="B244" s="24" t="s">
        <v>536</v>
      </c>
      <c r="C244" s="241">
        <f>C260</f>
        <v>0</v>
      </c>
      <c r="D244" s="241"/>
      <c r="E244" s="241">
        <f t="shared" ref="E244:P244" si="59">E260</f>
        <v>149509792.25</v>
      </c>
      <c r="F244" s="241">
        <f t="shared" si="59"/>
        <v>192100195.94999999</v>
      </c>
      <c r="G244" s="241">
        <f t="shared" si="59"/>
        <v>11340784</v>
      </c>
      <c r="H244" s="241">
        <f t="shared" si="59"/>
        <v>0</v>
      </c>
      <c r="I244" s="241">
        <f t="shared" si="59"/>
        <v>0</v>
      </c>
      <c r="J244" s="241">
        <f t="shared" si="59"/>
        <v>0</v>
      </c>
      <c r="K244" s="241">
        <f t="shared" si="59"/>
        <v>0</v>
      </c>
      <c r="L244" s="241">
        <f t="shared" si="59"/>
        <v>0</v>
      </c>
      <c r="M244" s="241">
        <f t="shared" si="59"/>
        <v>0</v>
      </c>
      <c r="N244" s="241">
        <f t="shared" si="59"/>
        <v>0</v>
      </c>
      <c r="O244" s="241">
        <f t="shared" si="59"/>
        <v>0</v>
      </c>
      <c r="P244" s="241">
        <f t="shared" si="59"/>
        <v>0</v>
      </c>
      <c r="Q244" s="241">
        <f>SUM(E244:P244)</f>
        <v>352950772.19999999</v>
      </c>
      <c r="R244" s="53"/>
      <c r="S244"/>
    </row>
    <row r="245" spans="2:22" x14ac:dyDescent="0.25">
      <c r="B245" s="10" t="s">
        <v>294</v>
      </c>
      <c r="C245" s="248">
        <f>+C246</f>
        <v>284079393319</v>
      </c>
      <c r="D245" s="248">
        <f t="shared" ref="D245:P245" si="60">+D246</f>
        <v>294424283622.52002</v>
      </c>
      <c r="E245" s="248">
        <f t="shared" si="60"/>
        <v>17762756019.720001</v>
      </c>
      <c r="F245" s="248">
        <f t="shared" si="60"/>
        <v>134996099797.92</v>
      </c>
      <c r="G245" s="248">
        <f t="shared" si="60"/>
        <v>814531035.95000005</v>
      </c>
      <c r="H245" s="248">
        <f t="shared" si="60"/>
        <v>107178771.73</v>
      </c>
      <c r="I245" s="248">
        <f t="shared" si="60"/>
        <v>174914451.13999999</v>
      </c>
      <c r="J245" s="248">
        <f t="shared" si="60"/>
        <v>82159439030.139999</v>
      </c>
      <c r="K245" s="248">
        <f t="shared" si="60"/>
        <v>4291890849.1500001</v>
      </c>
      <c r="L245" s="248">
        <f t="shared" si="60"/>
        <v>184647142.23999998</v>
      </c>
      <c r="M245" s="248">
        <f t="shared" si="60"/>
        <v>31675126368.990002</v>
      </c>
      <c r="N245" s="248">
        <f t="shared" si="60"/>
        <v>991572752.68999982</v>
      </c>
      <c r="O245" s="248">
        <f t="shared" si="60"/>
        <v>1540277956.7</v>
      </c>
      <c r="P245" s="248">
        <f t="shared" si="60"/>
        <v>3401103237.6999998</v>
      </c>
      <c r="Q245" s="248">
        <f>SUM(E245:P245)</f>
        <v>278099537414.07001</v>
      </c>
      <c r="R245" s="53"/>
    </row>
    <row r="246" spans="2:22" s="1" customFormat="1" x14ac:dyDescent="0.25">
      <c r="B246" s="3" t="s">
        <v>258</v>
      </c>
      <c r="C246" s="241">
        <f>C249+C252+C247</f>
        <v>284079393319</v>
      </c>
      <c r="D246" s="241">
        <f t="shared" ref="D246:P246" si="61">D249+D252+D247</f>
        <v>294424283622.52002</v>
      </c>
      <c r="E246" s="241">
        <f t="shared" si="61"/>
        <v>17762756019.720001</v>
      </c>
      <c r="F246" s="241">
        <f t="shared" si="61"/>
        <v>134996099797.92</v>
      </c>
      <c r="G246" s="241">
        <f t="shared" si="61"/>
        <v>814531035.95000005</v>
      </c>
      <c r="H246" s="241">
        <f t="shared" si="61"/>
        <v>107178771.73</v>
      </c>
      <c r="I246" s="241">
        <f t="shared" si="61"/>
        <v>174914451.13999999</v>
      </c>
      <c r="J246" s="241">
        <f t="shared" si="61"/>
        <v>82159439030.139999</v>
      </c>
      <c r="K246" s="241">
        <f t="shared" si="61"/>
        <v>4291890849.1500001</v>
      </c>
      <c r="L246" s="241">
        <f t="shared" si="61"/>
        <v>184647142.23999998</v>
      </c>
      <c r="M246" s="241">
        <f t="shared" si="61"/>
        <v>31675126368.990002</v>
      </c>
      <c r="N246" s="241">
        <f t="shared" si="61"/>
        <v>991572752.68999982</v>
      </c>
      <c r="O246" s="241">
        <f t="shared" si="61"/>
        <v>1540277956.7</v>
      </c>
      <c r="P246" s="241">
        <f t="shared" si="61"/>
        <v>3401103237.6999998</v>
      </c>
      <c r="Q246" s="241">
        <f t="shared" ref="Q246:Q251" si="62">SUM(E246:P246)</f>
        <v>278099537414.07001</v>
      </c>
      <c r="R246"/>
      <c r="S246"/>
    </row>
    <row r="247" spans="2:22" s="1" customFormat="1" x14ac:dyDescent="0.25">
      <c r="B247" s="24" t="s">
        <v>557</v>
      </c>
      <c r="C247" s="241">
        <f>C248</f>
        <v>0</v>
      </c>
      <c r="D247" s="241">
        <f t="shared" ref="D247:P247" si="63">D248</f>
        <v>68710000</v>
      </c>
      <c r="E247" s="241">
        <f t="shared" si="63"/>
        <v>0</v>
      </c>
      <c r="F247" s="241">
        <f t="shared" si="63"/>
        <v>0</v>
      </c>
      <c r="G247" s="241">
        <f t="shared" si="63"/>
        <v>0</v>
      </c>
      <c r="H247" s="241">
        <f t="shared" si="63"/>
        <v>0</v>
      </c>
      <c r="I247" s="241">
        <f t="shared" si="63"/>
        <v>0</v>
      </c>
      <c r="J247" s="241">
        <f t="shared" si="63"/>
        <v>0</v>
      </c>
      <c r="K247" s="241">
        <f t="shared" si="63"/>
        <v>0</v>
      </c>
      <c r="L247" s="241">
        <f t="shared" si="63"/>
        <v>0</v>
      </c>
      <c r="M247" s="241">
        <f t="shared" si="63"/>
        <v>0</v>
      </c>
      <c r="N247" s="241">
        <f t="shared" si="63"/>
        <v>0</v>
      </c>
      <c r="O247" s="241">
        <f t="shared" si="63"/>
        <v>0</v>
      </c>
      <c r="P247" s="241">
        <f t="shared" si="63"/>
        <v>0</v>
      </c>
      <c r="Q247" s="241">
        <f t="shared" si="62"/>
        <v>0</v>
      </c>
      <c r="R247" s="53"/>
      <c r="S247"/>
      <c r="U247"/>
      <c r="V247"/>
    </row>
    <row r="248" spans="2:22" s="1" customFormat="1" x14ac:dyDescent="0.25">
      <c r="B248" s="25" t="s">
        <v>558</v>
      </c>
      <c r="C248" s="241"/>
      <c r="D248" s="53">
        <v>68710000</v>
      </c>
      <c r="E248" s="241"/>
      <c r="F248" s="241"/>
      <c r="G248" s="241"/>
      <c r="H248" s="241"/>
      <c r="I248" s="241"/>
      <c r="J248" s="241"/>
      <c r="K248" s="241"/>
      <c r="L248" s="241"/>
      <c r="M248" s="241"/>
      <c r="N248" s="241"/>
      <c r="O248" s="241"/>
      <c r="P248" s="241"/>
      <c r="Q248" s="241">
        <f t="shared" si="62"/>
        <v>0</v>
      </c>
      <c r="R248" s="53"/>
      <c r="S248"/>
      <c r="U248"/>
      <c r="V248"/>
    </row>
    <row r="249" spans="2:22" s="1" customFormat="1" x14ac:dyDescent="0.25">
      <c r="B249" s="24" t="s">
        <v>259</v>
      </c>
      <c r="C249" s="241">
        <f>C250+C251</f>
        <v>208572120000</v>
      </c>
      <c r="D249" s="241">
        <f>D250+D251</f>
        <v>228708412680.81</v>
      </c>
      <c r="E249" s="241">
        <f t="shared" ref="E249:N249" si="64">E250+E251</f>
        <v>0</v>
      </c>
      <c r="F249" s="241">
        <f t="shared" si="64"/>
        <v>133989462111.59</v>
      </c>
      <c r="G249" s="241">
        <f t="shared" si="64"/>
        <v>164233102.78</v>
      </c>
      <c r="H249" s="241">
        <f t="shared" si="64"/>
        <v>0</v>
      </c>
      <c r="I249" s="241">
        <f t="shared" si="64"/>
        <v>0</v>
      </c>
      <c r="J249" s="241">
        <f t="shared" si="64"/>
        <v>70000000000</v>
      </c>
      <c r="K249" s="241">
        <f t="shared" si="64"/>
        <v>0</v>
      </c>
      <c r="L249" s="241">
        <f t="shared" si="64"/>
        <v>0</v>
      </c>
      <c r="M249" s="241">
        <f t="shared" si="64"/>
        <v>30000000000</v>
      </c>
      <c r="N249" s="241">
        <f t="shared" si="64"/>
        <v>0</v>
      </c>
      <c r="O249" s="241">
        <f>O250+O251</f>
        <v>0</v>
      </c>
      <c r="P249" s="241">
        <v>0</v>
      </c>
      <c r="Q249" s="241">
        <f t="shared" si="62"/>
        <v>234153695214.37</v>
      </c>
      <c r="R249" s="53"/>
      <c r="S249"/>
      <c r="U249"/>
      <c r="V249"/>
    </row>
    <row r="250" spans="2:22" s="1" customFormat="1" x14ac:dyDescent="0.25">
      <c r="B250" s="25" t="s">
        <v>260</v>
      </c>
      <c r="C250" s="53">
        <v>69583120000</v>
      </c>
      <c r="D250" s="53">
        <v>86989621066.300003</v>
      </c>
      <c r="E250" s="266">
        <v>0</v>
      </c>
      <c r="F250" s="53"/>
      <c r="G250" s="53"/>
      <c r="H250" s="53"/>
      <c r="I250" s="53"/>
      <c r="J250" s="53">
        <v>70000000000</v>
      </c>
      <c r="K250" s="53"/>
      <c r="L250" s="53"/>
      <c r="M250" s="53">
        <v>30000000000</v>
      </c>
      <c r="N250" s="53"/>
      <c r="O250" s="53">
        <v>0</v>
      </c>
      <c r="P250" s="53">
        <v>0</v>
      </c>
      <c r="Q250" s="53">
        <f t="shared" si="62"/>
        <v>100000000000</v>
      </c>
      <c r="R250"/>
      <c r="S250"/>
    </row>
    <row r="251" spans="2:22" s="1" customFormat="1" x14ac:dyDescent="0.25">
      <c r="B251" s="25" t="s">
        <v>261</v>
      </c>
      <c r="C251" s="53">
        <v>138989000000</v>
      </c>
      <c r="D251" s="53">
        <v>141718791614.51001</v>
      </c>
      <c r="E251" s="267">
        <v>0</v>
      </c>
      <c r="F251" s="53">
        <v>133989462111.59</v>
      </c>
      <c r="G251" s="53">
        <v>164233102.78</v>
      </c>
      <c r="H251" s="53">
        <v>0</v>
      </c>
      <c r="I251" s="53">
        <v>0</v>
      </c>
      <c r="J251" s="53">
        <v>0</v>
      </c>
      <c r="K251" s="53">
        <v>0</v>
      </c>
      <c r="L251" s="53">
        <v>0</v>
      </c>
      <c r="M251" s="53">
        <v>0</v>
      </c>
      <c r="N251" s="53">
        <v>0</v>
      </c>
      <c r="O251" s="53">
        <v>0</v>
      </c>
      <c r="P251" s="53">
        <v>0</v>
      </c>
      <c r="Q251" s="53">
        <f t="shared" si="62"/>
        <v>134153695214.37</v>
      </c>
      <c r="R251"/>
      <c r="S251"/>
    </row>
    <row r="252" spans="2:22" x14ac:dyDescent="0.25">
      <c r="B252" s="24" t="s">
        <v>263</v>
      </c>
      <c r="C252" s="241">
        <f>C254+C253</f>
        <v>75507273319</v>
      </c>
      <c r="D252" s="241">
        <f t="shared" ref="D252:P252" si="65">D254+D253</f>
        <v>65647160941.709999</v>
      </c>
      <c r="E252" s="241">
        <f t="shared" si="65"/>
        <v>17762756019.720001</v>
      </c>
      <c r="F252" s="241">
        <f t="shared" si="65"/>
        <v>1006637686.3299999</v>
      </c>
      <c r="G252" s="241">
        <f t="shared" si="65"/>
        <v>650297933.17000008</v>
      </c>
      <c r="H252" s="241">
        <f t="shared" si="65"/>
        <v>107178771.73</v>
      </c>
      <c r="I252" s="241">
        <f t="shared" si="65"/>
        <v>174914451.13999999</v>
      </c>
      <c r="J252" s="241">
        <f t="shared" si="65"/>
        <v>12159439030.139999</v>
      </c>
      <c r="K252" s="241">
        <f t="shared" si="65"/>
        <v>4291890849.1500001</v>
      </c>
      <c r="L252" s="241">
        <f t="shared" si="65"/>
        <v>184647142.23999998</v>
      </c>
      <c r="M252" s="241">
        <f t="shared" si="65"/>
        <v>1675126368.99</v>
      </c>
      <c r="N252" s="241">
        <f t="shared" si="65"/>
        <v>991572752.68999982</v>
      </c>
      <c r="O252" s="241">
        <f t="shared" si="65"/>
        <v>1540277956.7</v>
      </c>
      <c r="P252" s="241">
        <f t="shared" si="65"/>
        <v>3401103237.6999998</v>
      </c>
      <c r="Q252" s="250">
        <f>SUM(E252:P252)</f>
        <v>43945842199.699989</v>
      </c>
      <c r="U252" s="1"/>
      <c r="V252" s="1"/>
    </row>
    <row r="253" spans="2:22" s="1" customFormat="1" x14ac:dyDescent="0.25">
      <c r="B253" s="27" t="s">
        <v>559</v>
      </c>
      <c r="C253" s="53"/>
      <c r="D253" s="53">
        <v>17317014240.050003</v>
      </c>
      <c r="E253" s="53"/>
      <c r="F253" s="53"/>
      <c r="G253" s="53"/>
      <c r="H253" s="53"/>
      <c r="I253" s="53"/>
      <c r="J253" s="53"/>
      <c r="K253" s="53"/>
      <c r="L253" s="53"/>
      <c r="M253" s="53"/>
      <c r="N253" s="53"/>
      <c r="O253" s="53"/>
      <c r="P253" s="53"/>
      <c r="Q253" s="53">
        <f>SUM(E253:P253)</f>
        <v>0</v>
      </c>
      <c r="R253"/>
      <c r="S253"/>
    </row>
    <row r="254" spans="2:22" s="1" customFormat="1" x14ac:dyDescent="0.25">
      <c r="B254" s="27" t="s">
        <v>407</v>
      </c>
      <c r="C254" s="53">
        <v>75507273319</v>
      </c>
      <c r="D254" s="53">
        <v>48330146701.659996</v>
      </c>
      <c r="E254" s="249">
        <v>17762756019.720001</v>
      </c>
      <c r="F254" s="249">
        <v>1006637686.3299999</v>
      </c>
      <c r="G254" s="249">
        <v>650297933.17000008</v>
      </c>
      <c r="H254" s="53">
        <v>107178771.73</v>
      </c>
      <c r="I254" s="53">
        <v>174914451.13999999</v>
      </c>
      <c r="J254" s="53">
        <v>12159439030.139999</v>
      </c>
      <c r="K254" s="53">
        <v>4291890849.1500001</v>
      </c>
      <c r="L254" s="53">
        <v>184647142.23999998</v>
      </c>
      <c r="M254" s="53">
        <v>1675126368.99</v>
      </c>
      <c r="N254" s="53">
        <v>991572752.68999982</v>
      </c>
      <c r="O254" s="53">
        <v>1540277956.7</v>
      </c>
      <c r="P254" s="53">
        <v>3401103237.6999998</v>
      </c>
      <c r="Q254" s="53">
        <f t="shared" ref="Q254:Q259" si="66">SUM(E254:P254)</f>
        <v>43945842199.699989</v>
      </c>
      <c r="R254"/>
      <c r="S254"/>
    </row>
    <row r="255" spans="2:22" x14ac:dyDescent="0.25">
      <c r="B255" s="10" t="s">
        <v>538</v>
      </c>
      <c r="C255" s="248">
        <f t="shared" ref="C255:P255" si="67">+C256</f>
        <v>0</v>
      </c>
      <c r="D255" s="248">
        <f t="shared" si="67"/>
        <v>0</v>
      </c>
      <c r="E255" s="248">
        <f t="shared" si="67"/>
        <v>0</v>
      </c>
      <c r="F255" s="248">
        <f t="shared" si="67"/>
        <v>0</v>
      </c>
      <c r="G255" s="248">
        <f t="shared" si="67"/>
        <v>0</v>
      </c>
      <c r="H255" s="248">
        <f t="shared" si="67"/>
        <v>0</v>
      </c>
      <c r="I255" s="248">
        <f t="shared" si="67"/>
        <v>0</v>
      </c>
      <c r="J255" s="248">
        <f t="shared" si="67"/>
        <v>560140000</v>
      </c>
      <c r="K255" s="248">
        <f t="shared" si="67"/>
        <v>0</v>
      </c>
      <c r="L255" s="248">
        <f t="shared" si="67"/>
        <v>0</v>
      </c>
      <c r="M255" s="248">
        <f t="shared" si="67"/>
        <v>572250000</v>
      </c>
      <c r="N255" s="248">
        <f t="shared" si="67"/>
        <v>0</v>
      </c>
      <c r="O255" s="248">
        <f t="shared" si="67"/>
        <v>0</v>
      </c>
      <c r="P255" s="248">
        <f t="shared" si="67"/>
        <v>0</v>
      </c>
      <c r="Q255" s="248">
        <f t="shared" si="66"/>
        <v>1132390000</v>
      </c>
    </row>
    <row r="256" spans="2:22" x14ac:dyDescent="0.25">
      <c r="B256" s="3" t="s">
        <v>539</v>
      </c>
      <c r="C256" s="241">
        <f t="shared" ref="C256:O258" si="68">C257</f>
        <v>0</v>
      </c>
      <c r="D256" s="241"/>
      <c r="E256" s="241">
        <f t="shared" si="68"/>
        <v>0</v>
      </c>
      <c r="F256" s="241">
        <f t="shared" si="68"/>
        <v>0</v>
      </c>
      <c r="G256" s="241">
        <f t="shared" si="68"/>
        <v>0</v>
      </c>
      <c r="H256" s="241">
        <f t="shared" si="68"/>
        <v>0</v>
      </c>
      <c r="I256" s="241">
        <f t="shared" si="68"/>
        <v>0</v>
      </c>
      <c r="J256" s="241">
        <f t="shared" si="68"/>
        <v>560140000</v>
      </c>
      <c r="K256" s="241">
        <f t="shared" si="68"/>
        <v>0</v>
      </c>
      <c r="L256" s="241">
        <f t="shared" si="68"/>
        <v>0</v>
      </c>
      <c r="M256" s="241">
        <f t="shared" si="68"/>
        <v>572250000</v>
      </c>
      <c r="N256" s="241">
        <f t="shared" si="68"/>
        <v>0</v>
      </c>
      <c r="O256" s="241">
        <f t="shared" si="68"/>
        <v>0</v>
      </c>
      <c r="P256" s="53">
        <v>0</v>
      </c>
      <c r="Q256" s="241">
        <f t="shared" si="66"/>
        <v>1132390000</v>
      </c>
      <c r="U256" s="1"/>
      <c r="V256" s="1"/>
    </row>
    <row r="257" spans="2:17" x14ac:dyDescent="0.25">
      <c r="B257" s="24" t="s">
        <v>540</v>
      </c>
      <c r="C257" s="241">
        <f t="shared" si="68"/>
        <v>0</v>
      </c>
      <c r="D257" s="241"/>
      <c r="E257" s="241">
        <f t="shared" si="68"/>
        <v>0</v>
      </c>
      <c r="F257" s="241">
        <f t="shared" si="68"/>
        <v>0</v>
      </c>
      <c r="G257" s="241">
        <f t="shared" si="68"/>
        <v>0</v>
      </c>
      <c r="H257" s="241">
        <f t="shared" si="68"/>
        <v>0</v>
      </c>
      <c r="I257" s="241">
        <f t="shared" si="68"/>
        <v>0</v>
      </c>
      <c r="J257" s="241">
        <f t="shared" si="68"/>
        <v>560140000</v>
      </c>
      <c r="K257" s="241">
        <f t="shared" si="68"/>
        <v>0</v>
      </c>
      <c r="L257" s="241">
        <f t="shared" si="68"/>
        <v>0</v>
      </c>
      <c r="M257" s="241">
        <f t="shared" si="68"/>
        <v>572250000</v>
      </c>
      <c r="N257" s="241">
        <f t="shared" si="68"/>
        <v>0</v>
      </c>
      <c r="O257" s="241">
        <f t="shared" si="68"/>
        <v>0</v>
      </c>
      <c r="P257" s="53">
        <v>0</v>
      </c>
      <c r="Q257" s="241">
        <f t="shared" si="66"/>
        <v>1132390000</v>
      </c>
    </row>
    <row r="258" spans="2:17" x14ac:dyDescent="0.25">
      <c r="B258" s="25" t="s">
        <v>541</v>
      </c>
      <c r="C258" s="53">
        <f t="shared" si="68"/>
        <v>0</v>
      </c>
      <c r="D258" s="53"/>
      <c r="E258" s="53">
        <f t="shared" si="68"/>
        <v>0</v>
      </c>
      <c r="F258" s="53">
        <f t="shared" si="68"/>
        <v>0</v>
      </c>
      <c r="G258" s="53">
        <f t="shared" si="68"/>
        <v>0</v>
      </c>
      <c r="H258" s="53">
        <f t="shared" si="68"/>
        <v>0</v>
      </c>
      <c r="I258" s="53">
        <f t="shared" si="68"/>
        <v>0</v>
      </c>
      <c r="J258" s="53">
        <f t="shared" si="68"/>
        <v>560140000</v>
      </c>
      <c r="K258" s="53">
        <f t="shared" si="68"/>
        <v>0</v>
      </c>
      <c r="L258" s="53">
        <f t="shared" si="68"/>
        <v>0</v>
      </c>
      <c r="M258" s="53">
        <f t="shared" si="68"/>
        <v>572250000</v>
      </c>
      <c r="N258" s="53">
        <f t="shared" si="68"/>
        <v>0</v>
      </c>
      <c r="O258" s="53">
        <f t="shared" si="68"/>
        <v>0</v>
      </c>
      <c r="P258" s="53">
        <v>0</v>
      </c>
      <c r="Q258" s="53">
        <f t="shared" si="66"/>
        <v>1132390000</v>
      </c>
    </row>
    <row r="259" spans="2:17" x14ac:dyDescent="0.25">
      <c r="B259" s="25" t="s">
        <v>542</v>
      </c>
      <c r="C259" s="53">
        <v>0</v>
      </c>
      <c r="D259" s="53"/>
      <c r="E259" s="267">
        <v>0</v>
      </c>
      <c r="F259" s="53">
        <v>0</v>
      </c>
      <c r="G259" s="53">
        <v>0</v>
      </c>
      <c r="H259" s="53">
        <v>0</v>
      </c>
      <c r="I259" s="53">
        <v>0</v>
      </c>
      <c r="J259" s="53">
        <v>560140000</v>
      </c>
      <c r="K259" s="53">
        <v>0</v>
      </c>
      <c r="L259" s="53">
        <v>0</v>
      </c>
      <c r="M259" s="53">
        <v>572250000</v>
      </c>
      <c r="N259" s="53">
        <v>0</v>
      </c>
      <c r="O259" s="53">
        <v>0</v>
      </c>
      <c r="P259" s="53">
        <v>0</v>
      </c>
      <c r="Q259" s="53">
        <f t="shared" si="66"/>
        <v>1132390000</v>
      </c>
    </row>
    <row r="260" spans="2:17" x14ac:dyDescent="0.25">
      <c r="B260" s="25" t="s">
        <v>537</v>
      </c>
      <c r="C260" s="53">
        <v>0</v>
      </c>
      <c r="D260" s="53"/>
      <c r="E260" s="249">
        <v>149509792.25</v>
      </c>
      <c r="F260" s="249">
        <v>192100195.94999999</v>
      </c>
      <c r="G260" s="249">
        <v>11340784</v>
      </c>
      <c r="H260" s="53"/>
      <c r="I260" s="53"/>
      <c r="J260" s="53"/>
      <c r="K260" s="53"/>
      <c r="L260" s="53"/>
      <c r="M260" s="53"/>
      <c r="N260" s="53"/>
      <c r="O260" s="53"/>
      <c r="P260" s="53"/>
      <c r="Q260" s="53">
        <f t="shared" ref="Q260" si="69">SUM(E260:P260)</f>
        <v>352950772.19999999</v>
      </c>
    </row>
    <row r="261" spans="2:17" x14ac:dyDescent="0.25">
      <c r="B261" s="32" t="s">
        <v>560</v>
      </c>
      <c r="C261" s="59">
        <f t="shared" ref="C261:Q261" si="70">+C238+C236</f>
        <v>1155565310650</v>
      </c>
      <c r="D261" s="59">
        <f t="shared" si="70"/>
        <v>1275724263347.45</v>
      </c>
      <c r="E261" s="67">
        <f t="shared" si="70"/>
        <v>99180352234.229996</v>
      </c>
      <c r="F261" s="67">
        <f t="shared" si="70"/>
        <v>201576111770.62</v>
      </c>
      <c r="G261" s="67">
        <f t="shared" si="70"/>
        <v>73564663353.860016</v>
      </c>
      <c r="H261" s="67">
        <f t="shared" si="70"/>
        <v>87716177653.23996</v>
      </c>
      <c r="I261" s="67">
        <f t="shared" si="70"/>
        <v>85415110326.900024</v>
      </c>
      <c r="J261" s="67">
        <f t="shared" si="70"/>
        <v>161069684257.40002</v>
      </c>
      <c r="K261" s="67">
        <f t="shared" si="70"/>
        <v>81228433626.069992</v>
      </c>
      <c r="L261" s="67">
        <f t="shared" si="70"/>
        <v>78660532362.590012</v>
      </c>
      <c r="M261" s="60">
        <f t="shared" si="70"/>
        <v>113100667993.87999</v>
      </c>
      <c r="N261" s="60">
        <f t="shared" si="70"/>
        <v>113207723045.76001</v>
      </c>
      <c r="O261" s="60">
        <f t="shared" si="70"/>
        <v>77730279418.589981</v>
      </c>
      <c r="P261" s="60">
        <f t="shared" si="70"/>
        <v>94072717325.390045</v>
      </c>
      <c r="Q261" s="60">
        <f t="shared" si="70"/>
        <v>1267654843368.53</v>
      </c>
    </row>
    <row r="262" spans="2:17" x14ac:dyDescent="0.25">
      <c r="B262" s="19"/>
      <c r="C262" s="19"/>
      <c r="D262" s="19"/>
      <c r="E262" s="114"/>
      <c r="F262" s="114"/>
      <c r="G262" s="19"/>
      <c r="H262" s="19"/>
      <c r="I262" s="19"/>
      <c r="J262" s="19"/>
      <c r="K262" s="19"/>
      <c r="L262" s="19"/>
      <c r="M262" s="19"/>
      <c r="N262" s="19"/>
      <c r="O262" s="19"/>
      <c r="P262" s="19"/>
      <c r="Q262" s="30"/>
    </row>
    <row r="263" spans="2:17" x14ac:dyDescent="0.25">
      <c r="B263" s="272" t="s">
        <v>547</v>
      </c>
      <c r="M263" s="33"/>
      <c r="N263" s="73"/>
      <c r="O263"/>
      <c r="P263"/>
    </row>
    <row r="264" spans="2:17" x14ac:dyDescent="0.25">
      <c r="B264" s="272" t="s">
        <v>561</v>
      </c>
      <c r="E264" s="249"/>
      <c r="F264" s="249"/>
      <c r="G264" s="249"/>
      <c r="H264" s="249"/>
      <c r="I264" s="249"/>
      <c r="J264" s="249"/>
      <c r="K264" s="249"/>
      <c r="L264" s="249"/>
      <c r="M264" s="249"/>
      <c r="N264" s="249"/>
      <c r="O264" s="249"/>
      <c r="P264"/>
    </row>
    <row r="265" spans="2:17" ht="24" x14ac:dyDescent="0.25">
      <c r="B265" s="288" t="s">
        <v>562</v>
      </c>
      <c r="E265" s="286"/>
      <c r="F265" s="286"/>
      <c r="G265" s="286"/>
      <c r="H265" s="286"/>
      <c r="I265" s="286"/>
      <c r="J265" s="286"/>
      <c r="K265" s="286"/>
      <c r="L265" s="286"/>
      <c r="M265" s="286"/>
      <c r="N265" s="286"/>
      <c r="O265" s="286"/>
      <c r="P265" s="286"/>
      <c r="Q265" s="286"/>
    </row>
    <row r="266" spans="2:17" ht="29.45" customHeight="1" x14ac:dyDescent="0.25">
      <c r="B266" s="288" t="s">
        <v>563</v>
      </c>
      <c r="E266" s="287"/>
      <c r="F266" s="287"/>
      <c r="G266" s="287"/>
      <c r="H266" s="287"/>
      <c r="I266" s="287"/>
      <c r="J266" s="287"/>
      <c r="K266" s="287"/>
      <c r="L266" s="287"/>
      <c r="M266" s="287"/>
      <c r="N266" s="287"/>
      <c r="O266" s="287"/>
      <c r="P266" s="287"/>
      <c r="Q266" s="287"/>
    </row>
    <row r="267" spans="2:17" x14ac:dyDescent="0.25">
      <c r="B267" s="288" t="s">
        <v>564</v>
      </c>
      <c r="C267" s="19"/>
      <c r="D267" s="19"/>
      <c r="E267" s="35"/>
      <c r="F267" s="35"/>
      <c r="G267" s="35"/>
      <c r="H267" s="35"/>
      <c r="I267" s="35"/>
      <c r="J267" s="35"/>
      <c r="K267" s="35"/>
      <c r="L267" s="35"/>
      <c r="M267" s="35"/>
      <c r="N267" s="35"/>
      <c r="O267" s="35"/>
      <c r="P267" s="35"/>
      <c r="Q267" s="35"/>
    </row>
    <row r="268" spans="2:17" x14ac:dyDescent="0.25">
      <c r="B268" s="275" t="s">
        <v>269</v>
      </c>
      <c r="C268" s="19"/>
      <c r="D268" s="19"/>
      <c r="E268" s="114"/>
      <c r="F268" s="114"/>
      <c r="G268" s="19"/>
      <c r="H268" s="19"/>
      <c r="I268" s="19"/>
      <c r="J268" s="19"/>
      <c r="K268" s="19"/>
      <c r="L268" s="19"/>
      <c r="M268" s="19"/>
      <c r="N268" s="19"/>
      <c r="O268" s="19"/>
      <c r="P268" s="19"/>
      <c r="Q268" s="30"/>
    </row>
    <row r="269" spans="2:17" x14ac:dyDescent="0.25">
      <c r="B269" s="19"/>
      <c r="C269" s="19"/>
      <c r="D269" s="19"/>
      <c r="E269" s="19"/>
      <c r="F269" s="19"/>
      <c r="G269" s="19"/>
      <c r="H269" s="19"/>
      <c r="I269" s="19"/>
      <c r="J269" s="19"/>
      <c r="K269" s="19"/>
      <c r="L269" s="19"/>
      <c r="M269" s="19"/>
      <c r="N269" s="19"/>
      <c r="O269" s="19"/>
      <c r="P269" s="19"/>
    </row>
    <row r="271" spans="2:17" x14ac:dyDescent="0.25">
      <c r="B271" s="19"/>
      <c r="C271" s="19"/>
      <c r="D271" s="19"/>
      <c r="E271" s="19"/>
      <c r="F271" s="19"/>
      <c r="G271" s="19"/>
      <c r="H271" s="19"/>
      <c r="I271" s="19"/>
      <c r="J271" s="19"/>
      <c r="K271" s="19"/>
      <c r="L271" s="19"/>
      <c r="M271" s="19"/>
      <c r="N271" s="19"/>
      <c r="O271" s="19"/>
      <c r="P271" s="19"/>
    </row>
    <row r="272" spans="2:17" x14ac:dyDescent="0.25">
      <c r="B272" s="19"/>
      <c r="C272" s="19"/>
      <c r="D272" s="19"/>
      <c r="E272" s="19"/>
      <c r="F272" s="19"/>
      <c r="G272" s="19"/>
      <c r="H272" s="19"/>
      <c r="I272" s="19"/>
      <c r="J272" s="19"/>
      <c r="K272" s="19"/>
      <c r="L272" s="19"/>
      <c r="M272" s="19"/>
      <c r="N272" s="19"/>
      <c r="O272" s="19"/>
      <c r="P272" s="19"/>
    </row>
  </sheetData>
  <mergeCells count="7">
    <mergeCell ref="B3:Q3"/>
    <mergeCell ref="B4:Q4"/>
    <mergeCell ref="B6:Q6"/>
    <mergeCell ref="B9:B10"/>
    <mergeCell ref="E9:Q9"/>
    <mergeCell ref="B5:Q5"/>
    <mergeCell ref="D9:D10"/>
  </mergeCells>
  <pageMargins left="0.7" right="0.7" top="0.75" bottom="0.75" header="0.3" footer="0.3"/>
  <pageSetup orientation="portrait" r:id="rId1"/>
  <ignoredErrors>
    <ignoredError sqref="Q233:Q235 Q228:Q230 Q204:Q210 Q151:Q164 Q216:Q223 E172 C217 E14:L14 E37:L37 E48:L48 F135:K135 Q15:Q123 G176:L176 Q196 Q125:Q129 Q199:Q202 Q189 Q191:Q192 F168:N168 Q131:Q149 D176 Q212:Q214 Q194 Q248:Q254 Q165:Q187"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BCA98-CB75-43B1-875F-F844B12EEC6B}">
  <dimension ref="B3:V267"/>
  <sheetViews>
    <sheetView showGridLines="0" zoomScale="80" zoomScaleNormal="80" workbookViewId="0">
      <selection activeCell="D9" sqref="D9:D10"/>
    </sheetView>
  </sheetViews>
  <sheetFormatPr defaultColWidth="11" defaultRowHeight="15" x14ac:dyDescent="0.25"/>
  <cols>
    <col min="1" max="1" width="6.140625" customWidth="1"/>
    <col min="2" max="2" width="102.5703125" customWidth="1"/>
    <col min="3" max="3" width="20.7109375" style="5" customWidth="1"/>
    <col min="4" max="4" width="16.28515625" style="5" customWidth="1"/>
    <col min="5" max="5" width="15.28515625" style="18" customWidth="1"/>
    <col min="6" max="6" width="16.140625" style="18" customWidth="1"/>
    <col min="7" max="7" width="15.7109375" style="18" customWidth="1"/>
    <col min="8" max="8" width="14.5703125" style="18" customWidth="1"/>
    <col min="9" max="9" width="14.28515625" style="18" customWidth="1"/>
    <col min="10" max="10" width="15" style="18" customWidth="1"/>
    <col min="11" max="11" width="12.5703125" style="18" customWidth="1"/>
    <col min="12" max="12" width="14" style="18" customWidth="1"/>
    <col min="13" max="13" width="17" style="18" customWidth="1"/>
    <col min="14" max="14" width="14.42578125" style="18" customWidth="1"/>
    <col min="15" max="15" width="15" style="18" customWidth="1"/>
    <col min="16" max="16" width="17.140625" style="18" customWidth="1"/>
    <col min="17" max="17" width="16.42578125" customWidth="1"/>
    <col min="18" max="18" width="18.85546875" customWidth="1"/>
    <col min="19" max="19" width="24.28515625" bestFit="1" customWidth="1"/>
    <col min="20" max="20" width="18.85546875" customWidth="1"/>
    <col min="21" max="21" width="94.5703125" bestFit="1" customWidth="1"/>
    <col min="22" max="22" width="27.7109375" bestFit="1" customWidth="1"/>
    <col min="23" max="23" width="14.85546875" bestFit="1" customWidth="1"/>
    <col min="24" max="24" width="13.28515625" bestFit="1" customWidth="1"/>
  </cols>
  <sheetData>
    <row r="3" spans="2:20" ht="28.5" x14ac:dyDescent="0.25">
      <c r="B3" s="411" t="s">
        <v>0</v>
      </c>
      <c r="C3" s="411"/>
      <c r="D3" s="411"/>
      <c r="E3" s="411"/>
      <c r="F3" s="411"/>
      <c r="G3" s="411"/>
      <c r="H3" s="411"/>
      <c r="I3" s="411"/>
      <c r="J3" s="411"/>
      <c r="K3" s="411"/>
      <c r="L3" s="411"/>
      <c r="M3" s="411"/>
      <c r="N3" s="411"/>
      <c r="O3" s="411"/>
      <c r="P3" s="411"/>
      <c r="Q3" s="411"/>
    </row>
    <row r="4" spans="2:20" ht="21" x14ac:dyDescent="0.25">
      <c r="B4" s="412" t="s">
        <v>132</v>
      </c>
      <c r="C4" s="412"/>
      <c r="D4" s="412"/>
      <c r="E4" s="412"/>
      <c r="F4" s="412"/>
      <c r="G4" s="412"/>
      <c r="H4" s="412"/>
      <c r="I4" s="412"/>
      <c r="J4" s="412"/>
      <c r="K4" s="412"/>
      <c r="L4" s="412"/>
      <c r="M4" s="412"/>
      <c r="N4" s="412"/>
      <c r="O4" s="412"/>
      <c r="P4" s="412"/>
      <c r="Q4" s="412"/>
    </row>
    <row r="5" spans="2:20" ht="21" x14ac:dyDescent="0.25">
      <c r="B5" s="412" t="s">
        <v>387</v>
      </c>
      <c r="C5" s="412"/>
      <c r="D5" s="412"/>
      <c r="E5" s="412"/>
      <c r="F5" s="412"/>
      <c r="G5" s="412"/>
      <c r="H5" s="412"/>
      <c r="I5" s="412"/>
      <c r="J5" s="412"/>
      <c r="K5" s="412"/>
      <c r="L5" s="412"/>
      <c r="M5" s="412"/>
      <c r="N5" s="412"/>
      <c r="O5" s="412"/>
      <c r="P5" s="412"/>
      <c r="Q5" s="412"/>
    </row>
    <row r="6" spans="2:20" ht="15.75" x14ac:dyDescent="0.25">
      <c r="B6" s="413" t="s">
        <v>128</v>
      </c>
      <c r="C6" s="413"/>
      <c r="D6" s="413"/>
      <c r="E6" s="413"/>
      <c r="F6" s="413"/>
      <c r="G6" s="413"/>
      <c r="H6" s="413"/>
      <c r="I6" s="413"/>
      <c r="J6" s="413"/>
      <c r="K6" s="413"/>
      <c r="L6" s="413"/>
      <c r="M6" s="413"/>
      <c r="N6" s="413"/>
      <c r="O6" s="413"/>
      <c r="P6" s="413"/>
      <c r="Q6" s="413"/>
    </row>
    <row r="7" spans="2:20" x14ac:dyDescent="0.25">
      <c r="B7" s="14"/>
      <c r="C7" s="4"/>
      <c r="D7" s="4"/>
      <c r="E7" s="16"/>
      <c r="F7" s="16"/>
      <c r="G7" s="16"/>
      <c r="H7" s="16"/>
      <c r="I7" s="16"/>
      <c r="J7" s="16"/>
      <c r="K7" s="16"/>
      <c r="L7" s="16"/>
      <c r="M7" s="16"/>
      <c r="N7" s="16"/>
      <c r="O7" s="16"/>
      <c r="P7" s="16"/>
    </row>
    <row r="8" spans="2:20" x14ac:dyDescent="0.25">
      <c r="B8" s="12" t="s">
        <v>565</v>
      </c>
      <c r="C8" s="6"/>
      <c r="D8" s="6"/>
      <c r="E8" s="17"/>
      <c r="F8" s="17"/>
      <c r="G8" s="17"/>
      <c r="H8" s="17"/>
      <c r="I8" s="17"/>
      <c r="J8" s="17"/>
      <c r="K8" s="17"/>
      <c r="L8" s="17"/>
      <c r="M8" s="17"/>
      <c r="N8" s="17"/>
      <c r="O8" s="17"/>
      <c r="P8" s="17"/>
      <c r="Q8" s="13" t="s">
        <v>131</v>
      </c>
    </row>
    <row r="9" spans="2:20" ht="15" customHeight="1" x14ac:dyDescent="0.25">
      <c r="B9" s="414" t="s">
        <v>180</v>
      </c>
      <c r="C9" s="269" t="s">
        <v>412</v>
      </c>
      <c r="D9" s="416" t="s">
        <v>413</v>
      </c>
      <c r="E9" s="418" t="s">
        <v>391</v>
      </c>
      <c r="F9" s="419"/>
      <c r="G9" s="419"/>
      <c r="H9" s="419"/>
      <c r="I9" s="419"/>
      <c r="J9" s="419"/>
      <c r="K9" s="419"/>
      <c r="L9" s="419"/>
      <c r="M9" s="419"/>
      <c r="N9" s="419"/>
      <c r="O9" s="419"/>
      <c r="P9" s="419"/>
      <c r="Q9" s="419"/>
    </row>
    <row r="10" spans="2:20" x14ac:dyDescent="0.25">
      <c r="B10" s="415"/>
      <c r="C10" s="268" t="s">
        <v>566</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c r="R10" s="239"/>
    </row>
    <row r="11" spans="2:20" s="1" customFormat="1" x14ac:dyDescent="0.25">
      <c r="B11" s="9" t="s">
        <v>181</v>
      </c>
      <c r="C11" s="240">
        <f t="shared" ref="C11:Q11" si="0">C12+C123+C130+C158+C172+C184+C189</f>
        <v>1028288441522</v>
      </c>
      <c r="D11" s="240">
        <f t="shared" si="0"/>
        <v>1075283171384.4199</v>
      </c>
      <c r="E11" s="240">
        <f t="shared" si="0"/>
        <v>85662089051.020004</v>
      </c>
      <c r="F11" s="240">
        <f t="shared" si="0"/>
        <v>73680735660.169998</v>
      </c>
      <c r="G11" s="240">
        <f t="shared" si="0"/>
        <v>84688456031.170013</v>
      </c>
      <c r="H11" s="240">
        <f t="shared" si="0"/>
        <v>93818326551.800003</v>
      </c>
      <c r="I11" s="240">
        <f t="shared" si="0"/>
        <v>90793160559.589996</v>
      </c>
      <c r="J11" s="240">
        <f t="shared" si="0"/>
        <v>106809738822.32002</v>
      </c>
      <c r="K11" s="240">
        <f t="shared" si="0"/>
        <v>97237387796.23999</v>
      </c>
      <c r="L11" s="240">
        <f t="shared" si="0"/>
        <v>79423953040.240005</v>
      </c>
      <c r="M11" s="240">
        <f t="shared" si="0"/>
        <v>87102124110.259995</v>
      </c>
      <c r="N11" s="240">
        <f t="shared" si="0"/>
        <v>83769966281.149979</v>
      </c>
      <c r="O11" s="240">
        <f t="shared" si="0"/>
        <v>88012300036.970001</v>
      </c>
      <c r="P11" s="240">
        <f t="shared" si="0"/>
        <v>90606499233.779984</v>
      </c>
      <c r="Q11" s="240">
        <f t="shared" si="0"/>
        <v>1061604737174.71</v>
      </c>
      <c r="R11" s="239"/>
      <c r="S11" s="34"/>
      <c r="T11" s="34"/>
    </row>
    <row r="12" spans="2:20" s="1" customFormat="1" x14ac:dyDescent="0.25">
      <c r="B12" s="2" t="s">
        <v>182</v>
      </c>
      <c r="C12" s="241">
        <f t="shared" ref="C12:P12" si="1">C13+C44+C63+C111+C119+C121</f>
        <v>965008984079</v>
      </c>
      <c r="D12" s="241">
        <f t="shared" si="1"/>
        <v>985363549586.23999</v>
      </c>
      <c r="E12" s="241">
        <f>E13+E44+E63+E111+E119+E121</f>
        <v>81770433165.979996</v>
      </c>
      <c r="F12" s="241">
        <f>F13+F44+F63+F111+F119+F121</f>
        <v>67845680399.649994</v>
      </c>
      <c r="G12" s="241">
        <f>G13+G44+G63+G111+G119+G121</f>
        <v>78083943820.830002</v>
      </c>
      <c r="H12" s="241">
        <f t="shared" si="1"/>
        <v>89348782000.360001</v>
      </c>
      <c r="I12" s="241">
        <f t="shared" si="1"/>
        <v>86408462533.490005</v>
      </c>
      <c r="J12" s="241">
        <f t="shared" si="1"/>
        <v>87543082029.890015</v>
      </c>
      <c r="K12" s="241">
        <f t="shared" si="1"/>
        <v>90240522219.679993</v>
      </c>
      <c r="L12" s="241">
        <f t="shared" si="1"/>
        <v>74953621303.139999</v>
      </c>
      <c r="M12" s="241">
        <f t="shared" si="1"/>
        <v>77560528172.029999</v>
      </c>
      <c r="N12" s="241">
        <f t="shared" si="1"/>
        <v>79259133340.499985</v>
      </c>
      <c r="O12" s="241">
        <f t="shared" si="1"/>
        <v>80806504368.800003</v>
      </c>
      <c r="P12" s="241">
        <f t="shared" si="1"/>
        <v>78070018212.36998</v>
      </c>
      <c r="Q12" s="241">
        <f>+SUM(E12:P12)</f>
        <v>971890711566.72009</v>
      </c>
      <c r="R12" s="239"/>
      <c r="S12" s="34"/>
    </row>
    <row r="13" spans="2:20" s="1" customFormat="1" x14ac:dyDescent="0.25">
      <c r="B13" s="3" t="s">
        <v>183</v>
      </c>
      <c r="C13" s="252">
        <f t="shared" ref="C13:P13" si="2">SUM(C14:C43)</f>
        <v>305546300647</v>
      </c>
      <c r="D13" s="252">
        <f t="shared" ref="D13" si="3">SUM(D14:D43)</f>
        <v>341809095923.76001</v>
      </c>
      <c r="E13" s="252">
        <f t="shared" si="2"/>
        <v>29224930048.710003</v>
      </c>
      <c r="F13" s="252">
        <f t="shared" si="2"/>
        <v>21052812707.599998</v>
      </c>
      <c r="G13" s="252">
        <f>SUM(G14:G43)</f>
        <v>22967294337.809994</v>
      </c>
      <c r="H13" s="252">
        <f t="shared" si="2"/>
        <v>39509128972.889992</v>
      </c>
      <c r="I13" s="252">
        <f t="shared" si="2"/>
        <v>34079676562.929996</v>
      </c>
      <c r="J13" s="252">
        <f t="shared" si="2"/>
        <v>35324350852.800003</v>
      </c>
      <c r="K13" s="252">
        <f t="shared" si="2"/>
        <v>38983523580.550003</v>
      </c>
      <c r="L13" s="252">
        <f t="shared" si="2"/>
        <v>22772372078.079998</v>
      </c>
      <c r="M13" s="252">
        <f t="shared" si="2"/>
        <v>23816305906.010006</v>
      </c>
      <c r="N13" s="252">
        <f t="shared" si="2"/>
        <v>24315332692.570004</v>
      </c>
      <c r="O13" s="252">
        <f t="shared" si="2"/>
        <v>25934179519.450001</v>
      </c>
      <c r="P13" s="252">
        <f t="shared" si="2"/>
        <v>24254399057.809998</v>
      </c>
      <c r="Q13" s="241">
        <f t="shared" ref="Q13:Q76" si="4">+SUM(E13:P13)</f>
        <v>342234306317.20996</v>
      </c>
      <c r="R13" s="239"/>
      <c r="S13" s="34"/>
    </row>
    <row r="14" spans="2:20" x14ac:dyDescent="0.25">
      <c r="B14" s="76" t="s">
        <v>392</v>
      </c>
      <c r="C14" s="53">
        <v>5741613817</v>
      </c>
      <c r="D14" s="53">
        <v>5825347358</v>
      </c>
      <c r="E14" s="239">
        <v>129105446.52</v>
      </c>
      <c r="F14" s="239">
        <v>418987771.97000003</v>
      </c>
      <c r="G14" s="239">
        <v>1678265009.04</v>
      </c>
      <c r="H14" s="239">
        <v>212011678.31</v>
      </c>
      <c r="I14" s="239">
        <v>215033421.10000002</v>
      </c>
      <c r="J14" s="239">
        <v>1016698143.13</v>
      </c>
      <c r="K14" s="239">
        <v>225203239.76000002</v>
      </c>
      <c r="L14" s="239">
        <v>336271119.01999998</v>
      </c>
      <c r="M14" s="239">
        <v>575884312.20000005</v>
      </c>
      <c r="N14" s="239">
        <v>350557713.80000001</v>
      </c>
      <c r="O14" s="239">
        <v>193468810.29000002</v>
      </c>
      <c r="P14" s="239">
        <v>713743798.83000004</v>
      </c>
      <c r="Q14" s="55">
        <f t="shared" si="4"/>
        <v>6065230463.9700003</v>
      </c>
      <c r="S14" s="34"/>
    </row>
    <row r="15" spans="2:20" x14ac:dyDescent="0.25">
      <c r="B15" s="76" t="s">
        <v>393</v>
      </c>
      <c r="C15" s="53">
        <v>73321401444</v>
      </c>
      <c r="D15" s="53">
        <v>80416356301</v>
      </c>
      <c r="E15" s="239">
        <v>8471907115.9300003</v>
      </c>
      <c r="F15" s="239">
        <v>6942754661.5100002</v>
      </c>
      <c r="G15" s="239">
        <v>6100009279.1700001</v>
      </c>
      <c r="H15" s="239">
        <v>7318174038.0799999</v>
      </c>
      <c r="I15" s="239">
        <v>8248872813.0199995</v>
      </c>
      <c r="J15" s="239">
        <v>5497233216.0100002</v>
      </c>
      <c r="K15" s="239">
        <v>5693406722.0299997</v>
      </c>
      <c r="L15" s="239">
        <v>6052170456.960001</v>
      </c>
      <c r="M15" s="239">
        <v>5698768290.1599998</v>
      </c>
      <c r="N15" s="239">
        <v>5973799578.6599998</v>
      </c>
      <c r="O15" s="239">
        <v>6554061158.6799994</v>
      </c>
      <c r="P15" s="239">
        <v>7294239347.3900003</v>
      </c>
      <c r="Q15" s="55">
        <f t="shared" si="4"/>
        <v>79845396677.599991</v>
      </c>
      <c r="R15" s="239"/>
      <c r="S15" s="34"/>
    </row>
    <row r="16" spans="2:20" x14ac:dyDescent="0.25">
      <c r="B16" s="76" t="s">
        <v>309</v>
      </c>
      <c r="C16" s="53">
        <v>6919370144</v>
      </c>
      <c r="D16" s="53">
        <v>7193523293</v>
      </c>
      <c r="E16" s="239">
        <v>763323258.25</v>
      </c>
      <c r="F16" s="239">
        <v>476106144.08000004</v>
      </c>
      <c r="G16" s="239">
        <v>485520617.74000001</v>
      </c>
      <c r="H16" s="239">
        <v>609706115.06000006</v>
      </c>
      <c r="I16" s="239">
        <v>565775191.82999992</v>
      </c>
      <c r="J16" s="239">
        <v>597553813.29000008</v>
      </c>
      <c r="K16" s="239">
        <v>628138618.64999998</v>
      </c>
      <c r="L16" s="239">
        <v>607171092.13</v>
      </c>
      <c r="M16" s="239">
        <v>606521147.83000004</v>
      </c>
      <c r="N16" s="239">
        <v>573139850.18000007</v>
      </c>
      <c r="O16" s="239">
        <v>662182282.77999997</v>
      </c>
      <c r="P16" s="239">
        <v>673032493.99000001</v>
      </c>
      <c r="Q16" s="55">
        <f t="shared" si="4"/>
        <v>7248170625.8099995</v>
      </c>
      <c r="R16" s="239"/>
      <c r="S16" s="34"/>
    </row>
    <row r="17" spans="2:20" x14ac:dyDescent="0.25">
      <c r="B17" s="76" t="s">
        <v>310</v>
      </c>
      <c r="C17" s="53">
        <v>699460632</v>
      </c>
      <c r="D17" s="53">
        <v>672067769</v>
      </c>
      <c r="E17" s="239">
        <v>73379437.420000002</v>
      </c>
      <c r="F17" s="239">
        <v>34176418.280000001</v>
      </c>
      <c r="G17" s="239">
        <v>42696137</v>
      </c>
      <c r="H17" s="239">
        <v>43257658.159999996</v>
      </c>
      <c r="I17" s="239">
        <v>76542759.300000012</v>
      </c>
      <c r="J17" s="239">
        <v>56038627.129999995</v>
      </c>
      <c r="K17" s="239">
        <v>40415541.640000001</v>
      </c>
      <c r="L17" s="239">
        <v>35474623.590000004</v>
      </c>
      <c r="M17" s="239">
        <v>24297450.940000001</v>
      </c>
      <c r="N17" s="239">
        <v>61714391.270000003</v>
      </c>
      <c r="O17" s="239">
        <v>40370728.490000002</v>
      </c>
      <c r="P17" s="239">
        <v>35606039.68</v>
      </c>
      <c r="Q17" s="55">
        <f t="shared" si="4"/>
        <v>563969812.89999998</v>
      </c>
      <c r="R17" s="239"/>
      <c r="S17" s="34"/>
    </row>
    <row r="18" spans="2:20" x14ac:dyDescent="0.25">
      <c r="B18" s="76" t="s">
        <v>311</v>
      </c>
      <c r="C18" s="53">
        <v>22399324</v>
      </c>
      <c r="D18" s="53">
        <v>22387196</v>
      </c>
      <c r="E18" s="239">
        <v>1152191.3</v>
      </c>
      <c r="F18" s="239">
        <v>1662535.97</v>
      </c>
      <c r="G18" s="239">
        <v>1363319.05</v>
      </c>
      <c r="H18" s="239">
        <v>1059340.52</v>
      </c>
      <c r="I18" s="239">
        <v>3405477.15</v>
      </c>
      <c r="J18" s="239">
        <v>2171862.7200000002</v>
      </c>
      <c r="K18" s="239">
        <v>2459119.09</v>
      </c>
      <c r="L18" s="239">
        <v>1120535.2</v>
      </c>
      <c r="M18" s="239">
        <v>919191.3</v>
      </c>
      <c r="N18" s="239">
        <v>2683236</v>
      </c>
      <c r="O18" s="239">
        <v>888107.44</v>
      </c>
      <c r="P18" s="239">
        <v>957000.71</v>
      </c>
      <c r="Q18" s="55">
        <f t="shared" si="4"/>
        <v>19841916.450000003</v>
      </c>
      <c r="R18" s="239"/>
      <c r="S18" s="34"/>
    </row>
    <row r="19" spans="2:20" x14ac:dyDescent="0.25">
      <c r="B19" s="76" t="s">
        <v>312</v>
      </c>
      <c r="C19" s="53">
        <v>1455045432</v>
      </c>
      <c r="D19" s="53">
        <v>1079358425</v>
      </c>
      <c r="E19" s="239">
        <v>93964102.469999999</v>
      </c>
      <c r="F19" s="239">
        <v>78204943.189999998</v>
      </c>
      <c r="G19" s="239">
        <v>80527441.99000001</v>
      </c>
      <c r="H19" s="239">
        <v>83604269.979999989</v>
      </c>
      <c r="I19" s="239">
        <v>88189625.299999997</v>
      </c>
      <c r="J19" s="239">
        <v>87430323.789999992</v>
      </c>
      <c r="K19" s="239">
        <v>103256841.84</v>
      </c>
      <c r="L19" s="239">
        <v>93271153.609999999</v>
      </c>
      <c r="M19" s="239">
        <v>94702382.019999996</v>
      </c>
      <c r="N19" s="239">
        <v>85341308.840000004</v>
      </c>
      <c r="O19" s="239">
        <v>83867854.360000014</v>
      </c>
      <c r="P19" s="239">
        <v>91029951.549999997</v>
      </c>
      <c r="Q19" s="55">
        <f t="shared" si="4"/>
        <v>1063390198.9400001</v>
      </c>
      <c r="R19" s="239"/>
      <c r="S19" s="34"/>
    </row>
    <row r="20" spans="2:20" x14ac:dyDescent="0.25">
      <c r="B20" s="76" t="s">
        <v>313</v>
      </c>
      <c r="C20" s="53">
        <v>2009383531</v>
      </c>
      <c r="D20" s="53">
        <v>2013663183</v>
      </c>
      <c r="E20" s="239">
        <v>203708371.45000002</v>
      </c>
      <c r="F20" s="239">
        <v>174118563.28999999</v>
      </c>
      <c r="G20" s="239">
        <v>143378727.01000002</v>
      </c>
      <c r="H20" s="239">
        <v>161392562.74000001</v>
      </c>
      <c r="I20" s="239">
        <v>180822115.63</v>
      </c>
      <c r="J20" s="239">
        <v>173833764.64999998</v>
      </c>
      <c r="K20" s="239">
        <v>135437263.81999999</v>
      </c>
      <c r="L20" s="239">
        <v>146359245.53</v>
      </c>
      <c r="M20" s="239">
        <v>185613241.88</v>
      </c>
      <c r="N20" s="239">
        <v>148717903.59999999</v>
      </c>
      <c r="O20" s="239">
        <v>147887417.94999999</v>
      </c>
      <c r="P20" s="239">
        <v>147850808.44999999</v>
      </c>
      <c r="Q20" s="55">
        <f t="shared" si="4"/>
        <v>1949119986</v>
      </c>
      <c r="R20" s="239"/>
      <c r="S20" s="34"/>
    </row>
    <row r="21" spans="2:20" x14ac:dyDescent="0.25">
      <c r="B21" s="76" t="s">
        <v>314</v>
      </c>
      <c r="C21" s="53">
        <v>3379500028</v>
      </c>
      <c r="D21" s="53">
        <v>5488310661</v>
      </c>
      <c r="E21" s="239">
        <v>351589297.18000001</v>
      </c>
      <c r="F21" s="239">
        <v>444046602</v>
      </c>
      <c r="G21" s="239">
        <v>496797379.80000001</v>
      </c>
      <c r="H21" s="239">
        <v>433357000.29999995</v>
      </c>
      <c r="I21" s="239">
        <v>493351674.92000002</v>
      </c>
      <c r="J21" s="239">
        <v>469747121.76999998</v>
      </c>
      <c r="K21" s="239">
        <v>585071676.36000001</v>
      </c>
      <c r="L21" s="239">
        <v>572813972.2700001</v>
      </c>
      <c r="M21" s="239">
        <v>611174014.25</v>
      </c>
      <c r="N21" s="239">
        <v>512448757.11000001</v>
      </c>
      <c r="O21" s="239">
        <v>530367791.01999998</v>
      </c>
      <c r="P21" s="239">
        <v>518845558.35000002</v>
      </c>
      <c r="Q21" s="55">
        <f t="shared" si="4"/>
        <v>6019610845.3299999</v>
      </c>
      <c r="R21" s="239"/>
      <c r="S21" s="34"/>
    </row>
    <row r="22" spans="2:20" x14ac:dyDescent="0.25">
      <c r="B22" s="76" t="s">
        <v>315</v>
      </c>
      <c r="C22" s="53">
        <v>127986274</v>
      </c>
      <c r="D22" s="53">
        <v>310668599</v>
      </c>
      <c r="E22" s="239">
        <v>13429292.74</v>
      </c>
      <c r="F22" s="239">
        <v>15074756.33</v>
      </c>
      <c r="G22" s="239">
        <v>17625911.300000001</v>
      </c>
      <c r="H22" s="239">
        <v>33052391.52</v>
      </c>
      <c r="I22" s="239">
        <v>40642435.759999998</v>
      </c>
      <c r="J22" s="239">
        <v>28415963.100000001</v>
      </c>
      <c r="K22" s="239">
        <v>33536192.220000003</v>
      </c>
      <c r="L22" s="239">
        <v>41019636.090000004</v>
      </c>
      <c r="M22" s="239">
        <v>44443106.369999997</v>
      </c>
      <c r="N22" s="239">
        <v>36014307.649999999</v>
      </c>
      <c r="O22" s="239">
        <v>37464642.049999997</v>
      </c>
      <c r="P22" s="239">
        <v>34762904.130000003</v>
      </c>
      <c r="Q22" s="55">
        <f t="shared" si="4"/>
        <v>375481539.25999999</v>
      </c>
      <c r="R22" s="239"/>
      <c r="S22" s="34"/>
    </row>
    <row r="23" spans="2:20" x14ac:dyDescent="0.25">
      <c r="B23" s="23" t="s">
        <v>415</v>
      </c>
      <c r="C23" s="245">
        <v>153434042375</v>
      </c>
      <c r="D23" s="245">
        <v>179259805934</v>
      </c>
      <c r="E23" s="239">
        <v>12266939935.57</v>
      </c>
      <c r="F23" s="239">
        <v>9063777221.25</v>
      </c>
      <c r="G23" s="239">
        <v>9658959391.2099991</v>
      </c>
      <c r="H23" s="239">
        <v>25087326244.07</v>
      </c>
      <c r="I23" s="239">
        <v>16561790088.040001</v>
      </c>
      <c r="J23" s="239">
        <v>22411686532.700001</v>
      </c>
      <c r="K23" s="239">
        <v>26699533394.470001</v>
      </c>
      <c r="L23" s="239">
        <v>10503995455.390001</v>
      </c>
      <c r="M23" s="239">
        <v>10963329060.379999</v>
      </c>
      <c r="N23" s="239">
        <v>11719259372.34</v>
      </c>
      <c r="O23" s="239">
        <v>12811043532.68</v>
      </c>
      <c r="P23" s="239">
        <v>9013135839.75</v>
      </c>
      <c r="Q23" s="55">
        <f t="shared" si="4"/>
        <v>176760776067.84998</v>
      </c>
      <c r="R23" s="239"/>
      <c r="S23" s="34"/>
    </row>
    <row r="24" spans="2:20" x14ac:dyDescent="0.25">
      <c r="B24" s="23" t="s">
        <v>416</v>
      </c>
      <c r="C24" s="245">
        <v>227556879</v>
      </c>
      <c r="D24" s="245">
        <v>235069906</v>
      </c>
      <c r="E24" s="239">
        <v>19622251.309999999</v>
      </c>
      <c r="F24" s="239">
        <v>21051199.77</v>
      </c>
      <c r="G24" s="239">
        <v>20592022.100000001</v>
      </c>
      <c r="H24" s="239">
        <v>20314872.5</v>
      </c>
      <c r="I24" s="239">
        <v>19976284.899999999</v>
      </c>
      <c r="J24" s="239">
        <v>19468062.899999999</v>
      </c>
      <c r="K24" s="239">
        <v>19290919.699999999</v>
      </c>
      <c r="L24" s="239">
        <v>19606637.699999999</v>
      </c>
      <c r="M24" s="239">
        <v>19606637.699999999</v>
      </c>
      <c r="N24" s="239">
        <v>19953074.699999999</v>
      </c>
      <c r="O24" s="239">
        <v>19888715.079999998</v>
      </c>
      <c r="P24" s="239">
        <v>26353727.609999999</v>
      </c>
      <c r="Q24" s="55">
        <f t="shared" si="4"/>
        <v>245724405.96999997</v>
      </c>
      <c r="R24" s="239"/>
      <c r="S24" s="34"/>
      <c r="T24" s="209"/>
    </row>
    <row r="25" spans="2:20" x14ac:dyDescent="0.25">
      <c r="B25" s="23" t="s">
        <v>417</v>
      </c>
      <c r="C25" s="245">
        <v>68634588</v>
      </c>
      <c r="D25" s="245">
        <v>77841284</v>
      </c>
      <c r="E25" s="239">
        <v>6874558.6499999994</v>
      </c>
      <c r="F25" s="239">
        <v>5427357.2599999998</v>
      </c>
      <c r="G25" s="239">
        <v>4079640.64</v>
      </c>
      <c r="H25" s="239">
        <v>7058570.7600000007</v>
      </c>
      <c r="I25" s="239">
        <v>14892293.25</v>
      </c>
      <c r="J25" s="239">
        <v>8625545.8000000007</v>
      </c>
      <c r="K25" s="239">
        <v>5598495.9299999997</v>
      </c>
      <c r="L25" s="239">
        <v>5684995.9199999999</v>
      </c>
      <c r="M25" s="239">
        <v>5089191.62</v>
      </c>
      <c r="N25" s="239">
        <v>5121696.5699999994</v>
      </c>
      <c r="O25" s="239">
        <v>7213332.5800000001</v>
      </c>
      <c r="P25" s="239">
        <v>6294014.5899999999</v>
      </c>
      <c r="Q25" s="55">
        <f t="shared" si="4"/>
        <v>81959693.569999993</v>
      </c>
      <c r="R25" s="239"/>
      <c r="S25" s="34"/>
      <c r="T25" s="209"/>
    </row>
    <row r="26" spans="2:20" x14ac:dyDescent="0.25">
      <c r="B26" s="23" t="s">
        <v>418</v>
      </c>
      <c r="C26" s="245">
        <v>797168164</v>
      </c>
      <c r="D26" s="245">
        <v>799205580</v>
      </c>
      <c r="E26" s="239">
        <v>71333633.780000001</v>
      </c>
      <c r="F26" s="239">
        <v>66233820.589999996</v>
      </c>
      <c r="G26" s="239">
        <v>65012618.869999997</v>
      </c>
      <c r="H26" s="239">
        <v>80012143.019999996</v>
      </c>
      <c r="I26" s="239">
        <v>62917864.909999996</v>
      </c>
      <c r="J26" s="239">
        <v>64912593.600000001</v>
      </c>
      <c r="K26" s="239">
        <v>62646093.840000004</v>
      </c>
      <c r="L26" s="239">
        <v>67708355.120000005</v>
      </c>
      <c r="M26" s="239">
        <v>62718001.059999995</v>
      </c>
      <c r="N26" s="239">
        <v>64732523.200000003</v>
      </c>
      <c r="O26" s="239">
        <v>74751823.620000005</v>
      </c>
      <c r="P26" s="239">
        <v>76638403.930000007</v>
      </c>
      <c r="Q26" s="55">
        <f t="shared" si="4"/>
        <v>819617875.53999996</v>
      </c>
      <c r="R26" s="239"/>
      <c r="S26" s="34"/>
      <c r="T26" s="209"/>
    </row>
    <row r="27" spans="2:20" x14ac:dyDescent="0.25">
      <c r="B27" s="23" t="s">
        <v>419</v>
      </c>
      <c r="C27" s="245">
        <v>1189152122</v>
      </c>
      <c r="D27" s="245">
        <v>1239025537</v>
      </c>
      <c r="E27" s="239">
        <v>117970617.94</v>
      </c>
      <c r="F27" s="239">
        <v>118550833.43000001</v>
      </c>
      <c r="G27" s="239">
        <v>102709951.23999999</v>
      </c>
      <c r="H27" s="239">
        <v>115840357.25</v>
      </c>
      <c r="I27" s="239">
        <v>111172507.62</v>
      </c>
      <c r="J27" s="239">
        <v>98704977.290000007</v>
      </c>
      <c r="K27" s="239">
        <v>99476034.540000007</v>
      </c>
      <c r="L27" s="239">
        <v>118104472.69</v>
      </c>
      <c r="M27" s="239">
        <v>111554444.83</v>
      </c>
      <c r="N27" s="239">
        <v>84427007.530000001</v>
      </c>
      <c r="O27" s="239">
        <v>89609112.659999996</v>
      </c>
      <c r="P27" s="239">
        <v>103853326.98</v>
      </c>
      <c r="Q27" s="55">
        <f t="shared" si="4"/>
        <v>1271973644.0000002</v>
      </c>
      <c r="R27" s="239"/>
      <c r="S27" s="34"/>
      <c r="T27" s="209"/>
    </row>
    <row r="28" spans="2:20" x14ac:dyDescent="0.25">
      <c r="B28" s="23" t="s">
        <v>420</v>
      </c>
      <c r="C28" s="245">
        <v>183330345</v>
      </c>
      <c r="D28" s="245">
        <v>180752046</v>
      </c>
      <c r="E28" s="239">
        <v>0</v>
      </c>
      <c r="F28" s="239"/>
      <c r="G28" s="239"/>
      <c r="H28" s="239"/>
      <c r="I28" s="239"/>
      <c r="J28" s="239"/>
      <c r="K28" s="239"/>
      <c r="L28" s="239">
        <v>0</v>
      </c>
      <c r="M28" s="239"/>
      <c r="N28" s="239"/>
      <c r="O28" s="239"/>
      <c r="P28" s="239"/>
      <c r="Q28" s="55">
        <f t="shared" si="4"/>
        <v>0</v>
      </c>
      <c r="R28" s="239"/>
      <c r="S28" s="34"/>
      <c r="T28" s="209"/>
    </row>
    <row r="29" spans="2:20" x14ac:dyDescent="0.25">
      <c r="B29" s="23" t="s">
        <v>421</v>
      </c>
      <c r="C29" s="245">
        <v>189658422</v>
      </c>
      <c r="D29" s="245">
        <v>80003993</v>
      </c>
      <c r="E29" s="239">
        <v>1929671.69</v>
      </c>
      <c r="F29" s="239">
        <v>9274633.4500000011</v>
      </c>
      <c r="G29" s="239">
        <v>7936847.3700000001</v>
      </c>
      <c r="H29" s="239">
        <v>1755435.76</v>
      </c>
      <c r="I29" s="239">
        <v>4245269.4000000004</v>
      </c>
      <c r="J29" s="239">
        <v>5234707.2300000004</v>
      </c>
      <c r="K29" s="239">
        <v>2146808.77</v>
      </c>
      <c r="L29" s="239">
        <v>5469849.8399999999</v>
      </c>
      <c r="M29" s="239">
        <v>52593205.140000001</v>
      </c>
      <c r="N29" s="239">
        <v>43582311.57</v>
      </c>
      <c r="O29" s="239">
        <v>11340049.800000001</v>
      </c>
      <c r="P29" s="239">
        <v>27367314.739999998</v>
      </c>
      <c r="Q29" s="55">
        <f t="shared" si="4"/>
        <v>172876104.76000002</v>
      </c>
      <c r="R29" s="239"/>
      <c r="S29" s="34"/>
      <c r="T29" s="209"/>
    </row>
    <row r="30" spans="2:20" x14ac:dyDescent="0.25">
      <c r="B30" s="23" t="s">
        <v>423</v>
      </c>
      <c r="C30" s="245">
        <v>386118024</v>
      </c>
      <c r="D30" s="245">
        <v>619414550</v>
      </c>
      <c r="E30" s="239">
        <v>29329768.109999999</v>
      </c>
      <c r="F30" s="239">
        <v>64065557.300000004</v>
      </c>
      <c r="G30" s="239">
        <v>47968879.940000005</v>
      </c>
      <c r="H30" s="239">
        <v>41376923.270000003</v>
      </c>
      <c r="I30" s="239">
        <v>157260789.42000002</v>
      </c>
      <c r="J30" s="239">
        <v>48970505.479999997</v>
      </c>
      <c r="K30" s="239">
        <v>53649423.210000001</v>
      </c>
      <c r="L30" s="239">
        <v>74014311.890000001</v>
      </c>
      <c r="M30" s="239">
        <v>76630678.109999999</v>
      </c>
      <c r="N30" s="239">
        <v>40981726.770000003</v>
      </c>
      <c r="O30" s="239">
        <v>42000587.100000001</v>
      </c>
      <c r="P30" s="239">
        <v>46342812.270000003</v>
      </c>
      <c r="Q30" s="55">
        <f t="shared" si="4"/>
        <v>722591962.87</v>
      </c>
      <c r="R30" s="239"/>
      <c r="S30" s="34"/>
      <c r="T30" s="209"/>
    </row>
    <row r="31" spans="2:20" x14ac:dyDescent="0.25">
      <c r="B31" s="23" t="s">
        <v>424</v>
      </c>
      <c r="C31" s="245">
        <v>652500326</v>
      </c>
      <c r="D31" s="245">
        <v>11173080208</v>
      </c>
      <c r="E31" s="239">
        <v>1217646333.26</v>
      </c>
      <c r="F31" s="239">
        <v>627556651.04999995</v>
      </c>
      <c r="G31" s="239">
        <v>906196862.63999999</v>
      </c>
      <c r="H31" s="239">
        <v>922837616.99000001</v>
      </c>
      <c r="I31" s="239">
        <v>961506532.62</v>
      </c>
      <c r="J31" s="239">
        <v>909125134.63999999</v>
      </c>
      <c r="K31" s="239">
        <v>974463984.29999995</v>
      </c>
      <c r="L31" s="239">
        <v>887729873.70000005</v>
      </c>
      <c r="M31" s="239">
        <v>995005417.16000009</v>
      </c>
      <c r="N31" s="239">
        <v>914073548.30999994</v>
      </c>
      <c r="O31" s="239">
        <v>1125492105.8799999</v>
      </c>
      <c r="P31" s="239">
        <v>1398791308.7099998</v>
      </c>
      <c r="Q31" s="53">
        <f t="shared" si="4"/>
        <v>11840425369.259998</v>
      </c>
      <c r="R31" s="239"/>
      <c r="S31" s="34"/>
      <c r="T31" s="209"/>
    </row>
    <row r="32" spans="2:20" x14ac:dyDescent="0.25">
      <c r="B32" s="23" t="s">
        <v>425</v>
      </c>
      <c r="C32" s="53">
        <v>1629214547</v>
      </c>
      <c r="D32" s="53">
        <v>2960302593</v>
      </c>
      <c r="E32" s="239">
        <v>320733909.30000001</v>
      </c>
      <c r="F32" s="239">
        <v>223289438.57000002</v>
      </c>
      <c r="G32" s="239">
        <v>224510702.30000001</v>
      </c>
      <c r="H32" s="239">
        <v>269870192.29000002</v>
      </c>
      <c r="I32" s="239">
        <v>279443551.81999999</v>
      </c>
      <c r="J32" s="239">
        <v>265720602.70000002</v>
      </c>
      <c r="K32" s="239">
        <v>255837444.52000001</v>
      </c>
      <c r="L32" s="239">
        <v>266690305.72</v>
      </c>
      <c r="M32" s="239">
        <v>254473597.81</v>
      </c>
      <c r="N32" s="239">
        <v>596835240.79999995</v>
      </c>
      <c r="O32" s="239">
        <v>450536710.25</v>
      </c>
      <c r="P32" s="239">
        <v>506748777.10000002</v>
      </c>
      <c r="Q32" s="53">
        <f t="shared" si="4"/>
        <v>3914690473.1799998</v>
      </c>
      <c r="R32" s="239"/>
      <c r="S32" s="34"/>
    </row>
    <row r="33" spans="2:19" x14ac:dyDescent="0.25">
      <c r="B33" s="23" t="s">
        <v>426</v>
      </c>
      <c r="C33" s="53">
        <v>510666</v>
      </c>
      <c r="D33" s="53">
        <v>19083977833</v>
      </c>
      <c r="E33" s="239">
        <v>2448890019.8800001</v>
      </c>
      <c r="F33" s="239">
        <v>1446308991.03</v>
      </c>
      <c r="G33" s="239">
        <v>1573879696.8400002</v>
      </c>
      <c r="H33" s="239">
        <v>1633319050.52</v>
      </c>
      <c r="I33" s="239">
        <v>1526177309.5600002</v>
      </c>
      <c r="J33" s="239">
        <v>1517794346.3099999</v>
      </c>
      <c r="K33" s="239">
        <v>1467272900.5900002</v>
      </c>
      <c r="L33" s="239">
        <v>1578677062.71</v>
      </c>
      <c r="M33" s="239">
        <v>1918767348.02</v>
      </c>
      <c r="N33" s="239">
        <v>1442743604.8200002</v>
      </c>
      <c r="O33" s="239">
        <v>1595533414.6699998</v>
      </c>
      <c r="P33" s="239">
        <v>1979413972.27</v>
      </c>
      <c r="Q33" s="53">
        <f t="shared" si="4"/>
        <v>20128777717.219997</v>
      </c>
      <c r="R33" s="239"/>
      <c r="S33" s="34"/>
    </row>
    <row r="34" spans="2:19" x14ac:dyDescent="0.25">
      <c r="B34" s="23" t="s">
        <v>427</v>
      </c>
      <c r="C34" s="245">
        <v>10531961111</v>
      </c>
      <c r="D34" s="245">
        <v>277692957</v>
      </c>
      <c r="E34" s="239">
        <v>14886156.069999998</v>
      </c>
      <c r="F34" s="239">
        <v>21729675.48</v>
      </c>
      <c r="G34" s="239">
        <v>15568915.220000001</v>
      </c>
      <c r="H34" s="239">
        <v>15151299.949999999</v>
      </c>
      <c r="I34" s="239">
        <v>15179497.389999999</v>
      </c>
      <c r="J34" s="239">
        <v>15414982.26</v>
      </c>
      <c r="K34" s="239">
        <v>15268723.290000001</v>
      </c>
      <c r="L34" s="239">
        <v>15450593.16</v>
      </c>
      <c r="M34" s="239">
        <v>15320626.310000001</v>
      </c>
      <c r="N34" s="239">
        <v>18499052.489999998</v>
      </c>
      <c r="O34" s="239">
        <v>15788235.140000001</v>
      </c>
      <c r="P34" s="239">
        <v>24222439.520000003</v>
      </c>
      <c r="Q34" s="55">
        <f t="shared" si="4"/>
        <v>202480196.28</v>
      </c>
      <c r="R34" s="239"/>
      <c r="S34" s="34"/>
    </row>
    <row r="35" spans="2:19" x14ac:dyDescent="0.25">
      <c r="B35" s="23" t="s">
        <v>428</v>
      </c>
      <c r="C35" s="245">
        <v>3225555388</v>
      </c>
      <c r="D35" s="245">
        <v>38688248</v>
      </c>
      <c r="E35" s="239">
        <v>2365992.3199999998</v>
      </c>
      <c r="F35" s="239">
        <v>2286767.25</v>
      </c>
      <c r="G35" s="239">
        <v>2153922.19</v>
      </c>
      <c r="H35" s="239">
        <v>2545764.0299999998</v>
      </c>
      <c r="I35" s="239">
        <v>2438347.9</v>
      </c>
      <c r="J35" s="239">
        <v>2841370.61</v>
      </c>
      <c r="K35" s="239">
        <v>2471268.9</v>
      </c>
      <c r="L35" s="239">
        <v>2644252.67</v>
      </c>
      <c r="M35" s="239">
        <v>2390083.61</v>
      </c>
      <c r="N35" s="239">
        <v>3258199.52</v>
      </c>
      <c r="O35" s="239">
        <v>2881816.29</v>
      </c>
      <c r="P35" s="239">
        <v>3018170.29</v>
      </c>
      <c r="Q35" s="55">
        <f t="shared" si="4"/>
        <v>31295955.579999994</v>
      </c>
      <c r="R35" s="239"/>
      <c r="S35" s="34"/>
    </row>
    <row r="36" spans="2:19" x14ac:dyDescent="0.25">
      <c r="B36" s="23" t="s">
        <v>429</v>
      </c>
      <c r="C36" s="245">
        <v>20081213617</v>
      </c>
      <c r="D36" s="245">
        <v>955558078.75999999</v>
      </c>
      <c r="E36" s="239">
        <v>74100188.409999996</v>
      </c>
      <c r="F36" s="239">
        <v>81024761.680000007</v>
      </c>
      <c r="G36" s="239">
        <v>85790782</v>
      </c>
      <c r="H36" s="239">
        <v>84620030</v>
      </c>
      <c r="I36" s="239">
        <v>85208800</v>
      </c>
      <c r="J36" s="239">
        <v>84841968</v>
      </c>
      <c r="K36" s="239">
        <v>86931362</v>
      </c>
      <c r="L36" s="239">
        <v>85789612</v>
      </c>
      <c r="M36" s="239">
        <v>85659238</v>
      </c>
      <c r="N36" s="239">
        <v>93216222.400000006</v>
      </c>
      <c r="O36" s="239">
        <v>84565291.900000006</v>
      </c>
      <c r="P36" s="239">
        <v>108233966.44000001</v>
      </c>
      <c r="Q36" s="55">
        <f t="shared" si="4"/>
        <v>1039982222.83</v>
      </c>
      <c r="R36" s="239"/>
      <c r="S36" s="34"/>
    </row>
    <row r="37" spans="2:19" x14ac:dyDescent="0.25">
      <c r="B37" s="23" t="s">
        <v>430</v>
      </c>
      <c r="C37" s="245">
        <v>307292667</v>
      </c>
      <c r="D37" s="245">
        <v>16717390806</v>
      </c>
      <c r="E37" s="239">
        <v>2084146567.0900002</v>
      </c>
      <c r="F37" s="239">
        <v>429479248.11000001</v>
      </c>
      <c r="G37" s="239">
        <v>862642058.61000001</v>
      </c>
      <c r="H37" s="239">
        <v>1922666746.4100001</v>
      </c>
      <c r="I37" s="239">
        <v>3963328610.1499996</v>
      </c>
      <c r="J37" s="239">
        <v>1487032201.9299998</v>
      </c>
      <c r="K37" s="239">
        <v>1153037632.24</v>
      </c>
      <c r="L37" s="239">
        <v>852948734.42999995</v>
      </c>
      <c r="M37" s="239">
        <v>1033948665.74</v>
      </c>
      <c r="N37" s="239">
        <v>983088976.16999996</v>
      </c>
      <c r="O37" s="239">
        <v>949631228.08000004</v>
      </c>
      <c r="P37" s="239">
        <v>886149740.44000006</v>
      </c>
      <c r="Q37" s="55">
        <f t="shared" si="4"/>
        <v>16608100409.4</v>
      </c>
      <c r="R37" s="239"/>
      <c r="S37" s="34"/>
    </row>
    <row r="38" spans="2:19" x14ac:dyDescent="0.25">
      <c r="B38" s="23" t="s">
        <v>431</v>
      </c>
      <c r="C38" s="245">
        <v>32714208</v>
      </c>
      <c r="D38" s="245">
        <v>2901564763</v>
      </c>
      <c r="E38" s="239">
        <v>310932215.73999995</v>
      </c>
      <c r="F38" s="239">
        <v>173998557.13999999</v>
      </c>
      <c r="G38" s="239">
        <v>211030404.67999998</v>
      </c>
      <c r="H38" s="239">
        <v>275363510.57999998</v>
      </c>
      <c r="I38" s="239">
        <v>170831526.05000001</v>
      </c>
      <c r="J38" s="239">
        <v>284711265.54000002</v>
      </c>
      <c r="K38" s="239">
        <v>410029138.94</v>
      </c>
      <c r="L38" s="239">
        <v>208989658.64000002</v>
      </c>
      <c r="M38" s="239">
        <v>199216834.28999999</v>
      </c>
      <c r="N38" s="239">
        <v>268085900.66</v>
      </c>
      <c r="O38" s="239">
        <v>215686744.49000001</v>
      </c>
      <c r="P38" s="239">
        <v>253121130.19</v>
      </c>
      <c r="Q38" s="55">
        <f t="shared" si="4"/>
        <v>2981996886.9400001</v>
      </c>
      <c r="R38" s="239"/>
      <c r="S38" s="34"/>
    </row>
    <row r="39" spans="2:19" x14ac:dyDescent="0.25">
      <c r="B39" s="23" t="s">
        <v>432</v>
      </c>
      <c r="C39" s="245">
        <v>875910949</v>
      </c>
      <c r="D39" s="245">
        <v>633005946</v>
      </c>
      <c r="E39" s="239">
        <v>41055099.68</v>
      </c>
      <c r="F39" s="239">
        <v>34050972.969999999</v>
      </c>
      <c r="G39" s="239">
        <v>39214928.350000001</v>
      </c>
      <c r="H39" s="239">
        <v>41633175.170000002</v>
      </c>
      <c r="I39" s="239">
        <v>51070934.109999999</v>
      </c>
      <c r="J39" s="239">
        <v>56628090.789999999</v>
      </c>
      <c r="K39" s="239">
        <v>69259663.709999993</v>
      </c>
      <c r="L39" s="239">
        <v>55918455.829999998</v>
      </c>
      <c r="M39" s="239">
        <v>43300352.310000002</v>
      </c>
      <c r="N39" s="239">
        <v>43146872.029999994</v>
      </c>
      <c r="O39" s="239">
        <v>40827670.959999993</v>
      </c>
      <c r="P39" s="239">
        <v>72469446.439999998</v>
      </c>
      <c r="Q39" s="55">
        <f t="shared" si="4"/>
        <v>588575662.3499999</v>
      </c>
      <c r="R39" s="239"/>
      <c r="S39" s="34"/>
    </row>
    <row r="40" spans="2:19" x14ac:dyDescent="0.25">
      <c r="B40" s="23" t="s">
        <v>433</v>
      </c>
      <c r="C40" s="245">
        <v>16056011768</v>
      </c>
      <c r="D40" s="245">
        <v>1445142323</v>
      </c>
      <c r="E40" s="239">
        <v>91847118.549999997</v>
      </c>
      <c r="F40" s="239">
        <v>75897001.819999993</v>
      </c>
      <c r="G40" s="239">
        <v>89980273.109999999</v>
      </c>
      <c r="H40" s="239">
        <v>88898729.149999991</v>
      </c>
      <c r="I40" s="239">
        <v>157853811.88</v>
      </c>
      <c r="J40" s="239">
        <v>102040869.76000001</v>
      </c>
      <c r="K40" s="239">
        <v>152235048.87</v>
      </c>
      <c r="L40" s="239">
        <v>131209852.37</v>
      </c>
      <c r="M40" s="239">
        <v>127821657.44</v>
      </c>
      <c r="N40" s="239">
        <v>220726428.14999998</v>
      </c>
      <c r="O40" s="239">
        <v>138725027.84</v>
      </c>
      <c r="P40" s="239">
        <v>202944134.94</v>
      </c>
      <c r="Q40" s="55">
        <f t="shared" si="4"/>
        <v>1580179953.8799999</v>
      </c>
      <c r="R40" s="239"/>
      <c r="S40" s="34"/>
    </row>
    <row r="41" spans="2:19" x14ac:dyDescent="0.25">
      <c r="B41" s="26" t="s">
        <v>434</v>
      </c>
      <c r="C41" s="55">
        <v>1930088298</v>
      </c>
      <c r="D41" s="55">
        <v>673929</v>
      </c>
      <c r="E41" s="239">
        <v>413549.74</v>
      </c>
      <c r="F41" s="239">
        <v>23725.49</v>
      </c>
      <c r="G41" s="239"/>
      <c r="H41" s="239"/>
      <c r="I41" s="239"/>
      <c r="J41" s="239"/>
      <c r="K41" s="239"/>
      <c r="L41" s="239">
        <v>0</v>
      </c>
      <c r="M41" s="239">
        <v>13857.48</v>
      </c>
      <c r="N41" s="239"/>
      <c r="O41" s="239">
        <v>47983.43</v>
      </c>
      <c r="P41" s="239">
        <v>30146.83</v>
      </c>
      <c r="Q41" s="55">
        <f t="shared" si="4"/>
        <v>529262.97</v>
      </c>
      <c r="R41" s="239"/>
      <c r="S41" s="34"/>
    </row>
    <row r="42" spans="2:19" x14ac:dyDescent="0.25">
      <c r="B42" s="26" t="s">
        <v>435</v>
      </c>
      <c r="C42" s="53">
        <v>31494931</v>
      </c>
      <c r="D42" s="53">
        <v>3378428</v>
      </c>
      <c r="E42" s="239">
        <v>206015.86</v>
      </c>
      <c r="F42" s="239">
        <v>35736.58</v>
      </c>
      <c r="G42" s="239">
        <v>208844.4</v>
      </c>
      <c r="H42" s="239">
        <v>80595.600000000006</v>
      </c>
      <c r="I42" s="239">
        <v>307788.92000000004</v>
      </c>
      <c r="J42" s="239">
        <v>76951.28</v>
      </c>
      <c r="K42" s="239">
        <v>143041.32</v>
      </c>
      <c r="L42" s="239">
        <v>0</v>
      </c>
      <c r="M42" s="239">
        <v>537434.91</v>
      </c>
      <c r="N42" s="239">
        <v>1829386.4</v>
      </c>
      <c r="O42" s="239">
        <v>51350.28</v>
      </c>
      <c r="P42" s="239">
        <v>1024819.92</v>
      </c>
      <c r="Q42" s="53">
        <f t="shared" si="4"/>
        <v>4501965.47</v>
      </c>
      <c r="R42" s="239"/>
      <c r="S42" s="34"/>
    </row>
    <row r="43" spans="2:19" x14ac:dyDescent="0.25">
      <c r="B43" s="26" t="s">
        <v>436</v>
      </c>
      <c r="C43" s="53">
        <v>40010626</v>
      </c>
      <c r="D43" s="53">
        <v>105838196</v>
      </c>
      <c r="E43" s="239">
        <v>2147932.5</v>
      </c>
      <c r="F43" s="239">
        <v>3618160.76</v>
      </c>
      <c r="G43" s="239">
        <v>2673774</v>
      </c>
      <c r="H43" s="239">
        <v>2842660.9</v>
      </c>
      <c r="I43" s="239">
        <v>21439240.98</v>
      </c>
      <c r="J43" s="239">
        <v>11397308.390000001</v>
      </c>
      <c r="K43" s="239">
        <v>7306986</v>
      </c>
      <c r="L43" s="239">
        <v>6067763.9000000004</v>
      </c>
      <c r="M43" s="239">
        <v>6006437.1399999997</v>
      </c>
      <c r="N43" s="239">
        <v>7354501.0300000003</v>
      </c>
      <c r="O43" s="239">
        <v>8005993.6600000001</v>
      </c>
      <c r="P43" s="239">
        <v>8177661.7699999996</v>
      </c>
      <c r="Q43" s="53">
        <f t="shared" si="4"/>
        <v>87038421.029999986</v>
      </c>
      <c r="R43" s="239"/>
      <c r="S43" s="34"/>
    </row>
    <row r="44" spans="2:19" s="1" customFormat="1" x14ac:dyDescent="0.25">
      <c r="B44" s="3" t="s">
        <v>187</v>
      </c>
      <c r="C44" s="241">
        <f>SUM(C45:C62)</f>
        <v>51694589147</v>
      </c>
      <c r="D44" s="241">
        <f>SUM(D45:D62)</f>
        <v>51682455138</v>
      </c>
      <c r="E44" s="241">
        <f>SUM(E45:E62)</f>
        <v>2893251547.3299999</v>
      </c>
      <c r="F44" s="241">
        <f t="shared" ref="F44:P44" si="5">SUM(F45:F62)</f>
        <v>3129344776.6700006</v>
      </c>
      <c r="G44" s="241">
        <f>SUM(G45:G62)</f>
        <v>5476627055.1199989</v>
      </c>
      <c r="H44" s="241">
        <f t="shared" si="5"/>
        <v>4640945029.1600018</v>
      </c>
      <c r="I44" s="241">
        <f t="shared" si="5"/>
        <v>4964284464.0400009</v>
      </c>
      <c r="J44" s="241">
        <f t="shared" si="5"/>
        <v>4854953477.8999996</v>
      </c>
      <c r="K44" s="241">
        <f t="shared" si="5"/>
        <v>3416965100.3399997</v>
      </c>
      <c r="L44" s="241">
        <f t="shared" si="5"/>
        <v>3131436054.2200007</v>
      </c>
      <c r="M44" s="241">
        <f t="shared" si="5"/>
        <v>4666206775.9099998</v>
      </c>
      <c r="N44" s="241">
        <f t="shared" si="5"/>
        <v>6149827680.3000011</v>
      </c>
      <c r="O44" s="241">
        <f t="shared" si="5"/>
        <v>3378919726.7999992</v>
      </c>
      <c r="P44" s="241">
        <f t="shared" si="5"/>
        <v>4606950863.7200003</v>
      </c>
      <c r="Q44" s="241">
        <f t="shared" si="4"/>
        <v>51309712551.51001</v>
      </c>
      <c r="R44" s="239"/>
      <c r="S44" s="34"/>
    </row>
    <row r="45" spans="2:19" x14ac:dyDescent="0.25">
      <c r="B45" s="26" t="s">
        <v>188</v>
      </c>
      <c r="C45" s="53">
        <v>5510361964</v>
      </c>
      <c r="D45" s="53">
        <v>5773596344</v>
      </c>
      <c r="E45" s="239">
        <v>103828030.46000001</v>
      </c>
      <c r="F45" s="239">
        <v>380845789.89999998</v>
      </c>
      <c r="G45" s="239">
        <v>1696111427.0699999</v>
      </c>
      <c r="H45" s="239">
        <v>178797478.06</v>
      </c>
      <c r="I45" s="239">
        <v>181501214.36000001</v>
      </c>
      <c r="J45" s="239">
        <v>161668915.42000002</v>
      </c>
      <c r="K45" s="239">
        <v>143261987.25</v>
      </c>
      <c r="L45" s="239">
        <v>273579754.15999997</v>
      </c>
      <c r="M45" s="239">
        <v>1345414425.9400001</v>
      </c>
      <c r="N45" s="239">
        <v>202024348.33000001</v>
      </c>
      <c r="O45" s="239">
        <v>178799090.94999999</v>
      </c>
      <c r="P45" s="239">
        <v>259291371.58999997</v>
      </c>
      <c r="Q45" s="55">
        <f t="shared" si="4"/>
        <v>5105123833.4899998</v>
      </c>
      <c r="R45" s="239"/>
      <c r="S45" s="34"/>
    </row>
    <row r="46" spans="2:19" x14ac:dyDescent="0.25">
      <c r="B46" s="26" t="s">
        <v>189</v>
      </c>
      <c r="C46" s="53">
        <v>9135868342</v>
      </c>
      <c r="D46" s="53">
        <v>9654652567</v>
      </c>
      <c r="E46" s="239">
        <v>246025434.32999998</v>
      </c>
      <c r="F46" s="239">
        <v>149436003.90000001</v>
      </c>
      <c r="G46" s="239">
        <v>262008258.09999999</v>
      </c>
      <c r="H46" s="239">
        <v>1900568365.1800001</v>
      </c>
      <c r="I46" s="239">
        <v>2008711332.4400001</v>
      </c>
      <c r="J46" s="239">
        <v>279245089.25</v>
      </c>
      <c r="K46" s="239">
        <v>348172949.13</v>
      </c>
      <c r="L46" s="239">
        <v>147178429.13</v>
      </c>
      <c r="M46" s="239">
        <v>235203330.69</v>
      </c>
      <c r="N46" s="239">
        <v>3019305444.71</v>
      </c>
      <c r="O46" s="239">
        <v>350152614.69999999</v>
      </c>
      <c r="P46" s="239">
        <v>454897645.70000005</v>
      </c>
      <c r="Q46" s="55">
        <f t="shared" si="4"/>
        <v>9400904897.2600021</v>
      </c>
      <c r="R46" s="239"/>
      <c r="S46" s="34"/>
    </row>
    <row r="47" spans="2:19" x14ac:dyDescent="0.25">
      <c r="B47" s="26" t="s">
        <v>190</v>
      </c>
      <c r="C47" s="53">
        <v>13898024471</v>
      </c>
      <c r="D47" s="53">
        <v>12834240846</v>
      </c>
      <c r="E47" s="239">
        <v>754834111.07999992</v>
      </c>
      <c r="F47" s="239">
        <v>1023743155.03</v>
      </c>
      <c r="G47" s="239">
        <v>1321658393.74</v>
      </c>
      <c r="H47" s="239">
        <v>978004049.38999999</v>
      </c>
      <c r="I47" s="239">
        <v>1028670744.83</v>
      </c>
      <c r="J47" s="239">
        <v>1078193109.5599999</v>
      </c>
      <c r="K47" s="239">
        <v>1213090103.6600001</v>
      </c>
      <c r="L47" s="239">
        <v>1115309127.3399999</v>
      </c>
      <c r="M47" s="239">
        <v>1083639507.1199999</v>
      </c>
      <c r="N47" s="239">
        <v>1204977274.77</v>
      </c>
      <c r="O47" s="239">
        <v>1124241788.2</v>
      </c>
      <c r="P47" s="239">
        <v>1205546026.1699998</v>
      </c>
      <c r="Q47" s="55">
        <f t="shared" si="4"/>
        <v>13131907390.890001</v>
      </c>
      <c r="R47" s="239"/>
      <c r="S47" s="34"/>
    </row>
    <row r="48" spans="2:19" x14ac:dyDescent="0.25">
      <c r="B48" s="26" t="s">
        <v>317</v>
      </c>
      <c r="C48" s="53">
        <v>1805017273</v>
      </c>
      <c r="D48" s="53">
        <v>1224361262</v>
      </c>
      <c r="E48" s="239">
        <v>82013448.420000002</v>
      </c>
      <c r="F48" s="239">
        <v>71353421.730000004</v>
      </c>
      <c r="G48" s="239">
        <v>136634018.03</v>
      </c>
      <c r="H48" s="239">
        <v>76095396.260000005</v>
      </c>
      <c r="I48" s="239">
        <v>72265440.549999997</v>
      </c>
      <c r="J48" s="239">
        <v>106725640.54000001</v>
      </c>
      <c r="K48" s="239">
        <v>92633714.650000006</v>
      </c>
      <c r="L48" s="239">
        <v>100598178.22999999</v>
      </c>
      <c r="M48" s="239">
        <v>96462159.650000006</v>
      </c>
      <c r="N48" s="239">
        <v>97852183.049999997</v>
      </c>
      <c r="O48" s="239">
        <v>84854134.719999999</v>
      </c>
      <c r="P48" s="239">
        <v>140681511.51999998</v>
      </c>
      <c r="Q48" s="55">
        <f t="shared" si="4"/>
        <v>1158169247.3499999</v>
      </c>
      <c r="R48" s="239"/>
      <c r="S48" s="34"/>
    </row>
    <row r="49" spans="2:22" x14ac:dyDescent="0.25">
      <c r="B49" s="26" t="s">
        <v>191</v>
      </c>
      <c r="C49" s="53">
        <v>2266444938</v>
      </c>
      <c r="D49" s="53">
        <v>2141704082</v>
      </c>
      <c r="E49" s="239">
        <v>160941489.93000001</v>
      </c>
      <c r="F49" s="239">
        <v>167940210.54000002</v>
      </c>
      <c r="G49" s="239">
        <v>203349879.97000003</v>
      </c>
      <c r="H49" s="239">
        <v>161834664.96000001</v>
      </c>
      <c r="I49" s="239">
        <v>185272059.87</v>
      </c>
      <c r="J49" s="239">
        <v>180040525.12</v>
      </c>
      <c r="K49" s="239">
        <v>167912325.84999999</v>
      </c>
      <c r="L49" s="239">
        <v>166769622.44</v>
      </c>
      <c r="M49" s="239">
        <v>175797482.18000001</v>
      </c>
      <c r="N49" s="239">
        <v>181488777.28</v>
      </c>
      <c r="O49" s="239">
        <v>171735042.24000001</v>
      </c>
      <c r="P49" s="239">
        <v>175820703.64000002</v>
      </c>
      <c r="Q49" s="55">
        <f t="shared" si="4"/>
        <v>2098902784.0200002</v>
      </c>
      <c r="R49" s="239"/>
      <c r="S49" s="34"/>
    </row>
    <row r="50" spans="2:22" x14ac:dyDescent="0.25">
      <c r="B50" s="26" t="s">
        <v>318</v>
      </c>
      <c r="C50" s="53">
        <v>0</v>
      </c>
      <c r="D50" s="53">
        <v>1823507</v>
      </c>
      <c r="E50" s="239">
        <v>204071.09</v>
      </c>
      <c r="F50" s="239">
        <v>186854.01</v>
      </c>
      <c r="G50" s="239">
        <v>229686.49</v>
      </c>
      <c r="H50" s="239">
        <v>272742.09999999998</v>
      </c>
      <c r="I50" s="239">
        <v>290037.40999999997</v>
      </c>
      <c r="J50" s="239">
        <v>290633.84000000003</v>
      </c>
      <c r="K50" s="239">
        <v>349481.62</v>
      </c>
      <c r="L50" s="239">
        <v>407181.21</v>
      </c>
      <c r="M50" s="239">
        <v>451666.95</v>
      </c>
      <c r="N50" s="239">
        <v>308464.8</v>
      </c>
      <c r="O50" s="239">
        <v>0</v>
      </c>
      <c r="P50" s="239"/>
      <c r="Q50" s="55">
        <f t="shared" si="4"/>
        <v>2990819.52</v>
      </c>
      <c r="R50" s="239"/>
      <c r="S50" s="34"/>
    </row>
    <row r="51" spans="2:22" x14ac:dyDescent="0.25">
      <c r="B51" s="26" t="s">
        <v>319</v>
      </c>
      <c r="C51" s="53">
        <v>1500332155</v>
      </c>
      <c r="D51" s="53">
        <v>2704902792</v>
      </c>
      <c r="E51" s="239">
        <v>344225733.24000001</v>
      </c>
      <c r="F51" s="239">
        <v>52384606.659999996</v>
      </c>
      <c r="G51" s="239">
        <v>174370480.15000001</v>
      </c>
      <c r="H51" s="239">
        <v>75213312.780000001</v>
      </c>
      <c r="I51" s="239">
        <v>107895945.34999999</v>
      </c>
      <c r="J51" s="239">
        <v>1392975856.1199999</v>
      </c>
      <c r="K51" s="239">
        <v>60389168.840000004</v>
      </c>
      <c r="L51" s="239">
        <v>61041192.060000002</v>
      </c>
      <c r="M51" s="239">
        <v>31093948.530000001</v>
      </c>
      <c r="N51" s="239">
        <v>65338311.079999998</v>
      </c>
      <c r="O51" s="239">
        <v>90712640.50999999</v>
      </c>
      <c r="P51" s="239">
        <v>289918510.25999999</v>
      </c>
      <c r="Q51" s="55">
        <f t="shared" si="4"/>
        <v>2745559705.5799999</v>
      </c>
      <c r="R51" s="239"/>
      <c r="S51" s="34"/>
    </row>
    <row r="52" spans="2:22" x14ac:dyDescent="0.25">
      <c r="B52" s="26" t="s">
        <v>320</v>
      </c>
      <c r="C52" s="53">
        <v>90881834</v>
      </c>
      <c r="D52" s="53">
        <v>81858130</v>
      </c>
      <c r="E52" s="239">
        <v>6119032</v>
      </c>
      <c r="F52" s="239">
        <v>5528482</v>
      </c>
      <c r="G52" s="239">
        <v>7096934</v>
      </c>
      <c r="H52" s="239">
        <v>5350108</v>
      </c>
      <c r="I52" s="239">
        <v>6737834</v>
      </c>
      <c r="J52" s="239">
        <v>6467034</v>
      </c>
      <c r="K52" s="239">
        <v>5886756</v>
      </c>
      <c r="L52" s="239">
        <v>5868030</v>
      </c>
      <c r="M52" s="239">
        <v>6343630</v>
      </c>
      <c r="N52" s="239">
        <v>6299208</v>
      </c>
      <c r="O52" s="239">
        <v>6065428</v>
      </c>
      <c r="P52" s="239">
        <v>5869652</v>
      </c>
      <c r="Q52" s="55">
        <f t="shared" si="4"/>
        <v>73632128</v>
      </c>
      <c r="R52" s="239"/>
      <c r="S52" s="34"/>
    </row>
    <row r="53" spans="2:22" x14ac:dyDescent="0.25">
      <c r="B53" s="26" t="s">
        <v>192</v>
      </c>
      <c r="C53" s="53">
        <v>14651742647</v>
      </c>
      <c r="D53" s="53">
        <v>14998398988</v>
      </c>
      <c r="E53" s="239">
        <v>1055240044.3299999</v>
      </c>
      <c r="F53" s="239">
        <v>1123754086.8199999</v>
      </c>
      <c r="G53" s="239">
        <v>1448318545.77</v>
      </c>
      <c r="H53" s="239">
        <v>1107175250.47</v>
      </c>
      <c r="I53" s="239">
        <v>1172723875.49</v>
      </c>
      <c r="J53" s="239">
        <v>1450227710.1600001</v>
      </c>
      <c r="K53" s="239">
        <v>1190611602.01</v>
      </c>
      <c r="L53" s="239">
        <v>1114346929.9000001</v>
      </c>
      <c r="M53" s="239">
        <v>1548747803.3600001</v>
      </c>
      <c r="N53" s="239">
        <v>1215188215.0599999</v>
      </c>
      <c r="O53" s="239">
        <v>1210813990.3299999</v>
      </c>
      <c r="P53" s="239">
        <v>1869132794.0799999</v>
      </c>
      <c r="Q53" s="55">
        <f t="shared" si="4"/>
        <v>15506280847.779999</v>
      </c>
      <c r="R53" s="239"/>
      <c r="S53" s="34"/>
    </row>
    <row r="54" spans="2:22" x14ac:dyDescent="0.25">
      <c r="B54" s="26" t="s">
        <v>321</v>
      </c>
      <c r="C54" s="53">
        <v>437881126</v>
      </c>
      <c r="D54" s="53">
        <v>367234433</v>
      </c>
      <c r="E54" s="239">
        <v>42563488.100000001</v>
      </c>
      <c r="F54" s="239">
        <v>30203071.109999999</v>
      </c>
      <c r="G54" s="239">
        <v>37167301.390000001</v>
      </c>
      <c r="H54" s="239">
        <v>21854170.310000002</v>
      </c>
      <c r="I54" s="239">
        <v>32945711.829999998</v>
      </c>
      <c r="J54" s="239">
        <v>39335650.549999997</v>
      </c>
      <c r="K54" s="239">
        <v>29264264.899999999</v>
      </c>
      <c r="L54" s="239">
        <v>17460267.75</v>
      </c>
      <c r="M54" s="239">
        <v>19987601.419999998</v>
      </c>
      <c r="N54" s="239">
        <v>21801353.02</v>
      </c>
      <c r="O54" s="239">
        <v>25782610.830000002</v>
      </c>
      <c r="P54" s="239">
        <v>45042578.579999998</v>
      </c>
      <c r="Q54" s="55">
        <f t="shared" si="4"/>
        <v>363408069.78999996</v>
      </c>
      <c r="R54" s="239"/>
      <c r="S54" s="34"/>
    </row>
    <row r="55" spans="2:22" x14ac:dyDescent="0.25">
      <c r="B55" s="26" t="s">
        <v>323</v>
      </c>
      <c r="C55" s="53">
        <v>594111570</v>
      </c>
      <c r="D55" s="53">
        <v>482310316</v>
      </c>
      <c r="E55" s="239">
        <v>27984702.43</v>
      </c>
      <c r="F55" s="239">
        <v>38839314.379999995</v>
      </c>
      <c r="G55" s="239">
        <v>55587182.879999995</v>
      </c>
      <c r="H55" s="239">
        <v>40215979.859999999</v>
      </c>
      <c r="I55" s="239">
        <v>42552281.699999996</v>
      </c>
      <c r="J55" s="239">
        <v>42947420.969999999</v>
      </c>
      <c r="K55" s="239">
        <v>57933800.100000001</v>
      </c>
      <c r="L55" s="239">
        <v>32112530.590000004</v>
      </c>
      <c r="M55" s="239">
        <v>9880806.5399999991</v>
      </c>
      <c r="N55" s="239">
        <v>14542383.24</v>
      </c>
      <c r="O55" s="239">
        <v>13329159.600000001</v>
      </c>
      <c r="P55" s="239">
        <v>20092223.630000003</v>
      </c>
      <c r="Q55" s="55">
        <f t="shared" si="4"/>
        <v>396017785.92000002</v>
      </c>
      <c r="R55" s="239"/>
      <c r="S55" s="34"/>
    </row>
    <row r="56" spans="2:22" x14ac:dyDescent="0.25">
      <c r="B56" s="26" t="s">
        <v>324</v>
      </c>
      <c r="C56" s="53">
        <v>427223461</v>
      </c>
      <c r="D56" s="53">
        <v>322731909</v>
      </c>
      <c r="E56" s="239">
        <v>15054327.75</v>
      </c>
      <c r="F56" s="239">
        <v>21738862.25</v>
      </c>
      <c r="G56" s="239">
        <v>36512325.280000001</v>
      </c>
      <c r="H56" s="239">
        <v>24219998.810000002</v>
      </c>
      <c r="I56" s="239">
        <v>23096239.289999999</v>
      </c>
      <c r="J56" s="239">
        <v>26298056.740000002</v>
      </c>
      <c r="K56" s="239">
        <v>28144637.940000001</v>
      </c>
      <c r="L56" s="239">
        <v>29556951.27</v>
      </c>
      <c r="M56" s="239">
        <v>35588073.879999995</v>
      </c>
      <c r="N56" s="239">
        <v>38354620.210000001</v>
      </c>
      <c r="O56" s="239">
        <v>35103561.469999999</v>
      </c>
      <c r="P56" s="239">
        <v>43018018.600000001</v>
      </c>
      <c r="Q56" s="55">
        <f t="shared" si="4"/>
        <v>356685673.49000001</v>
      </c>
      <c r="R56" s="239"/>
      <c r="S56" s="34"/>
    </row>
    <row r="57" spans="2:22" x14ac:dyDescent="0.25">
      <c r="B57" s="26" t="s">
        <v>325</v>
      </c>
      <c r="C57" s="53">
        <v>19078565</v>
      </c>
      <c r="D57" s="53">
        <v>15784565</v>
      </c>
      <c r="E57" s="239">
        <v>562281.09000000008</v>
      </c>
      <c r="F57" s="239">
        <v>1912099.92</v>
      </c>
      <c r="G57" s="239">
        <v>2506128.2400000002</v>
      </c>
      <c r="H57" s="239">
        <v>608836.37</v>
      </c>
      <c r="I57" s="239">
        <v>1721035.05</v>
      </c>
      <c r="J57" s="239">
        <v>1984105.87</v>
      </c>
      <c r="K57" s="239">
        <v>1066535.56</v>
      </c>
      <c r="L57" s="239">
        <v>1505498.5899999999</v>
      </c>
      <c r="M57" s="239">
        <v>823755.04999999993</v>
      </c>
      <c r="N57" s="239">
        <v>633851.81999999995</v>
      </c>
      <c r="O57" s="239">
        <v>669422.98</v>
      </c>
      <c r="P57" s="239">
        <v>1009893.54</v>
      </c>
      <c r="Q57" s="55">
        <f t="shared" si="4"/>
        <v>15003444.080000002</v>
      </c>
      <c r="R57" s="239"/>
      <c r="S57" s="34"/>
    </row>
    <row r="58" spans="2:22" x14ac:dyDescent="0.25">
      <c r="B58" s="26" t="s">
        <v>326</v>
      </c>
      <c r="C58" s="53">
        <v>231144630</v>
      </c>
      <c r="D58" s="53">
        <v>185809188</v>
      </c>
      <c r="E58" s="239">
        <v>10613293.27</v>
      </c>
      <c r="F58" s="239">
        <v>10471877.33</v>
      </c>
      <c r="G58" s="239">
        <v>17700324.5</v>
      </c>
      <c r="H58" s="239">
        <v>15169416</v>
      </c>
      <c r="I58" s="239">
        <v>16262227.630000001</v>
      </c>
      <c r="J58" s="239">
        <v>17681614.57</v>
      </c>
      <c r="K58" s="239">
        <v>22688647.100000001</v>
      </c>
      <c r="L58" s="239">
        <v>19584711.609999999</v>
      </c>
      <c r="M58" s="239">
        <v>18697070.98</v>
      </c>
      <c r="N58" s="239">
        <v>18060064.09</v>
      </c>
      <c r="O58" s="239">
        <v>15096560</v>
      </c>
      <c r="P58" s="239">
        <v>19664461.350000001</v>
      </c>
      <c r="Q58" s="55">
        <f t="shared" si="4"/>
        <v>201690268.43000001</v>
      </c>
      <c r="R58" s="239"/>
      <c r="S58" s="34"/>
    </row>
    <row r="59" spans="2:22" x14ac:dyDescent="0.25">
      <c r="B59" s="26" t="s">
        <v>327</v>
      </c>
      <c r="C59" s="53">
        <v>133384</v>
      </c>
      <c r="D59" s="53">
        <v>2599197</v>
      </c>
      <c r="E59" s="239">
        <v>0</v>
      </c>
      <c r="F59" s="239"/>
      <c r="G59" s="239">
        <v>8832.92</v>
      </c>
      <c r="H59" s="239">
        <v>179629.14</v>
      </c>
      <c r="I59" s="239">
        <v>1278880.26</v>
      </c>
      <c r="J59" s="239">
        <v>966413.8</v>
      </c>
      <c r="K59" s="239">
        <v>128268.87</v>
      </c>
      <c r="L59" s="239">
        <v>0</v>
      </c>
      <c r="M59" s="239"/>
      <c r="N59" s="239">
        <v>92043.06</v>
      </c>
      <c r="O59" s="239"/>
      <c r="P59" s="239">
        <v>276113.05</v>
      </c>
      <c r="Q59" s="55">
        <f t="shared" si="4"/>
        <v>2930181.1</v>
      </c>
      <c r="R59" s="239"/>
      <c r="S59" s="34"/>
    </row>
    <row r="60" spans="2:22" x14ac:dyDescent="0.25">
      <c r="B60" s="26" t="s">
        <v>328</v>
      </c>
      <c r="C60" s="53">
        <v>777739</v>
      </c>
      <c r="D60" s="53">
        <v>2288332</v>
      </c>
      <c r="E60" s="239">
        <v>0</v>
      </c>
      <c r="F60" s="239"/>
      <c r="G60" s="239">
        <v>971.62</v>
      </c>
      <c r="H60" s="239">
        <v>19759.21</v>
      </c>
      <c r="I60" s="239">
        <v>833622.83</v>
      </c>
      <c r="J60" s="239">
        <v>1370028.17</v>
      </c>
      <c r="K60" s="239">
        <v>56515.82</v>
      </c>
      <c r="L60" s="239">
        <v>0</v>
      </c>
      <c r="M60" s="239"/>
      <c r="N60" s="239">
        <v>10124.74</v>
      </c>
      <c r="O60" s="239"/>
      <c r="P60" s="239">
        <v>30372.44</v>
      </c>
      <c r="Q60" s="55">
        <f t="shared" si="4"/>
        <v>2321394.83</v>
      </c>
      <c r="R60" s="239"/>
      <c r="S60" s="34"/>
    </row>
    <row r="61" spans="2:22" x14ac:dyDescent="0.25">
      <c r="B61" s="26" t="s">
        <v>329</v>
      </c>
      <c r="C61" s="53">
        <v>33151282</v>
      </c>
      <c r="D61" s="53">
        <v>28889298</v>
      </c>
      <c r="E61" s="239">
        <v>4317309.5199999996</v>
      </c>
      <c r="F61" s="239">
        <v>3028331.4</v>
      </c>
      <c r="G61" s="239">
        <v>2547304.5699999998</v>
      </c>
      <c r="H61" s="239">
        <v>1953629.9900000002</v>
      </c>
      <c r="I61" s="239">
        <v>1892706.63</v>
      </c>
      <c r="J61" s="239">
        <v>1803919.14</v>
      </c>
      <c r="K61" s="239">
        <v>1668530.4699999997</v>
      </c>
      <c r="L61" s="239">
        <v>1697399.71</v>
      </c>
      <c r="M61" s="239">
        <v>1560372.6800000002</v>
      </c>
      <c r="N61" s="239">
        <v>1605550.77</v>
      </c>
      <c r="O61" s="239">
        <v>1204226.25</v>
      </c>
      <c r="P61" s="239">
        <v>952775.75</v>
      </c>
      <c r="Q61" s="55">
        <f t="shared" si="4"/>
        <v>24232056.879999999</v>
      </c>
      <c r="R61" s="239"/>
      <c r="S61" s="34"/>
    </row>
    <row r="62" spans="2:22" x14ac:dyDescent="0.25">
      <c r="B62" s="26" t="s">
        <v>330</v>
      </c>
      <c r="C62" s="53">
        <v>1092413766</v>
      </c>
      <c r="D62" s="53">
        <v>859269382</v>
      </c>
      <c r="E62" s="239">
        <v>38724750.289999999</v>
      </c>
      <c r="F62" s="239">
        <v>47978609.689999998</v>
      </c>
      <c r="G62" s="239">
        <v>74819060.400000006</v>
      </c>
      <c r="H62" s="239">
        <v>53412242.270000003</v>
      </c>
      <c r="I62" s="239">
        <v>79633274.519999996</v>
      </c>
      <c r="J62" s="239">
        <v>66731754.079999998</v>
      </c>
      <c r="K62" s="239">
        <v>53705810.57</v>
      </c>
      <c r="L62" s="239">
        <v>44420250.230000004</v>
      </c>
      <c r="M62" s="239">
        <v>56515140.940000005</v>
      </c>
      <c r="N62" s="239">
        <v>61945462.269999996</v>
      </c>
      <c r="O62" s="239">
        <v>70359456.019999996</v>
      </c>
      <c r="P62" s="239">
        <v>75706211.819999993</v>
      </c>
      <c r="Q62" s="55">
        <f t="shared" si="4"/>
        <v>723952023.0999999</v>
      </c>
      <c r="R62" s="239"/>
      <c r="S62" s="34"/>
    </row>
    <row r="63" spans="2:22" s="1" customFormat="1" x14ac:dyDescent="0.25">
      <c r="B63" s="289" t="s">
        <v>194</v>
      </c>
      <c r="C63" s="290">
        <f t="shared" ref="C63:P63" si="6">SUM(C64:C110)</f>
        <v>540358022867</v>
      </c>
      <c r="D63" s="290">
        <f t="shared" si="6"/>
        <v>529626728067.47998</v>
      </c>
      <c r="E63" s="290">
        <f t="shared" si="6"/>
        <v>44989616021.019989</v>
      </c>
      <c r="F63" s="290">
        <f t="shared" si="6"/>
        <v>39172664805.400002</v>
      </c>
      <c r="G63" s="290">
        <f t="shared" si="6"/>
        <v>44682173176.94001</v>
      </c>
      <c r="H63" s="290">
        <f t="shared" si="6"/>
        <v>40538252591.329994</v>
      </c>
      <c r="I63" s="290">
        <f t="shared" si="6"/>
        <v>42190637088.879997</v>
      </c>
      <c r="J63" s="290">
        <f t="shared" si="6"/>
        <v>42428249686.080017</v>
      </c>
      <c r="K63" s="290">
        <f t="shared" si="6"/>
        <v>42433062986.369995</v>
      </c>
      <c r="L63" s="290">
        <f t="shared" si="6"/>
        <v>43661929749.059998</v>
      </c>
      <c r="M63" s="290">
        <f t="shared" si="6"/>
        <v>43401911064.050003</v>
      </c>
      <c r="N63" s="290">
        <f t="shared" si="6"/>
        <v>42929402595.970001</v>
      </c>
      <c r="O63" s="277">
        <f>SUM(O64:O110)</f>
        <v>45601782495.549988</v>
      </c>
      <c r="P63" s="277">
        <f t="shared" si="6"/>
        <v>44047378644.769989</v>
      </c>
      <c r="Q63" s="279">
        <f t="shared" si="4"/>
        <v>516077060905.41992</v>
      </c>
      <c r="R63" s="239"/>
      <c r="S63" s="34"/>
      <c r="U63"/>
      <c r="V63"/>
    </row>
    <row r="64" spans="2:22" s="1" customFormat="1" x14ac:dyDescent="0.25">
      <c r="B64" s="23" t="s">
        <v>195</v>
      </c>
      <c r="C64" s="53">
        <v>352527744706</v>
      </c>
      <c r="D64" s="53">
        <v>348512568698</v>
      </c>
      <c r="E64" s="54">
        <v>29906930723.040001</v>
      </c>
      <c r="F64" s="54">
        <v>25377062239.689999</v>
      </c>
      <c r="G64" s="54">
        <v>28964504633.469997</v>
      </c>
      <c r="H64" s="54">
        <v>26948101906.860001</v>
      </c>
      <c r="I64" s="54">
        <v>27153986158.900002</v>
      </c>
      <c r="J64" s="54">
        <v>27570222898.139999</v>
      </c>
      <c r="K64" s="54">
        <v>28089530961.66</v>
      </c>
      <c r="L64" s="54">
        <v>27940023701.999996</v>
      </c>
      <c r="M64" s="54">
        <v>28444028266.389999</v>
      </c>
      <c r="N64" s="54">
        <v>28292630196.829998</v>
      </c>
      <c r="O64" s="54">
        <v>29019876422.73</v>
      </c>
      <c r="P64" s="54">
        <v>28986779325.180004</v>
      </c>
      <c r="Q64" s="55">
        <f t="shared" si="4"/>
        <v>336693677434.88995</v>
      </c>
      <c r="R64" s="239"/>
      <c r="S64" s="34"/>
    </row>
    <row r="65" spans="2:19" s="1" customFormat="1" x14ac:dyDescent="0.25">
      <c r="B65" s="23" t="s">
        <v>567</v>
      </c>
      <c r="C65" s="53">
        <v>0</v>
      </c>
      <c r="D65" s="53">
        <v>0</v>
      </c>
      <c r="E65" s="54"/>
      <c r="F65" s="54"/>
      <c r="G65" s="54"/>
      <c r="H65" s="54"/>
      <c r="I65" s="54"/>
      <c r="J65" s="54"/>
      <c r="K65" s="54"/>
      <c r="L65" s="54"/>
      <c r="M65" s="54"/>
      <c r="N65" s="54"/>
      <c r="O65" s="54">
        <v>0</v>
      </c>
      <c r="P65" s="54"/>
      <c r="Q65" s="55">
        <f t="shared" si="4"/>
        <v>0</v>
      </c>
      <c r="R65" s="239"/>
      <c r="S65" s="34"/>
    </row>
    <row r="66" spans="2:19" s="1" customFormat="1" x14ac:dyDescent="0.25">
      <c r="B66" s="23" t="s">
        <v>196</v>
      </c>
      <c r="C66" s="53">
        <v>47901967183</v>
      </c>
      <c r="D66" s="53">
        <v>47605027073</v>
      </c>
      <c r="E66" s="54">
        <v>3466559792.6100001</v>
      </c>
      <c r="F66" s="54">
        <v>3527938514.9000001</v>
      </c>
      <c r="G66" s="54">
        <v>4490502084.0900002</v>
      </c>
      <c r="H66" s="54">
        <v>3583343246.3699999</v>
      </c>
      <c r="I66" s="54">
        <v>3922832033.3099999</v>
      </c>
      <c r="J66" s="54">
        <v>4262972754.6600003</v>
      </c>
      <c r="K66" s="54">
        <v>3776061940.1700001</v>
      </c>
      <c r="L66" s="54">
        <v>4543517807.3800001</v>
      </c>
      <c r="M66" s="54">
        <v>3762181236.7800002</v>
      </c>
      <c r="N66" s="54">
        <v>3643849299.6900001</v>
      </c>
      <c r="O66" s="54">
        <v>4783764855.8599997</v>
      </c>
      <c r="P66" s="54">
        <v>3425063368.3000002</v>
      </c>
      <c r="Q66" s="55">
        <f t="shared" si="4"/>
        <v>47188586934.12001</v>
      </c>
      <c r="R66" s="239"/>
      <c r="S66" s="34"/>
    </row>
    <row r="67" spans="2:19" s="1" customFormat="1" x14ac:dyDescent="0.25">
      <c r="B67" s="23" t="s">
        <v>197</v>
      </c>
      <c r="C67" s="53">
        <v>31645081004</v>
      </c>
      <c r="D67" s="53">
        <v>29776872752.48</v>
      </c>
      <c r="E67" s="54">
        <v>2409952714.96</v>
      </c>
      <c r="F67" s="54">
        <v>2565980491.3200002</v>
      </c>
      <c r="G67" s="54">
        <v>3229163440.3999996</v>
      </c>
      <c r="H67" s="54">
        <v>2452139418.27</v>
      </c>
      <c r="I67" s="54">
        <v>2639334714.6900001</v>
      </c>
      <c r="J67" s="54">
        <v>2901355093.5500002</v>
      </c>
      <c r="K67" s="54">
        <v>2524648781.8499999</v>
      </c>
      <c r="L67" s="54">
        <v>3040904568.4899998</v>
      </c>
      <c r="M67" s="54">
        <v>2502592711.0799999</v>
      </c>
      <c r="N67" s="54">
        <v>2489914490.1300001</v>
      </c>
      <c r="O67" s="54">
        <v>2953059512.9899998</v>
      </c>
      <c r="P67" s="54">
        <v>2515980740.4400001</v>
      </c>
      <c r="Q67" s="55">
        <f t="shared" si="4"/>
        <v>32225026678.170002</v>
      </c>
      <c r="R67" s="239"/>
      <c r="S67" s="34"/>
    </row>
    <row r="68" spans="2:19" s="1" customFormat="1" x14ac:dyDescent="0.25">
      <c r="B68" s="23" t="s">
        <v>279</v>
      </c>
      <c r="C68" s="53">
        <v>2156424417</v>
      </c>
      <c r="D68" s="53">
        <v>2073986161</v>
      </c>
      <c r="E68" s="54">
        <v>125055535.44</v>
      </c>
      <c r="F68" s="54">
        <v>115281889.58</v>
      </c>
      <c r="G68" s="54">
        <v>201259269.38999999</v>
      </c>
      <c r="H68" s="54">
        <v>108569236.88000001</v>
      </c>
      <c r="I68" s="54">
        <v>179069543.72</v>
      </c>
      <c r="J68" s="54">
        <v>166615059.44</v>
      </c>
      <c r="K68" s="54">
        <v>215660703.07999998</v>
      </c>
      <c r="L68" s="54">
        <v>132458097.20999999</v>
      </c>
      <c r="M68" s="54">
        <v>168362669.52000001</v>
      </c>
      <c r="N68" s="54">
        <v>162290307.28</v>
      </c>
      <c r="O68" s="54">
        <v>172505566.96000001</v>
      </c>
      <c r="P68" s="54">
        <v>151900238.40000001</v>
      </c>
      <c r="Q68" s="55">
        <f t="shared" si="4"/>
        <v>1899028116.9000001</v>
      </c>
      <c r="R68" s="239"/>
      <c r="S68" s="34"/>
    </row>
    <row r="69" spans="2:19" s="1" customFormat="1" x14ac:dyDescent="0.25">
      <c r="B69" s="23" t="s">
        <v>568</v>
      </c>
      <c r="C69" s="53">
        <v>0</v>
      </c>
      <c r="D69" s="53">
        <v>3200787106</v>
      </c>
      <c r="E69" s="54">
        <v>281786753.38</v>
      </c>
      <c r="F69" s="54">
        <v>236921876.49000001</v>
      </c>
      <c r="G69" s="54">
        <v>268673621.47000003</v>
      </c>
      <c r="H69" s="54">
        <v>263036532.88</v>
      </c>
      <c r="I69" s="54">
        <v>242505181.73999998</v>
      </c>
      <c r="J69" s="54">
        <v>196347987.69999999</v>
      </c>
      <c r="K69" s="54">
        <v>238692399.81</v>
      </c>
      <c r="L69" s="54">
        <v>232764845.09999999</v>
      </c>
      <c r="M69" s="54">
        <v>327043144.39000005</v>
      </c>
      <c r="N69" s="54">
        <v>352628276.88999999</v>
      </c>
      <c r="O69" s="54">
        <v>371507681.58999997</v>
      </c>
      <c r="P69" s="54">
        <v>299223744.34000003</v>
      </c>
      <c r="Q69" s="55">
        <f t="shared" si="4"/>
        <v>3311132045.7800002</v>
      </c>
      <c r="R69" s="239"/>
      <c r="S69" s="34"/>
    </row>
    <row r="70" spans="2:19" s="1" customFormat="1" x14ac:dyDescent="0.25">
      <c r="B70" s="23" t="s">
        <v>333</v>
      </c>
      <c r="C70" s="53">
        <v>9676766841</v>
      </c>
      <c r="D70" s="53">
        <v>8481220017</v>
      </c>
      <c r="E70" s="53">
        <v>1214684473.51</v>
      </c>
      <c r="F70" s="53">
        <v>557736481.97000003</v>
      </c>
      <c r="G70" s="53">
        <v>641721392.86000001</v>
      </c>
      <c r="H70" s="54">
        <v>793649031.09000003</v>
      </c>
      <c r="I70" s="54">
        <v>856964467.51999998</v>
      </c>
      <c r="J70" s="54">
        <v>508768334.75</v>
      </c>
      <c r="K70" s="54">
        <v>581404064.83000004</v>
      </c>
      <c r="L70" s="54">
        <v>612328683.88</v>
      </c>
      <c r="M70" s="54">
        <v>646456649.61000001</v>
      </c>
      <c r="N70" s="54">
        <v>582544169.23000002</v>
      </c>
      <c r="O70" s="54">
        <v>574321942.64999998</v>
      </c>
      <c r="P70" s="54">
        <v>853434453.04999995</v>
      </c>
      <c r="Q70" s="55">
        <f t="shared" si="4"/>
        <v>8424014144.9499998</v>
      </c>
      <c r="R70" s="239"/>
      <c r="S70" s="34"/>
    </row>
    <row r="71" spans="2:19" s="1" customFormat="1" x14ac:dyDescent="0.25">
      <c r="B71" s="23" t="s">
        <v>334</v>
      </c>
      <c r="C71" s="53">
        <v>31864726</v>
      </c>
      <c r="D71" s="53">
        <v>28243247</v>
      </c>
      <c r="E71" s="54">
        <v>2906313.79</v>
      </c>
      <c r="F71" s="54">
        <v>1020628.05</v>
      </c>
      <c r="G71" s="54">
        <v>1766813.6400000001</v>
      </c>
      <c r="H71" s="54">
        <v>1942833.75</v>
      </c>
      <c r="I71" s="54">
        <v>2585215.37</v>
      </c>
      <c r="J71" s="54">
        <v>1617509.32</v>
      </c>
      <c r="K71" s="54">
        <v>1617198.93</v>
      </c>
      <c r="L71" s="54">
        <v>413886.04000000004</v>
      </c>
      <c r="M71" s="54">
        <v>1329502.48</v>
      </c>
      <c r="N71" s="54">
        <v>1620644.43</v>
      </c>
      <c r="O71" s="54">
        <v>417933.99</v>
      </c>
      <c r="P71" s="54">
        <v>2508276.5299999998</v>
      </c>
      <c r="Q71" s="55">
        <f t="shared" si="4"/>
        <v>19746756.32</v>
      </c>
      <c r="R71" s="239"/>
      <c r="S71" s="34"/>
    </row>
    <row r="72" spans="2:19" s="1" customFormat="1" x14ac:dyDescent="0.25">
      <c r="B72" s="23" t="s">
        <v>335</v>
      </c>
      <c r="C72" s="53">
        <v>5363347</v>
      </c>
      <c r="D72" s="53">
        <v>4614306</v>
      </c>
      <c r="E72" s="54">
        <v>434869</v>
      </c>
      <c r="F72" s="54">
        <v>159648.07999999999</v>
      </c>
      <c r="G72" s="242">
        <v>825605.52</v>
      </c>
      <c r="H72" s="54">
        <v>118086.94</v>
      </c>
      <c r="I72" s="54">
        <v>192728.4</v>
      </c>
      <c r="J72" s="54">
        <v>73630.36</v>
      </c>
      <c r="K72" s="54">
        <v>60830.8</v>
      </c>
      <c r="L72" s="54">
        <v>45376.97</v>
      </c>
      <c r="M72" s="54">
        <v>197097.2</v>
      </c>
      <c r="N72" s="54">
        <v>123293.98</v>
      </c>
      <c r="O72" s="54">
        <v>30636.78</v>
      </c>
      <c r="P72" s="54">
        <v>268430.57</v>
      </c>
      <c r="Q72" s="55">
        <f t="shared" si="4"/>
        <v>2530234.5999999996</v>
      </c>
      <c r="R72" s="239"/>
      <c r="S72" s="34"/>
    </row>
    <row r="73" spans="2:19" s="1" customFormat="1" x14ac:dyDescent="0.25">
      <c r="B73" s="23" t="s">
        <v>336</v>
      </c>
      <c r="C73" s="54">
        <v>24685008</v>
      </c>
      <c r="D73" s="54">
        <v>27874605</v>
      </c>
      <c r="E73" s="54">
        <v>3476842.9</v>
      </c>
      <c r="F73" s="54">
        <v>1772932.01</v>
      </c>
      <c r="G73" s="54">
        <v>2302664.36</v>
      </c>
      <c r="H73" s="54">
        <v>1757420.88</v>
      </c>
      <c r="I73" s="54">
        <v>2539202.58</v>
      </c>
      <c r="J73" s="54">
        <v>1045483.4</v>
      </c>
      <c r="K73" s="54">
        <v>918800.28</v>
      </c>
      <c r="L73" s="54">
        <v>220340.62</v>
      </c>
      <c r="M73" s="54">
        <v>1104979.6100000001</v>
      </c>
      <c r="N73" s="54">
        <v>1231046.94</v>
      </c>
      <c r="O73" s="54">
        <v>312514.62</v>
      </c>
      <c r="P73" s="54">
        <v>2138479</v>
      </c>
      <c r="Q73" s="55">
        <f t="shared" si="4"/>
        <v>18820707.199999996</v>
      </c>
      <c r="R73" s="239"/>
      <c r="S73" s="34"/>
    </row>
    <row r="74" spans="2:19" s="1" customFormat="1" x14ac:dyDescent="0.25">
      <c r="B74" s="23" t="s">
        <v>337</v>
      </c>
      <c r="C74" s="53">
        <v>870686506</v>
      </c>
      <c r="D74" s="53">
        <v>820381599</v>
      </c>
      <c r="E74" s="54">
        <v>139990121.80000001</v>
      </c>
      <c r="F74" s="54">
        <v>44674819.359999999</v>
      </c>
      <c r="G74" s="54">
        <v>59214238.689999998</v>
      </c>
      <c r="H74" s="54">
        <v>66373985.5</v>
      </c>
      <c r="I74" s="54">
        <v>62255222.899999999</v>
      </c>
      <c r="J74" s="54">
        <v>65018302.909999996</v>
      </c>
      <c r="K74" s="54">
        <v>63132141.240000002</v>
      </c>
      <c r="L74" s="54">
        <v>7743272.1600000001</v>
      </c>
      <c r="M74" s="54">
        <v>40776598.850000001</v>
      </c>
      <c r="N74" s="54">
        <v>89237401.579999998</v>
      </c>
      <c r="O74" s="54">
        <v>12520352.720000001</v>
      </c>
      <c r="P74" s="54">
        <v>94290523.659999996</v>
      </c>
      <c r="Q74" s="55">
        <f t="shared" si="4"/>
        <v>745226981.37</v>
      </c>
      <c r="R74" s="239"/>
      <c r="S74" s="34"/>
    </row>
    <row r="75" spans="2:19" s="1" customFormat="1" x14ac:dyDescent="0.25">
      <c r="B75" s="23" t="s">
        <v>338</v>
      </c>
      <c r="C75" s="53">
        <v>48726761</v>
      </c>
      <c r="D75" s="53">
        <v>39264303</v>
      </c>
      <c r="E75" s="54">
        <v>13002411.49</v>
      </c>
      <c r="F75" s="54">
        <v>1531664.2</v>
      </c>
      <c r="G75" s="242">
        <v>2665620.39</v>
      </c>
      <c r="H75" s="54">
        <v>3227879.51</v>
      </c>
      <c r="I75" s="54">
        <v>4045416.2</v>
      </c>
      <c r="J75" s="54">
        <v>1621824.26</v>
      </c>
      <c r="K75" s="54">
        <v>2082387.26</v>
      </c>
      <c r="L75" s="54">
        <v>462140.85</v>
      </c>
      <c r="M75" s="54">
        <v>2473458.67</v>
      </c>
      <c r="N75" s="54">
        <v>3109392.76</v>
      </c>
      <c r="O75" s="54">
        <v>1085562.93</v>
      </c>
      <c r="P75" s="54">
        <v>4713166.43</v>
      </c>
      <c r="Q75" s="55">
        <f t="shared" si="4"/>
        <v>40020924.949999996</v>
      </c>
      <c r="R75" s="239"/>
      <c r="S75" s="34"/>
    </row>
    <row r="76" spans="2:19" s="1" customFormat="1" x14ac:dyDescent="0.25">
      <c r="B76" s="23" t="s">
        <v>339</v>
      </c>
      <c r="C76" s="53">
        <v>48982600</v>
      </c>
      <c r="D76" s="53">
        <v>49779396</v>
      </c>
      <c r="E76" s="54">
        <v>4432867.4000000004</v>
      </c>
      <c r="F76" s="54">
        <v>2346979.67</v>
      </c>
      <c r="G76" s="242">
        <v>3170736.3600000003</v>
      </c>
      <c r="H76" s="54">
        <v>4556551.47</v>
      </c>
      <c r="I76" s="54">
        <v>4503177.7699999996</v>
      </c>
      <c r="J76" s="54">
        <v>3558353.35</v>
      </c>
      <c r="K76" s="54">
        <v>3055803.32</v>
      </c>
      <c r="L76" s="54">
        <v>549292.28</v>
      </c>
      <c r="M76" s="54">
        <v>2325420.91</v>
      </c>
      <c r="N76" s="54">
        <v>2257461.62</v>
      </c>
      <c r="O76" s="54">
        <v>630252.15</v>
      </c>
      <c r="P76" s="54">
        <v>3482525.21</v>
      </c>
      <c r="Q76" s="55">
        <f t="shared" si="4"/>
        <v>34869421.509999998</v>
      </c>
      <c r="R76" s="239"/>
      <c r="S76" s="34"/>
    </row>
    <row r="77" spans="2:19" s="1" customFormat="1" x14ac:dyDescent="0.25">
      <c r="B77" s="23" t="s">
        <v>340</v>
      </c>
      <c r="C77" s="53">
        <v>330011393</v>
      </c>
      <c r="D77" s="53">
        <v>283421038</v>
      </c>
      <c r="E77" s="54">
        <v>48596128.359999999</v>
      </c>
      <c r="F77" s="54">
        <v>14347374.050000001</v>
      </c>
      <c r="G77" s="242">
        <v>12279254.75</v>
      </c>
      <c r="H77" s="54">
        <v>31442082.289999999</v>
      </c>
      <c r="I77" s="54">
        <v>21965851.890000001</v>
      </c>
      <c r="J77" s="54">
        <v>18368298.41</v>
      </c>
      <c r="K77" s="54">
        <v>19354001.82</v>
      </c>
      <c r="L77" s="54">
        <v>2601386.2000000002</v>
      </c>
      <c r="M77" s="54">
        <v>17239839.469999999</v>
      </c>
      <c r="N77" s="54">
        <v>27793938.940000001</v>
      </c>
      <c r="O77" s="54">
        <v>5578932.6600000001</v>
      </c>
      <c r="P77" s="54">
        <v>37833741.490000002</v>
      </c>
      <c r="Q77" s="55">
        <f t="shared" ref="Q77:Q134" si="7">+SUM(E77:P77)</f>
        <v>257400830.32999998</v>
      </c>
      <c r="R77" s="239"/>
      <c r="S77" s="34"/>
    </row>
    <row r="78" spans="2:19" s="1" customFormat="1" x14ac:dyDescent="0.25">
      <c r="B78" s="23" t="s">
        <v>341</v>
      </c>
      <c r="C78" s="53">
        <v>826812</v>
      </c>
      <c r="D78" s="53">
        <v>606636</v>
      </c>
      <c r="E78" s="54">
        <v>85320.51</v>
      </c>
      <c r="F78" s="54">
        <v>58909.71</v>
      </c>
      <c r="G78" s="242">
        <v>57892.480000000003</v>
      </c>
      <c r="H78" s="54">
        <v>39164.239999999998</v>
      </c>
      <c r="I78" s="54">
        <v>48683</v>
      </c>
      <c r="J78" s="54">
        <v>29600.03</v>
      </c>
      <c r="K78" s="54">
        <v>24877.18</v>
      </c>
      <c r="L78" s="54">
        <v>4436.12</v>
      </c>
      <c r="M78" s="54">
        <v>52726.16</v>
      </c>
      <c r="N78" s="54">
        <v>28941.86</v>
      </c>
      <c r="O78" s="54">
        <v>10874.78</v>
      </c>
      <c r="P78" s="54">
        <v>86656.13</v>
      </c>
      <c r="Q78" s="55">
        <f t="shared" si="7"/>
        <v>528082.19999999995</v>
      </c>
      <c r="R78" s="239"/>
      <c r="S78" s="34"/>
    </row>
    <row r="79" spans="2:19" s="1" customFormat="1" x14ac:dyDescent="0.25">
      <c r="B79" s="23" t="s">
        <v>342</v>
      </c>
      <c r="C79" s="53">
        <v>18320346850</v>
      </c>
      <c r="D79" s="53">
        <v>18735981839</v>
      </c>
      <c r="E79" s="54">
        <v>1902960056.99</v>
      </c>
      <c r="F79" s="54">
        <v>1480021110.02</v>
      </c>
      <c r="G79" s="242">
        <v>1284773600.26</v>
      </c>
      <c r="H79" s="54">
        <v>1431509272</v>
      </c>
      <c r="I79" s="54">
        <v>1474972004.46</v>
      </c>
      <c r="J79" s="54">
        <v>1632109320.98</v>
      </c>
      <c r="K79" s="54">
        <v>1660322037.03</v>
      </c>
      <c r="L79" s="54">
        <v>1722720150.72</v>
      </c>
      <c r="M79" s="54">
        <v>1710056104.8</v>
      </c>
      <c r="N79" s="54">
        <v>1591448097.1900001</v>
      </c>
      <c r="O79" s="54">
        <v>1694560611.0899999</v>
      </c>
      <c r="P79" s="54">
        <v>1707400818.03</v>
      </c>
      <c r="Q79" s="55">
        <f t="shared" si="7"/>
        <v>19292853183.57</v>
      </c>
      <c r="R79" s="239"/>
      <c r="S79" s="34"/>
    </row>
    <row r="80" spans="2:19" s="1" customFormat="1" x14ac:dyDescent="0.25">
      <c r="B80" s="23" t="s">
        <v>343</v>
      </c>
      <c r="C80" s="53">
        <v>16963976</v>
      </c>
      <c r="D80" s="53">
        <v>14103148</v>
      </c>
      <c r="E80" s="54">
        <v>2045499.24</v>
      </c>
      <c r="F80" s="54">
        <v>585007.92000000004</v>
      </c>
      <c r="G80" s="242">
        <v>685944.76</v>
      </c>
      <c r="H80" s="54">
        <v>946602.49</v>
      </c>
      <c r="I80" s="54">
        <v>987077.41</v>
      </c>
      <c r="J80" s="54">
        <v>538687.23</v>
      </c>
      <c r="K80" s="54">
        <v>565758.19999999995</v>
      </c>
      <c r="L80" s="54">
        <v>113277.94</v>
      </c>
      <c r="M80" s="54">
        <v>566146.52</v>
      </c>
      <c r="N80" s="54">
        <v>731272.55</v>
      </c>
      <c r="O80" s="54">
        <v>242141.87</v>
      </c>
      <c r="P80" s="54">
        <v>2421847.09</v>
      </c>
      <c r="Q80" s="55">
        <f t="shared" si="7"/>
        <v>10429263.220000001</v>
      </c>
      <c r="R80" s="239"/>
      <c r="S80" s="34"/>
    </row>
    <row r="81" spans="2:19" s="1" customFormat="1" x14ac:dyDescent="0.25">
      <c r="B81" s="23" t="s">
        <v>344</v>
      </c>
      <c r="C81" s="53">
        <v>20395773864</v>
      </c>
      <c r="D81" s="53">
        <v>15602837100</v>
      </c>
      <c r="E81" s="54">
        <v>871485061.89999998</v>
      </c>
      <c r="F81" s="54">
        <v>945695788.93999994</v>
      </c>
      <c r="G81" s="242">
        <v>1147292143.6900001</v>
      </c>
      <c r="H81" s="54">
        <v>891674127.70999992</v>
      </c>
      <c r="I81" s="54">
        <v>947199165.09000003</v>
      </c>
      <c r="J81" s="54">
        <v>900453037.83000004</v>
      </c>
      <c r="K81" s="54">
        <v>870407179.5</v>
      </c>
      <c r="L81" s="54">
        <v>842434006.05000007</v>
      </c>
      <c r="M81" s="54">
        <v>1030635452.6799999</v>
      </c>
      <c r="N81" s="54">
        <v>1064049609.64</v>
      </c>
      <c r="O81" s="54">
        <v>1207413485.02</v>
      </c>
      <c r="P81" s="54">
        <v>1028179727.62</v>
      </c>
      <c r="Q81" s="55">
        <f t="shared" si="7"/>
        <v>11746918785.670002</v>
      </c>
      <c r="R81" s="239"/>
      <c r="S81" s="34"/>
    </row>
    <row r="82" spans="2:19" s="1" customFormat="1" x14ac:dyDescent="0.25">
      <c r="B82" s="23" t="s">
        <v>345</v>
      </c>
      <c r="C82" s="53">
        <v>19440000</v>
      </c>
      <c r="D82" s="53">
        <v>38270500</v>
      </c>
      <c r="E82" s="54">
        <v>3420000</v>
      </c>
      <c r="F82" s="54">
        <v>3420000</v>
      </c>
      <c r="G82" s="242">
        <v>6840000</v>
      </c>
      <c r="H82" s="54"/>
      <c r="I82" s="54">
        <v>4018500</v>
      </c>
      <c r="J82" s="54">
        <v>3420000</v>
      </c>
      <c r="K82" s="54">
        <v>152000</v>
      </c>
      <c r="L82" s="54">
        <v>6840000</v>
      </c>
      <c r="M82" s="54">
        <v>617500</v>
      </c>
      <c r="N82" s="54">
        <v>3420000</v>
      </c>
      <c r="O82" s="54"/>
      <c r="P82" s="54"/>
      <c r="Q82" s="55">
        <f t="shared" si="7"/>
        <v>32148000</v>
      </c>
      <c r="R82" s="239"/>
      <c r="S82" s="34"/>
    </row>
    <row r="83" spans="2:19" s="1" customFormat="1" x14ac:dyDescent="0.25">
      <c r="B83" s="23" t="s">
        <v>346</v>
      </c>
      <c r="C83" s="53">
        <v>580556678</v>
      </c>
      <c r="D83" s="53">
        <v>494657576</v>
      </c>
      <c r="E83" s="54">
        <v>50068492.450000003</v>
      </c>
      <c r="F83" s="54">
        <v>55298235.950000003</v>
      </c>
      <c r="G83" s="242">
        <v>26130163.539999999</v>
      </c>
      <c r="H83" s="54">
        <v>40614655.960000001</v>
      </c>
      <c r="I83" s="54">
        <v>37826722.030000001</v>
      </c>
      <c r="J83" s="54">
        <v>41310744.530000001</v>
      </c>
      <c r="K83" s="54">
        <v>6000000</v>
      </c>
      <c r="L83" s="54">
        <v>28806998.050000001</v>
      </c>
      <c r="M83" s="54">
        <v>77624267.379999995</v>
      </c>
      <c r="N83" s="54">
        <v>33194787.75</v>
      </c>
      <c r="O83" s="54">
        <v>44031536.579999998</v>
      </c>
      <c r="P83" s="54">
        <v>52398464.039999999</v>
      </c>
      <c r="Q83" s="55">
        <f t="shared" si="7"/>
        <v>493305068.25999999</v>
      </c>
      <c r="R83" s="239"/>
      <c r="S83" s="34"/>
    </row>
    <row r="84" spans="2:19" s="1" customFormat="1" x14ac:dyDescent="0.25">
      <c r="B84" s="23" t="s">
        <v>569</v>
      </c>
      <c r="C84" s="53">
        <v>0</v>
      </c>
      <c r="D84" s="53">
        <v>660855098</v>
      </c>
      <c r="E84" s="54">
        <v>36717537</v>
      </c>
      <c r="F84" s="54">
        <v>40192786</v>
      </c>
      <c r="G84" s="54">
        <v>53225146</v>
      </c>
      <c r="H84" s="54">
        <v>47941663</v>
      </c>
      <c r="I84" s="54">
        <v>81648978.5</v>
      </c>
      <c r="J84" s="54">
        <v>55148889</v>
      </c>
      <c r="K84" s="54">
        <v>49909407.199999996</v>
      </c>
      <c r="L84" s="54">
        <v>74285744.200000003</v>
      </c>
      <c r="M84" s="54">
        <v>79635709.400000006</v>
      </c>
      <c r="N84" s="54">
        <v>73353400.599999994</v>
      </c>
      <c r="O84" s="54">
        <v>121662829</v>
      </c>
      <c r="P84" s="54">
        <v>15160630</v>
      </c>
      <c r="Q84" s="55">
        <f t="shared" si="7"/>
        <v>728882719.89999998</v>
      </c>
      <c r="R84" s="239"/>
      <c r="S84" s="34"/>
    </row>
    <row r="85" spans="2:19" s="1" customFormat="1" x14ac:dyDescent="0.25">
      <c r="B85" s="23" t="s">
        <v>348</v>
      </c>
      <c r="C85" s="53">
        <v>3397664386</v>
      </c>
      <c r="D85" s="53">
        <v>2158516659</v>
      </c>
      <c r="E85" s="54">
        <v>89731670</v>
      </c>
      <c r="F85" s="54">
        <v>95697885</v>
      </c>
      <c r="G85" s="54">
        <v>124377275</v>
      </c>
      <c r="H85" s="54">
        <v>120989720</v>
      </c>
      <c r="I85" s="54">
        <v>208679235.78</v>
      </c>
      <c r="J85" s="54">
        <v>145120480</v>
      </c>
      <c r="K85" s="54">
        <v>136829030</v>
      </c>
      <c r="L85" s="54">
        <v>191038080</v>
      </c>
      <c r="M85" s="54">
        <v>205629286.40000001</v>
      </c>
      <c r="N85" s="54">
        <v>193068040</v>
      </c>
      <c r="O85" s="54">
        <v>311110280</v>
      </c>
      <c r="P85" s="54">
        <v>43641690</v>
      </c>
      <c r="Q85" s="55">
        <f t="shared" si="7"/>
        <v>1865912672.1800001</v>
      </c>
      <c r="R85" s="239"/>
      <c r="S85" s="34"/>
    </row>
    <row r="86" spans="2:19" s="1" customFormat="1" x14ac:dyDescent="0.25">
      <c r="B86" s="23" t="s">
        <v>349</v>
      </c>
      <c r="C86" s="53">
        <v>3421740839</v>
      </c>
      <c r="D86" s="53">
        <v>3119545100</v>
      </c>
      <c r="E86" s="54">
        <v>167789032.84999999</v>
      </c>
      <c r="F86" s="54">
        <v>155118959.83000001</v>
      </c>
      <c r="G86" s="54">
        <v>203615225.46000001</v>
      </c>
      <c r="H86" s="54">
        <v>173806164.14999998</v>
      </c>
      <c r="I86" s="54">
        <v>238298186.10000002</v>
      </c>
      <c r="J86" s="54">
        <v>199209016.56999999</v>
      </c>
      <c r="K86" s="54">
        <v>260387635.22</v>
      </c>
      <c r="L86" s="54">
        <v>356016328.25999999</v>
      </c>
      <c r="M86" s="54">
        <v>299062348.38</v>
      </c>
      <c r="N86" s="54">
        <v>362747980.05000001</v>
      </c>
      <c r="O86" s="54">
        <v>344874615.44</v>
      </c>
      <c r="P86" s="54">
        <v>191421604.48999998</v>
      </c>
      <c r="Q86" s="55">
        <f t="shared" si="7"/>
        <v>2952347096.8000002</v>
      </c>
      <c r="R86" s="239"/>
      <c r="S86" s="34"/>
    </row>
    <row r="87" spans="2:19" s="1" customFormat="1" x14ac:dyDescent="0.25">
      <c r="B87" s="23" t="s">
        <v>350</v>
      </c>
      <c r="C87" s="53">
        <v>11149305280</v>
      </c>
      <c r="D87" s="53">
        <v>10887197170</v>
      </c>
      <c r="E87" s="54">
        <v>897057919.00999999</v>
      </c>
      <c r="F87" s="54">
        <v>726730373.63999999</v>
      </c>
      <c r="G87" s="54">
        <v>872623358.38</v>
      </c>
      <c r="H87" s="54">
        <v>966816461.67999995</v>
      </c>
      <c r="I87" s="54">
        <v>1111491437.0400002</v>
      </c>
      <c r="J87" s="54">
        <v>940592713.10000002</v>
      </c>
      <c r="K87" s="54">
        <v>1114591730.48</v>
      </c>
      <c r="L87" s="54">
        <v>1031362398.21</v>
      </c>
      <c r="M87" s="54">
        <v>1053505341.25</v>
      </c>
      <c r="N87" s="54">
        <v>936443449.48000002</v>
      </c>
      <c r="O87" s="54">
        <v>891408908.09000003</v>
      </c>
      <c r="P87" s="54">
        <v>948772417.5</v>
      </c>
      <c r="Q87" s="55">
        <f t="shared" si="7"/>
        <v>11491396507.860001</v>
      </c>
      <c r="R87" s="239"/>
      <c r="S87" s="34"/>
    </row>
    <row r="88" spans="2:19" s="1" customFormat="1" x14ac:dyDescent="0.25">
      <c r="B88" s="23" t="s">
        <v>351</v>
      </c>
      <c r="C88" s="53">
        <v>9681714847</v>
      </c>
      <c r="D88" s="53">
        <v>9002772292</v>
      </c>
      <c r="E88" s="54">
        <v>758984401.92999995</v>
      </c>
      <c r="F88" s="54">
        <v>751034951.97000003</v>
      </c>
      <c r="G88" s="242">
        <v>728516642.81000006</v>
      </c>
      <c r="H88" s="54">
        <v>741800614.49000001</v>
      </c>
      <c r="I88" s="54">
        <v>745504173.58999991</v>
      </c>
      <c r="J88" s="54">
        <v>753826796.37</v>
      </c>
      <c r="K88" s="54">
        <v>751988577.46000004</v>
      </c>
      <c r="L88" s="54">
        <v>756726764.63</v>
      </c>
      <c r="M88" s="54">
        <v>758130234.76999998</v>
      </c>
      <c r="N88" s="54">
        <v>761465387.22000003</v>
      </c>
      <c r="O88" s="54">
        <v>770567961.24000001</v>
      </c>
      <c r="P88" s="54">
        <v>757046221.16999996</v>
      </c>
      <c r="Q88" s="55">
        <f t="shared" si="7"/>
        <v>9035592727.6499996</v>
      </c>
      <c r="R88" s="239"/>
      <c r="S88" s="34"/>
    </row>
    <row r="89" spans="2:19" s="1" customFormat="1" x14ac:dyDescent="0.25">
      <c r="B89" s="23" t="s">
        <v>352</v>
      </c>
      <c r="C89" s="53">
        <v>886175328</v>
      </c>
      <c r="D89" s="53">
        <v>836103575</v>
      </c>
      <c r="E89" s="54">
        <v>73838514.060000002</v>
      </c>
      <c r="F89" s="54"/>
      <c r="G89" s="242">
        <v>152217545.38999999</v>
      </c>
      <c r="H89" s="54">
        <v>76397563.629999995</v>
      </c>
      <c r="I89" s="54">
        <v>73603491.040000007</v>
      </c>
      <c r="J89" s="54">
        <v>75236317.780000001</v>
      </c>
      <c r="K89" s="54">
        <v>76073527.390000001</v>
      </c>
      <c r="L89" s="54">
        <v>150289543.49000001</v>
      </c>
      <c r="M89" s="54">
        <v>77514646.379999995</v>
      </c>
      <c r="N89" s="54">
        <v>75931185.810000002</v>
      </c>
      <c r="O89" s="54"/>
      <c r="P89" s="54"/>
      <c r="Q89" s="55">
        <f t="shared" si="7"/>
        <v>831102334.97000003</v>
      </c>
      <c r="R89" s="239"/>
      <c r="S89" s="34"/>
    </row>
    <row r="90" spans="2:19" s="1" customFormat="1" x14ac:dyDescent="0.25">
      <c r="B90" s="23" t="s">
        <v>439</v>
      </c>
      <c r="C90" s="53">
        <v>11323668</v>
      </c>
      <c r="D90" s="53">
        <v>0</v>
      </c>
      <c r="E90" s="54">
        <v>0</v>
      </c>
      <c r="F90" s="54"/>
      <c r="G90" s="242"/>
      <c r="H90" s="54"/>
      <c r="I90" s="54"/>
      <c r="J90" s="54"/>
      <c r="K90" s="54"/>
      <c r="L90" s="54">
        <v>0</v>
      </c>
      <c r="M90" s="54"/>
      <c r="N90" s="54"/>
      <c r="O90" s="54"/>
      <c r="P90" s="54"/>
      <c r="Q90" s="55">
        <f t="shared" si="7"/>
        <v>0</v>
      </c>
      <c r="R90" s="239"/>
      <c r="S90" s="34"/>
    </row>
    <row r="91" spans="2:19" s="1" customFormat="1" x14ac:dyDescent="0.25">
      <c r="B91" s="23" t="s">
        <v>353</v>
      </c>
      <c r="C91" s="53">
        <v>656132940</v>
      </c>
      <c r="D91" s="53">
        <v>501532940</v>
      </c>
      <c r="E91" s="54">
        <v>0</v>
      </c>
      <c r="F91" s="54">
        <v>95831655.170000002</v>
      </c>
      <c r="G91" s="242"/>
      <c r="H91" s="54">
        <v>47580791.299999997</v>
      </c>
      <c r="I91" s="54">
        <v>43275730.479999997</v>
      </c>
      <c r="J91" s="54">
        <v>90442849.480000004</v>
      </c>
      <c r="K91" s="54">
        <v>44043308</v>
      </c>
      <c r="L91" s="54">
        <v>41793183.600000001</v>
      </c>
      <c r="M91" s="54">
        <v>43175769.009999998</v>
      </c>
      <c r="N91" s="54">
        <v>43637851.18</v>
      </c>
      <c r="O91" s="54"/>
      <c r="P91" s="54">
        <v>116938812.28999999</v>
      </c>
      <c r="Q91" s="55">
        <f t="shared" si="7"/>
        <v>566719950.50999999</v>
      </c>
      <c r="R91" s="239"/>
      <c r="S91" s="34"/>
    </row>
    <row r="92" spans="2:19" s="1" customFormat="1" x14ac:dyDescent="0.25">
      <c r="B92" s="23" t="s">
        <v>354</v>
      </c>
      <c r="C92" s="53">
        <v>18396441074</v>
      </c>
      <c r="D92" s="53">
        <v>18695493057</v>
      </c>
      <c r="E92" s="54">
        <v>1303356077.77</v>
      </c>
      <c r="F92" s="54">
        <v>1503339109.0900002</v>
      </c>
      <c r="G92" s="54">
        <v>1846000912.1599998</v>
      </c>
      <c r="H92" s="54">
        <v>1442786505.75</v>
      </c>
      <c r="I92" s="54">
        <v>1791640923.3599999</v>
      </c>
      <c r="J92" s="54">
        <v>1555062716.1500001</v>
      </c>
      <c r="K92" s="54">
        <v>1569448019.6999998</v>
      </c>
      <c r="L92" s="54">
        <v>1580223736.51</v>
      </c>
      <c r="M92" s="54">
        <v>1802608050.4400001</v>
      </c>
      <c r="N92" s="54">
        <v>1666462350.2</v>
      </c>
      <c r="O92" s="54">
        <v>1631202743.3099999</v>
      </c>
      <c r="P92" s="54">
        <v>1637067271.8899999</v>
      </c>
      <c r="Q92" s="55">
        <f t="shared" si="7"/>
        <v>19329198416.330002</v>
      </c>
      <c r="R92" s="239"/>
      <c r="S92" s="34"/>
    </row>
    <row r="93" spans="2:19" s="1" customFormat="1" x14ac:dyDescent="0.25">
      <c r="B93" s="23" t="s">
        <v>355</v>
      </c>
      <c r="C93" s="53">
        <v>4054286263</v>
      </c>
      <c r="D93" s="53">
        <v>3737021033</v>
      </c>
      <c r="E93" s="54">
        <v>867802325</v>
      </c>
      <c r="F93" s="54">
        <v>619769300</v>
      </c>
      <c r="G93" s="242">
        <v>79884425</v>
      </c>
      <c r="H93" s="54">
        <v>41990675</v>
      </c>
      <c r="I93" s="54">
        <v>47213350</v>
      </c>
      <c r="J93" s="54">
        <v>41432925</v>
      </c>
      <c r="K93" s="54">
        <v>41915750</v>
      </c>
      <c r="L93" s="54">
        <v>39452600</v>
      </c>
      <c r="M93" s="54">
        <v>40503525</v>
      </c>
      <c r="N93" s="54">
        <v>87759318.670000002</v>
      </c>
      <c r="O93" s="54">
        <v>312397940.16000003</v>
      </c>
      <c r="P93" s="54">
        <v>545176083.05999994</v>
      </c>
      <c r="Q93" s="55">
        <f t="shared" si="7"/>
        <v>2765298216.8899999</v>
      </c>
      <c r="R93" s="239"/>
      <c r="S93" s="34"/>
    </row>
    <row r="94" spans="2:19" s="1" customFormat="1" x14ac:dyDescent="0.25">
      <c r="B94" s="23" t="s">
        <v>356</v>
      </c>
      <c r="C94" s="53">
        <v>1248725710</v>
      </c>
      <c r="D94" s="53">
        <v>1209373226</v>
      </c>
      <c r="E94" s="54">
        <v>90177687.600000009</v>
      </c>
      <c r="F94" s="54">
        <v>90102561.560000002</v>
      </c>
      <c r="G94" s="54">
        <v>98006087.24000001</v>
      </c>
      <c r="H94" s="54">
        <v>97673313.600000009</v>
      </c>
      <c r="I94" s="54">
        <v>98046850.789999992</v>
      </c>
      <c r="J94" s="54">
        <v>99028381.570000008</v>
      </c>
      <c r="K94" s="54">
        <v>97888473.079999998</v>
      </c>
      <c r="L94" s="54">
        <v>98380123.670000002</v>
      </c>
      <c r="M94" s="54">
        <v>102591856.11999999</v>
      </c>
      <c r="N94" s="54">
        <v>101927520.14</v>
      </c>
      <c r="O94" s="54">
        <v>101725330.86</v>
      </c>
      <c r="P94" s="54">
        <v>141664597.03999999</v>
      </c>
      <c r="Q94" s="55">
        <f t="shared" si="7"/>
        <v>1217212783.27</v>
      </c>
      <c r="R94" s="239"/>
      <c r="S94" s="34"/>
    </row>
    <row r="95" spans="2:19" s="1" customFormat="1" x14ac:dyDescent="0.25">
      <c r="B95" s="23" t="s">
        <v>357</v>
      </c>
      <c r="C95" s="53">
        <v>394402283</v>
      </c>
      <c r="D95" s="53">
        <v>365304753</v>
      </c>
      <c r="E95" s="54">
        <v>27937984.379999999</v>
      </c>
      <c r="F95" s="54">
        <v>28027323.16</v>
      </c>
      <c r="G95" s="54">
        <v>30023114.41</v>
      </c>
      <c r="H95" s="54">
        <v>30132412.369999997</v>
      </c>
      <c r="I95" s="54">
        <v>30163263.129999999</v>
      </c>
      <c r="J95" s="54">
        <v>30513913.459999997</v>
      </c>
      <c r="K95" s="54">
        <v>30310396.140000001</v>
      </c>
      <c r="L95" s="54">
        <v>30420209.340000004</v>
      </c>
      <c r="M95" s="54">
        <v>31016745.699999999</v>
      </c>
      <c r="N95" s="54">
        <v>41669863.920000002</v>
      </c>
      <c r="O95" s="54">
        <v>32793178.68</v>
      </c>
      <c r="P95" s="54">
        <v>49167335.630000003</v>
      </c>
      <c r="Q95" s="55">
        <f t="shared" si="7"/>
        <v>392175740.32000005</v>
      </c>
      <c r="R95" s="239"/>
      <c r="S95" s="34"/>
    </row>
    <row r="96" spans="2:19" s="1" customFormat="1" x14ac:dyDescent="0.25">
      <c r="B96" s="23" t="s">
        <v>358</v>
      </c>
      <c r="C96" s="53">
        <v>475572925</v>
      </c>
      <c r="D96" s="53">
        <v>460312039</v>
      </c>
      <c r="E96" s="54">
        <v>29019974.530000001</v>
      </c>
      <c r="F96" s="54">
        <v>21430185.48</v>
      </c>
      <c r="G96" s="54">
        <v>29228658.090000004</v>
      </c>
      <c r="H96" s="54">
        <v>19327587.16</v>
      </c>
      <c r="I96" s="54">
        <v>20386658.810000002</v>
      </c>
      <c r="J96" s="54">
        <v>20032796.990000002</v>
      </c>
      <c r="K96" s="54">
        <v>21361890.98</v>
      </c>
      <c r="L96" s="54">
        <v>20341741.079999998</v>
      </c>
      <c r="M96" s="54">
        <v>8608625.3499999996</v>
      </c>
      <c r="N96" s="54">
        <v>25172156.27</v>
      </c>
      <c r="O96" s="54">
        <v>32659780.060000002</v>
      </c>
      <c r="P96" s="54">
        <v>25996274.359999999</v>
      </c>
      <c r="Q96" s="55">
        <f t="shared" si="7"/>
        <v>273566329.16000003</v>
      </c>
      <c r="R96" s="239"/>
      <c r="S96" s="34"/>
    </row>
    <row r="97" spans="2:22" s="1" customFormat="1" x14ac:dyDescent="0.25">
      <c r="B97" s="23" t="s">
        <v>570</v>
      </c>
      <c r="C97" s="53">
        <v>0</v>
      </c>
      <c r="D97" s="53">
        <v>300</v>
      </c>
      <c r="E97" s="54"/>
      <c r="F97" s="54"/>
      <c r="G97" s="54">
        <v>300</v>
      </c>
      <c r="H97" s="54"/>
      <c r="I97" s="54"/>
      <c r="J97" s="54"/>
      <c r="K97" s="54"/>
      <c r="L97" s="54">
        <v>0</v>
      </c>
      <c r="M97" s="54"/>
      <c r="N97" s="54"/>
      <c r="O97" s="54"/>
      <c r="P97" s="54"/>
      <c r="Q97" s="55">
        <f t="shared" si="7"/>
        <v>300</v>
      </c>
      <c r="R97" s="239"/>
      <c r="S97" s="34"/>
    </row>
    <row r="98" spans="2:22" s="1" customFormat="1" x14ac:dyDescent="0.25">
      <c r="B98" s="23" t="s">
        <v>571</v>
      </c>
      <c r="C98" s="53">
        <v>0</v>
      </c>
      <c r="D98" s="53">
        <v>0</v>
      </c>
      <c r="E98" s="54"/>
      <c r="F98" s="54"/>
      <c r="G98" s="54"/>
      <c r="H98" s="54"/>
      <c r="I98" s="54"/>
      <c r="J98" s="54"/>
      <c r="K98" s="54"/>
      <c r="L98" s="54"/>
      <c r="M98" s="54"/>
      <c r="N98" s="54"/>
      <c r="O98" s="54"/>
      <c r="P98" s="54">
        <v>0</v>
      </c>
      <c r="Q98" s="55">
        <f t="shared" si="7"/>
        <v>0</v>
      </c>
      <c r="R98" s="239"/>
      <c r="S98" s="34"/>
    </row>
    <row r="99" spans="2:22" s="1" customFormat="1" x14ac:dyDescent="0.25">
      <c r="B99" s="23" t="s">
        <v>359</v>
      </c>
      <c r="C99" s="53">
        <v>291049116</v>
      </c>
      <c r="D99" s="53">
        <v>304689952</v>
      </c>
      <c r="E99" s="54">
        <v>21229426.190000001</v>
      </c>
      <c r="F99" s="54">
        <v>23119386.849999998</v>
      </c>
      <c r="G99" s="54">
        <v>31176741.489999998</v>
      </c>
      <c r="H99" s="54">
        <v>26231954.239999998</v>
      </c>
      <c r="I99" s="54">
        <v>28813547.57</v>
      </c>
      <c r="J99" s="54">
        <v>26214121.190000001</v>
      </c>
      <c r="K99" s="54">
        <v>40072597.669999994</v>
      </c>
      <c r="L99" s="54">
        <v>33854732.280000001</v>
      </c>
      <c r="M99" s="54">
        <v>27788417.719999999</v>
      </c>
      <c r="N99" s="54">
        <v>36702590.93</v>
      </c>
      <c r="O99" s="54">
        <v>36377638.269999996</v>
      </c>
      <c r="P99" s="54">
        <v>73370985.160000011</v>
      </c>
      <c r="Q99" s="55">
        <f t="shared" si="7"/>
        <v>404952139.56</v>
      </c>
      <c r="R99" s="239"/>
      <c r="S99" s="34"/>
    </row>
    <row r="100" spans="2:22" s="1" customFormat="1" x14ac:dyDescent="0.25">
      <c r="B100" s="23" t="s">
        <v>360</v>
      </c>
      <c r="C100" s="53">
        <v>1056971858</v>
      </c>
      <c r="D100" s="53">
        <v>943237113</v>
      </c>
      <c r="E100" s="54">
        <v>33204515.75</v>
      </c>
      <c r="F100" s="54">
        <v>32835628.02</v>
      </c>
      <c r="G100" s="54">
        <v>31988050.420000002</v>
      </c>
      <c r="H100" s="54">
        <v>31281543.629999999</v>
      </c>
      <c r="I100" s="54">
        <v>40660144.730000004</v>
      </c>
      <c r="J100" s="54">
        <v>31784221.990000002</v>
      </c>
      <c r="K100" s="54">
        <v>71554981.280000001</v>
      </c>
      <c r="L100" s="54">
        <v>73968276.010000005</v>
      </c>
      <c r="M100" s="54">
        <v>66321065.579999998</v>
      </c>
      <c r="N100" s="54">
        <v>107843040.70999999</v>
      </c>
      <c r="O100" s="54">
        <v>102168436.52</v>
      </c>
      <c r="P100" s="54">
        <v>273220585</v>
      </c>
      <c r="Q100" s="55">
        <f t="shared" si="7"/>
        <v>896830489.63999999</v>
      </c>
      <c r="R100" s="239"/>
      <c r="S100" s="34"/>
    </row>
    <row r="101" spans="2:22" s="1" customFormat="1" x14ac:dyDescent="0.25">
      <c r="B101" s="23" t="s">
        <v>361</v>
      </c>
      <c r="C101" s="53">
        <v>7556581</v>
      </c>
      <c r="D101" s="53">
        <v>26446692</v>
      </c>
      <c r="E101" s="54">
        <v>21155935.449999999</v>
      </c>
      <c r="F101" s="54">
        <v>61646.58</v>
      </c>
      <c r="G101" s="54">
        <v>106936.93000000001</v>
      </c>
      <c r="H101" s="54">
        <v>51498.09</v>
      </c>
      <c r="I101" s="54">
        <v>59190.600000000006</v>
      </c>
      <c r="J101" s="54">
        <v>194696.85</v>
      </c>
      <c r="K101" s="54">
        <v>136300.51999999999</v>
      </c>
      <c r="L101" s="54">
        <v>332728.64999999997</v>
      </c>
      <c r="M101" s="54">
        <v>444769.38</v>
      </c>
      <c r="N101" s="54">
        <v>1198.18</v>
      </c>
      <c r="O101" s="54">
        <v>1154.3499999999999</v>
      </c>
      <c r="P101" s="54">
        <v>481.02</v>
      </c>
      <c r="Q101" s="55">
        <f t="shared" si="7"/>
        <v>22546536.599999998</v>
      </c>
      <c r="R101" s="239"/>
      <c r="S101" s="34"/>
    </row>
    <row r="102" spans="2:22" s="1" customFormat="1" x14ac:dyDescent="0.25">
      <c r="B102" s="23" t="s">
        <v>362</v>
      </c>
      <c r="C102" s="53">
        <v>564758513</v>
      </c>
      <c r="D102" s="53">
        <v>558587507</v>
      </c>
      <c r="E102" s="54">
        <v>94986655.680000007</v>
      </c>
      <c r="F102" s="54">
        <v>29716116.399999999</v>
      </c>
      <c r="G102" s="54">
        <v>28169469.48</v>
      </c>
      <c r="H102" s="54">
        <v>22839916.930000003</v>
      </c>
      <c r="I102" s="54">
        <v>37301372.079999998</v>
      </c>
      <c r="J102" s="54">
        <v>61179200.829999998</v>
      </c>
      <c r="K102" s="54">
        <v>46233492.669999994</v>
      </c>
      <c r="L102" s="54">
        <v>40548406.470000006</v>
      </c>
      <c r="M102" s="54">
        <v>43723517.789999999</v>
      </c>
      <c r="N102" s="54">
        <v>43092158.719999999</v>
      </c>
      <c r="O102" s="54">
        <v>35635919.259999998</v>
      </c>
      <c r="P102" s="54">
        <v>34231165.519999996</v>
      </c>
      <c r="Q102" s="55">
        <f t="shared" si="7"/>
        <v>517657391.83000004</v>
      </c>
      <c r="R102" s="239"/>
      <c r="S102" s="34"/>
    </row>
    <row r="103" spans="2:22" s="1" customFormat="1" x14ac:dyDescent="0.25">
      <c r="B103" s="23" t="s">
        <v>363</v>
      </c>
      <c r="C103" s="53">
        <v>276069</v>
      </c>
      <c r="D103" s="53">
        <v>1025817</v>
      </c>
      <c r="E103" s="54">
        <v>47472.1</v>
      </c>
      <c r="F103" s="54">
        <v>187395.1</v>
      </c>
      <c r="G103" s="54">
        <v>56065.01</v>
      </c>
      <c r="H103" s="54">
        <v>237890.99</v>
      </c>
      <c r="I103" s="54">
        <v>200408.32000000001</v>
      </c>
      <c r="J103" s="54">
        <v>222722.02</v>
      </c>
      <c r="K103" s="54"/>
      <c r="L103" s="54">
        <v>18469.47</v>
      </c>
      <c r="M103" s="54">
        <v>27273.95</v>
      </c>
      <c r="N103" s="54">
        <v>155633.42000000001</v>
      </c>
      <c r="O103" s="54">
        <v>83290.740000000005</v>
      </c>
      <c r="P103" s="54">
        <v>35657.15</v>
      </c>
      <c r="Q103" s="55">
        <f t="shared" si="7"/>
        <v>1272278.2699999998</v>
      </c>
      <c r="R103" s="239"/>
      <c r="S103" s="34"/>
    </row>
    <row r="104" spans="2:22" s="1" customFormat="1" x14ac:dyDescent="0.25">
      <c r="B104" s="23" t="s">
        <v>364</v>
      </c>
      <c r="C104" s="53">
        <v>2498184</v>
      </c>
      <c r="D104" s="53">
        <v>9213671</v>
      </c>
      <c r="E104" s="54">
        <v>431564.5</v>
      </c>
      <c r="F104" s="54">
        <v>1323132.19</v>
      </c>
      <c r="G104" s="54">
        <v>509681.91</v>
      </c>
      <c r="H104" s="54">
        <v>2162645.39</v>
      </c>
      <c r="I104" s="54">
        <v>1821893.85</v>
      </c>
      <c r="J104" s="54">
        <v>2024745.65</v>
      </c>
      <c r="K104" s="54"/>
      <c r="L104" s="54">
        <v>167904.28</v>
      </c>
      <c r="M104" s="54">
        <v>247944.98</v>
      </c>
      <c r="N104" s="54">
        <v>1216937.8400000001</v>
      </c>
      <c r="O104" s="54">
        <v>757188.52</v>
      </c>
      <c r="P104" s="54">
        <v>314710.95</v>
      </c>
      <c r="Q104" s="55">
        <f t="shared" si="7"/>
        <v>10978350.059999999</v>
      </c>
      <c r="R104" s="239"/>
      <c r="S104" s="34"/>
    </row>
    <row r="105" spans="2:22" s="1" customFormat="1" x14ac:dyDescent="0.25">
      <c r="B105" s="23" t="s">
        <v>365</v>
      </c>
      <c r="C105" s="53">
        <v>1125713</v>
      </c>
      <c r="D105" s="53">
        <v>1136764</v>
      </c>
      <c r="E105" s="54">
        <v>242436.45</v>
      </c>
      <c r="F105" s="54">
        <v>6561.46</v>
      </c>
      <c r="G105" s="54">
        <v>76048.679999999993</v>
      </c>
      <c r="H105" s="54"/>
      <c r="I105" s="54">
        <v>178469.45</v>
      </c>
      <c r="J105" s="54">
        <v>97112.35</v>
      </c>
      <c r="K105" s="54">
        <v>45478.46</v>
      </c>
      <c r="L105" s="54">
        <v>70596.2</v>
      </c>
      <c r="M105" s="54">
        <v>8703.64</v>
      </c>
      <c r="N105" s="54">
        <v>105094.61</v>
      </c>
      <c r="O105" s="54"/>
      <c r="P105" s="54">
        <v>159662.63</v>
      </c>
      <c r="Q105" s="55">
        <f t="shared" si="7"/>
        <v>990163.92999999993</v>
      </c>
      <c r="R105" s="239"/>
      <c r="S105" s="34"/>
    </row>
    <row r="106" spans="2:22" s="1" customFormat="1" x14ac:dyDescent="0.25">
      <c r="B106" s="23" t="s">
        <v>366</v>
      </c>
      <c r="C106" s="53">
        <v>7338074</v>
      </c>
      <c r="D106" s="53">
        <v>6754007</v>
      </c>
      <c r="E106" s="54">
        <v>815737.01</v>
      </c>
      <c r="F106" s="54">
        <v>59649.599999999999</v>
      </c>
      <c r="G106" s="54">
        <v>691351.69000000006</v>
      </c>
      <c r="H106" s="54"/>
      <c r="I106" s="54">
        <v>1622449.58</v>
      </c>
      <c r="J106" s="54">
        <v>111839.4</v>
      </c>
      <c r="K106" s="54">
        <v>413440.55</v>
      </c>
      <c r="L106" s="54">
        <v>641783.67000000004</v>
      </c>
      <c r="M106" s="54">
        <v>79124.009999999995</v>
      </c>
      <c r="N106" s="54">
        <v>955405.53</v>
      </c>
      <c r="O106" s="54"/>
      <c r="P106" s="54">
        <v>1450992.25</v>
      </c>
      <c r="Q106" s="55">
        <f t="shared" si="7"/>
        <v>6841773.29</v>
      </c>
      <c r="R106" s="239"/>
      <c r="S106" s="34"/>
    </row>
    <row r="107" spans="2:22" s="1" customFormat="1" x14ac:dyDescent="0.25">
      <c r="B107" s="23" t="s">
        <v>367</v>
      </c>
      <c r="C107" s="53">
        <v>2381133</v>
      </c>
      <c r="D107" s="53">
        <v>2034948</v>
      </c>
      <c r="E107" s="54">
        <v>147228.35999999999</v>
      </c>
      <c r="F107" s="54">
        <v>100255.09</v>
      </c>
      <c r="G107" s="54">
        <v>109701.08999999997</v>
      </c>
      <c r="H107" s="54">
        <v>97602.140000000014</v>
      </c>
      <c r="I107" s="54">
        <v>224490.44</v>
      </c>
      <c r="J107" s="54">
        <v>118596.08</v>
      </c>
      <c r="K107" s="54">
        <v>90373.97</v>
      </c>
      <c r="L107" s="54">
        <v>31578.97</v>
      </c>
      <c r="M107" s="54">
        <v>33161.9</v>
      </c>
      <c r="N107" s="54">
        <v>16710.64</v>
      </c>
      <c r="O107" s="54">
        <v>132883.23000000001</v>
      </c>
      <c r="P107" s="54">
        <v>40546.44</v>
      </c>
      <c r="Q107" s="55">
        <f t="shared" si="7"/>
        <v>1143128.3499999999</v>
      </c>
      <c r="R107" s="239"/>
      <c r="S107" s="34"/>
    </row>
    <row r="108" spans="2:22" s="1" customFormat="1" x14ac:dyDescent="0.25">
      <c r="B108" s="23" t="s">
        <v>368</v>
      </c>
      <c r="C108" s="53">
        <v>9806126</v>
      </c>
      <c r="D108" s="53">
        <v>6144718</v>
      </c>
      <c r="E108" s="54">
        <v>864033.79</v>
      </c>
      <c r="F108" s="54">
        <v>585551.64</v>
      </c>
      <c r="G108" s="54">
        <v>688200.10000000009</v>
      </c>
      <c r="H108" s="54">
        <v>616443.5</v>
      </c>
      <c r="I108" s="54">
        <v>690704.67</v>
      </c>
      <c r="J108" s="54">
        <v>795763.28999999992</v>
      </c>
      <c r="K108" s="54">
        <v>278853.06</v>
      </c>
      <c r="L108" s="54">
        <v>216814.85</v>
      </c>
      <c r="M108" s="54">
        <v>244910.4</v>
      </c>
      <c r="N108" s="54">
        <v>87412.27</v>
      </c>
      <c r="O108" s="54">
        <v>357629.81000000006</v>
      </c>
      <c r="P108" s="54">
        <v>181741.12</v>
      </c>
      <c r="Q108" s="55">
        <f t="shared" si="7"/>
        <v>5608058.4999999991</v>
      </c>
      <c r="R108" s="239"/>
      <c r="S108" s="34"/>
    </row>
    <row r="109" spans="2:22" s="1" customFormat="1" x14ac:dyDescent="0.25">
      <c r="B109" s="23" t="s">
        <v>400</v>
      </c>
      <c r="C109" s="53">
        <v>0</v>
      </c>
      <c r="D109" s="53">
        <v>0</v>
      </c>
      <c r="E109" s="54"/>
      <c r="F109" s="54"/>
      <c r="G109" s="54"/>
      <c r="H109" s="54"/>
      <c r="I109" s="54"/>
      <c r="J109" s="54"/>
      <c r="K109" s="54"/>
      <c r="L109" s="54"/>
      <c r="M109" s="54"/>
      <c r="N109" s="54">
        <v>20</v>
      </c>
      <c r="O109" s="54"/>
      <c r="P109" s="54"/>
      <c r="Q109" s="55">
        <f t="shared" si="7"/>
        <v>20</v>
      </c>
      <c r="R109" s="239"/>
      <c r="S109" s="34"/>
    </row>
    <row r="110" spans="2:22" s="1" customFormat="1" x14ac:dyDescent="0.25">
      <c r="B110" s="23" t="s">
        <v>369</v>
      </c>
      <c r="C110" s="53">
        <v>38563285</v>
      </c>
      <c r="D110" s="53">
        <v>342932536</v>
      </c>
      <c r="E110" s="54">
        <v>26203912.84</v>
      </c>
      <c r="F110" s="54">
        <v>25539799.66</v>
      </c>
      <c r="G110" s="54">
        <v>27053120.079999998</v>
      </c>
      <c r="H110" s="54">
        <v>24447589.200000003</v>
      </c>
      <c r="I110" s="54">
        <v>31281071.989999998</v>
      </c>
      <c r="J110" s="54">
        <v>24411950.109999999</v>
      </c>
      <c r="K110" s="54">
        <v>25797855.579999994</v>
      </c>
      <c r="L110" s="54">
        <v>26795737.16</v>
      </c>
      <c r="M110" s="54">
        <v>25346264</v>
      </c>
      <c r="N110" s="54">
        <v>27485260.289999999</v>
      </c>
      <c r="O110" s="54">
        <v>33993970.039999999</v>
      </c>
      <c r="P110" s="54">
        <v>24214654.59</v>
      </c>
      <c r="Q110" s="55">
        <f t="shared" si="7"/>
        <v>322571185.53999996</v>
      </c>
      <c r="R110" s="239"/>
      <c r="S110" s="34"/>
    </row>
    <row r="111" spans="2:22" s="1" customFormat="1" ht="16.5" customHeight="1" x14ac:dyDescent="0.25">
      <c r="B111" s="3" t="s">
        <v>199</v>
      </c>
      <c r="C111" s="241">
        <f>SUM(C112:C118)</f>
        <v>66036548118</v>
      </c>
      <c r="D111" s="241">
        <f>SUM(D112:D118)</f>
        <v>60873657376</v>
      </c>
      <c r="E111" s="241">
        <f>SUM(E112:E118)</f>
        <v>4572127306.1599998</v>
      </c>
      <c r="F111" s="241">
        <f t="shared" ref="F111" si="8">SUM(F112:F118)</f>
        <v>4384624351.7799997</v>
      </c>
      <c r="G111" s="241">
        <f>SUM(G112:G118)</f>
        <v>4827374949.6600008</v>
      </c>
      <c r="H111" s="241">
        <f t="shared" ref="H111:P111" si="9">SUM(H112:H118)</f>
        <v>4559488517.3200006</v>
      </c>
      <c r="I111" s="241">
        <f t="shared" si="9"/>
        <v>5040257130.8199997</v>
      </c>
      <c r="J111" s="241">
        <f t="shared" si="9"/>
        <v>4822571200.54</v>
      </c>
      <c r="K111" s="241">
        <f t="shared" si="9"/>
        <v>5285970524.7200003</v>
      </c>
      <c r="L111" s="241">
        <f t="shared" si="9"/>
        <v>5273067439.9799995</v>
      </c>
      <c r="M111" s="241">
        <f t="shared" si="9"/>
        <v>5551498369.9199991</v>
      </c>
      <c r="N111" s="241">
        <f t="shared" si="9"/>
        <v>5735136605.79</v>
      </c>
      <c r="O111" s="241">
        <f>SUM(O112:O118)</f>
        <v>5769945588.0199995</v>
      </c>
      <c r="P111" s="241">
        <f t="shared" si="9"/>
        <v>5043572991.8699999</v>
      </c>
      <c r="Q111" s="243">
        <f t="shared" si="7"/>
        <v>60865634976.579994</v>
      </c>
      <c r="R111" s="239"/>
      <c r="S111" s="34"/>
    </row>
    <row r="112" spans="2:22" x14ac:dyDescent="0.25">
      <c r="B112" s="26" t="s">
        <v>200</v>
      </c>
      <c r="C112" s="53">
        <v>56581007089</v>
      </c>
      <c r="D112" s="53">
        <v>50727460623</v>
      </c>
      <c r="E112" s="54">
        <v>3654164048.3600001</v>
      </c>
      <c r="F112" s="54">
        <v>3516352599.6999998</v>
      </c>
      <c r="G112" s="54">
        <v>3973174038.3800001</v>
      </c>
      <c r="H112" s="54">
        <v>3658665606.0700002</v>
      </c>
      <c r="I112" s="54">
        <v>4217462973.8800001</v>
      </c>
      <c r="J112" s="54">
        <v>4011367444.1099997</v>
      </c>
      <c r="K112" s="54">
        <v>4393715553.8099995</v>
      </c>
      <c r="L112" s="54">
        <v>4278610818.8999996</v>
      </c>
      <c r="M112" s="54">
        <v>4688342811.1499996</v>
      </c>
      <c r="N112" s="54">
        <v>5068231010.7799997</v>
      </c>
      <c r="O112" s="54">
        <v>5054337163.6999998</v>
      </c>
      <c r="P112" s="54">
        <v>4280633492.1700001</v>
      </c>
      <c r="Q112" s="55">
        <f t="shared" si="7"/>
        <v>50795057561.009995</v>
      </c>
      <c r="R112" s="239"/>
      <c r="S112" s="34"/>
      <c r="U112" s="1"/>
      <c r="V112" s="1"/>
    </row>
    <row r="113" spans="2:22" x14ac:dyDescent="0.25">
      <c r="B113" s="26" t="s">
        <v>371</v>
      </c>
      <c r="C113" s="53">
        <v>0</v>
      </c>
      <c r="D113" s="53">
        <v>0</v>
      </c>
      <c r="E113" s="54"/>
      <c r="F113" s="54"/>
      <c r="G113" s="54"/>
      <c r="H113" s="54"/>
      <c r="I113" s="54"/>
      <c r="J113" s="54"/>
      <c r="K113" s="54">
        <v>0</v>
      </c>
      <c r="L113" s="54"/>
      <c r="M113" s="54"/>
      <c r="N113" s="54"/>
      <c r="O113" s="54"/>
      <c r="P113" s="54"/>
      <c r="Q113" s="55">
        <f t="shared" si="7"/>
        <v>0</v>
      </c>
      <c r="R113" s="239"/>
      <c r="S113" s="34"/>
      <c r="U113" s="1"/>
      <c r="V113" s="1"/>
    </row>
    <row r="114" spans="2:22" x14ac:dyDescent="0.25">
      <c r="B114" s="26" t="s">
        <v>372</v>
      </c>
      <c r="C114" s="53">
        <v>8975210621</v>
      </c>
      <c r="D114" s="53">
        <v>9641482444</v>
      </c>
      <c r="E114" s="54">
        <v>869997225.63</v>
      </c>
      <c r="F114" s="54">
        <v>830778397.71000004</v>
      </c>
      <c r="G114" s="54">
        <v>812767835.13</v>
      </c>
      <c r="H114" s="54">
        <v>864645657.02999997</v>
      </c>
      <c r="I114" s="54">
        <v>779444007.66999996</v>
      </c>
      <c r="J114" s="54">
        <v>775655696.88</v>
      </c>
      <c r="K114" s="54">
        <v>854678064.69000006</v>
      </c>
      <c r="L114" s="54">
        <v>958155332.37</v>
      </c>
      <c r="M114" s="54">
        <v>837329724.11000001</v>
      </c>
      <c r="N114" s="54">
        <v>651147168.98000002</v>
      </c>
      <c r="O114" s="54">
        <v>700703840.88</v>
      </c>
      <c r="P114" s="54">
        <v>749262430.64999998</v>
      </c>
      <c r="Q114" s="55">
        <f t="shared" si="7"/>
        <v>9684565381.7299976</v>
      </c>
      <c r="R114" s="239"/>
      <c r="S114" s="34"/>
    </row>
    <row r="115" spans="2:22" x14ac:dyDescent="0.25">
      <c r="B115" s="26" t="s">
        <v>373</v>
      </c>
      <c r="C115" s="53">
        <v>332635395</v>
      </c>
      <c r="D115" s="53">
        <v>291957692</v>
      </c>
      <c r="E115" s="54">
        <v>29780364.990000002</v>
      </c>
      <c r="F115" s="54">
        <v>21186159.989999998</v>
      </c>
      <c r="G115" s="54">
        <v>22957486.489999998</v>
      </c>
      <c r="H115" s="54">
        <v>21792051.520000003</v>
      </c>
      <c r="I115" s="54">
        <v>25442519.530000001</v>
      </c>
      <c r="J115" s="54">
        <v>17956895.870000001</v>
      </c>
      <c r="K115" s="54">
        <v>20327455.370000001</v>
      </c>
      <c r="L115" s="54">
        <v>20390592.710000001</v>
      </c>
      <c r="M115" s="54">
        <v>10177324.449999999</v>
      </c>
      <c r="N115" s="54"/>
      <c r="O115" s="54">
        <v>5676.42</v>
      </c>
      <c r="P115" s="54">
        <v>722901.55</v>
      </c>
      <c r="Q115" s="55">
        <f t="shared" si="7"/>
        <v>190739428.89000002</v>
      </c>
      <c r="R115" s="239"/>
      <c r="S115" s="34"/>
    </row>
    <row r="116" spans="2:22" x14ac:dyDescent="0.25">
      <c r="B116" s="26" t="s">
        <v>201</v>
      </c>
      <c r="C116" s="53">
        <v>120043908</v>
      </c>
      <c r="D116" s="53">
        <v>190282850</v>
      </c>
      <c r="E116" s="54">
        <v>16725894.850000001</v>
      </c>
      <c r="F116" s="54">
        <v>14820906.600000001</v>
      </c>
      <c r="G116" s="54">
        <v>17273822.600000001</v>
      </c>
      <c r="H116" s="54">
        <v>13218113</v>
      </c>
      <c r="I116" s="54">
        <v>15788639.65</v>
      </c>
      <c r="J116" s="54">
        <v>15862290</v>
      </c>
      <c r="K116" s="54">
        <v>16534365.800000001</v>
      </c>
      <c r="L116" s="54">
        <v>14466651.4</v>
      </c>
      <c r="M116" s="54">
        <v>14695063.199999999</v>
      </c>
      <c r="N116" s="54">
        <v>14230868.199999999</v>
      </c>
      <c r="O116" s="54">
        <v>13300476.199999999</v>
      </c>
      <c r="P116" s="54">
        <v>11391988.85</v>
      </c>
      <c r="Q116" s="55">
        <f t="shared" si="7"/>
        <v>178309080.34999996</v>
      </c>
      <c r="R116" s="239"/>
      <c r="S116" s="34"/>
    </row>
    <row r="117" spans="2:22" x14ac:dyDescent="0.25">
      <c r="B117" s="26" t="s">
        <v>374</v>
      </c>
      <c r="C117" s="53">
        <v>1799129</v>
      </c>
      <c r="D117" s="53">
        <v>382798</v>
      </c>
      <c r="E117" s="54">
        <v>26590</v>
      </c>
      <c r="F117" s="54"/>
      <c r="G117" s="54">
        <v>34136</v>
      </c>
      <c r="H117" s="54">
        <v>20</v>
      </c>
      <c r="I117" s="54"/>
      <c r="J117" s="54"/>
      <c r="K117" s="54">
        <v>46669</v>
      </c>
      <c r="L117" s="54">
        <v>0</v>
      </c>
      <c r="M117" s="54"/>
      <c r="N117" s="54"/>
      <c r="O117" s="54"/>
      <c r="P117" s="54"/>
      <c r="Q117" s="55">
        <f t="shared" si="7"/>
        <v>107415</v>
      </c>
      <c r="R117" s="239"/>
      <c r="S117" s="34"/>
    </row>
    <row r="118" spans="2:22" x14ac:dyDescent="0.25">
      <c r="B118" s="26" t="s">
        <v>375</v>
      </c>
      <c r="C118" s="53">
        <v>25851976</v>
      </c>
      <c r="D118" s="53">
        <v>22090969</v>
      </c>
      <c r="E118" s="54">
        <v>1433182.33</v>
      </c>
      <c r="F118" s="54">
        <v>1486287.7799999998</v>
      </c>
      <c r="G118" s="54">
        <v>1167631.06</v>
      </c>
      <c r="H118" s="54">
        <v>1167069.7</v>
      </c>
      <c r="I118" s="54">
        <v>2118990.09</v>
      </c>
      <c r="J118" s="54">
        <v>1728873.68</v>
      </c>
      <c r="K118" s="54">
        <v>668416.05000000005</v>
      </c>
      <c r="L118" s="54">
        <v>1444044.6</v>
      </c>
      <c r="M118" s="54">
        <v>953447.00999999989</v>
      </c>
      <c r="N118" s="54">
        <v>1527557.83</v>
      </c>
      <c r="O118" s="54">
        <v>1598430.8199999998</v>
      </c>
      <c r="P118" s="54">
        <v>1562178.65</v>
      </c>
      <c r="Q118" s="55">
        <f t="shared" si="7"/>
        <v>16856109.600000001</v>
      </c>
      <c r="R118" s="239"/>
      <c r="S118" s="34"/>
    </row>
    <row r="119" spans="2:22" s="1" customFormat="1" x14ac:dyDescent="0.25">
      <c r="B119" s="3" t="s">
        <v>203</v>
      </c>
      <c r="C119" s="241">
        <f>+C120</f>
        <v>1370403428</v>
      </c>
      <c r="D119" s="241">
        <f>+D120</f>
        <v>1368564470</v>
      </c>
      <c r="E119" s="241">
        <f>+E120</f>
        <v>90426361.329999998</v>
      </c>
      <c r="F119" s="241">
        <f t="shared" ref="F119:P119" si="10">+F120</f>
        <v>106159391.45999999</v>
      </c>
      <c r="G119" s="241">
        <f>+G120</f>
        <v>130013472.09999999</v>
      </c>
      <c r="H119" s="241">
        <f t="shared" si="10"/>
        <v>100898429.25</v>
      </c>
      <c r="I119" s="241">
        <f t="shared" si="10"/>
        <v>132985725.48</v>
      </c>
      <c r="J119" s="241">
        <f t="shared" si="10"/>
        <v>112794888.78</v>
      </c>
      <c r="K119" s="241">
        <f t="shared" si="10"/>
        <v>120710880.12</v>
      </c>
      <c r="L119" s="241">
        <f t="shared" si="10"/>
        <v>114642002.88</v>
      </c>
      <c r="M119" s="241">
        <f t="shared" si="10"/>
        <v>124377539.33999999</v>
      </c>
      <c r="N119" s="241">
        <f t="shared" si="10"/>
        <v>129056149.01000001</v>
      </c>
      <c r="O119" s="241">
        <f t="shared" si="10"/>
        <v>121587880.27</v>
      </c>
      <c r="P119" s="241">
        <f t="shared" si="10"/>
        <v>117660832.5</v>
      </c>
      <c r="Q119" s="244">
        <f t="shared" si="7"/>
        <v>1401313552.52</v>
      </c>
      <c r="R119" s="239"/>
      <c r="S119" s="34"/>
      <c r="U119"/>
      <c r="V119"/>
    </row>
    <row r="120" spans="2:22" x14ac:dyDescent="0.25">
      <c r="B120" s="23" t="s">
        <v>442</v>
      </c>
      <c r="C120" s="53">
        <v>1370403428</v>
      </c>
      <c r="D120" s="53">
        <v>1368564470</v>
      </c>
      <c r="E120" s="53">
        <v>90426361.329999998</v>
      </c>
      <c r="F120" s="53">
        <v>106159391.45999999</v>
      </c>
      <c r="G120" s="53">
        <v>130013472.09999999</v>
      </c>
      <c r="H120" s="53">
        <v>100898429.25</v>
      </c>
      <c r="I120" s="53">
        <v>132985725.48</v>
      </c>
      <c r="J120" s="53">
        <v>112794888.78</v>
      </c>
      <c r="K120" s="53">
        <v>120710880.12</v>
      </c>
      <c r="L120" s="53">
        <v>114642002.88</v>
      </c>
      <c r="M120" s="53">
        <v>124377539.33999999</v>
      </c>
      <c r="N120" s="53">
        <v>129056149.01000001</v>
      </c>
      <c r="O120" s="53">
        <v>121587880.27</v>
      </c>
      <c r="P120" s="53">
        <v>117660832.5</v>
      </c>
      <c r="Q120" s="55">
        <f t="shared" si="7"/>
        <v>1401313552.52</v>
      </c>
      <c r="R120" s="239"/>
      <c r="S120" s="34"/>
    </row>
    <row r="121" spans="2:22" s="1" customFormat="1" x14ac:dyDescent="0.25">
      <c r="B121" s="3" t="s">
        <v>204</v>
      </c>
      <c r="C121" s="241">
        <f>+C122</f>
        <v>3119872</v>
      </c>
      <c r="D121" s="241">
        <f>+D122</f>
        <v>3048611</v>
      </c>
      <c r="E121" s="241">
        <f>+E122</f>
        <v>81881.429999999993</v>
      </c>
      <c r="F121" s="241">
        <f t="shared" ref="F121:P121" si="11">+F122</f>
        <v>74366.739999999991</v>
      </c>
      <c r="G121" s="241">
        <f>+G122</f>
        <v>460829.2</v>
      </c>
      <c r="H121" s="241">
        <f t="shared" si="11"/>
        <v>68460.41</v>
      </c>
      <c r="I121" s="241">
        <f t="shared" si="11"/>
        <v>621561.34</v>
      </c>
      <c r="J121" s="241">
        <f t="shared" si="11"/>
        <v>161923.79</v>
      </c>
      <c r="K121" s="241">
        <f t="shared" si="11"/>
        <v>289147.58</v>
      </c>
      <c r="L121" s="241">
        <f t="shared" si="11"/>
        <v>173978.91999999998</v>
      </c>
      <c r="M121" s="241">
        <f t="shared" si="11"/>
        <v>228516.8</v>
      </c>
      <c r="N121" s="241">
        <f t="shared" si="11"/>
        <v>377616.86</v>
      </c>
      <c r="O121" s="241">
        <f t="shared" si="11"/>
        <v>89158.709999999992</v>
      </c>
      <c r="P121" s="241">
        <f t="shared" si="11"/>
        <v>55821.7</v>
      </c>
      <c r="Q121" s="244">
        <f t="shared" si="7"/>
        <v>2683263.48</v>
      </c>
      <c r="R121" s="239"/>
      <c r="S121" s="34"/>
    </row>
    <row r="122" spans="2:22" x14ac:dyDescent="0.25">
      <c r="B122" s="23" t="s">
        <v>443</v>
      </c>
      <c r="C122" s="53">
        <v>3119872</v>
      </c>
      <c r="D122" s="53">
        <v>3048611</v>
      </c>
      <c r="E122" s="53">
        <v>81881.429999999993</v>
      </c>
      <c r="F122" s="53">
        <v>74366.739999999991</v>
      </c>
      <c r="G122" s="53">
        <v>460829.2</v>
      </c>
      <c r="H122" s="53">
        <v>68460.41</v>
      </c>
      <c r="I122" s="53">
        <v>621561.34</v>
      </c>
      <c r="J122" s="53">
        <v>161923.79</v>
      </c>
      <c r="K122" s="53">
        <v>289147.58</v>
      </c>
      <c r="L122" s="53">
        <v>173978.91999999998</v>
      </c>
      <c r="M122" s="53">
        <v>228516.8</v>
      </c>
      <c r="N122" s="53">
        <v>377616.86</v>
      </c>
      <c r="O122" s="53">
        <v>89158.709999999992</v>
      </c>
      <c r="P122" s="53">
        <v>55821.7</v>
      </c>
      <c r="Q122" s="55">
        <f t="shared" si="7"/>
        <v>2683263.48</v>
      </c>
      <c r="S122" s="34"/>
    </row>
    <row r="123" spans="2:22" s="1" customFormat="1" x14ac:dyDescent="0.25">
      <c r="B123" s="2" t="s">
        <v>205</v>
      </c>
      <c r="C123" s="243">
        <f t="shared" ref="C123:P123" si="12">C124+C128</f>
        <v>4594772152</v>
      </c>
      <c r="D123" s="243">
        <f t="shared" si="12"/>
        <v>4260814234</v>
      </c>
      <c r="E123" s="243">
        <f t="shared" si="12"/>
        <v>445462698.86000001</v>
      </c>
      <c r="F123" s="243">
        <f t="shared" si="12"/>
        <v>274225328.75</v>
      </c>
      <c r="G123" s="243">
        <f>G124+G128</f>
        <v>398117692.21000004</v>
      </c>
      <c r="H123" s="243">
        <f t="shared" si="12"/>
        <v>286733873.19</v>
      </c>
      <c r="I123" s="243">
        <f t="shared" si="12"/>
        <v>432838112.33999997</v>
      </c>
      <c r="J123" s="243">
        <f t="shared" si="12"/>
        <v>312047550.13999999</v>
      </c>
      <c r="K123" s="243">
        <f t="shared" si="12"/>
        <v>495611995.37</v>
      </c>
      <c r="L123" s="243">
        <f t="shared" si="12"/>
        <v>275525981.94</v>
      </c>
      <c r="M123" s="243">
        <f t="shared" si="12"/>
        <v>297117715.16000003</v>
      </c>
      <c r="N123" s="243">
        <f t="shared" si="12"/>
        <v>294614119.50999999</v>
      </c>
      <c r="O123" s="243">
        <f t="shared" si="12"/>
        <v>352801730.36000001</v>
      </c>
      <c r="P123" s="243">
        <f t="shared" si="12"/>
        <v>355911238.72000003</v>
      </c>
      <c r="Q123" s="243">
        <f t="shared" si="7"/>
        <v>4221008036.5500002</v>
      </c>
      <c r="R123"/>
      <c r="S123" s="34"/>
    </row>
    <row r="124" spans="2:22" s="1" customFormat="1" x14ac:dyDescent="0.25">
      <c r="B124" s="3" t="s">
        <v>206</v>
      </c>
      <c r="C124" s="243">
        <f t="shared" ref="C124:P124" si="13">SUM(C125:C127)</f>
        <v>1827091932</v>
      </c>
      <c r="D124" s="243">
        <f t="shared" si="13"/>
        <v>2109222322</v>
      </c>
      <c r="E124" s="243">
        <f t="shared" si="13"/>
        <v>161610667.17000002</v>
      </c>
      <c r="F124" s="243">
        <f t="shared" si="13"/>
        <v>161361011.85000002</v>
      </c>
      <c r="G124" s="243">
        <f>SUM(G125:G127)</f>
        <v>183087191.24000001</v>
      </c>
      <c r="H124" s="243">
        <f t="shared" si="13"/>
        <v>176237241.32999998</v>
      </c>
      <c r="I124" s="243">
        <f t="shared" si="13"/>
        <v>188547053.45999998</v>
      </c>
      <c r="J124" s="243">
        <f t="shared" si="13"/>
        <v>184152749.97999999</v>
      </c>
      <c r="K124" s="243">
        <f t="shared" si="13"/>
        <v>175396806.63999999</v>
      </c>
      <c r="L124" s="243">
        <f t="shared" si="13"/>
        <v>167707373.32999998</v>
      </c>
      <c r="M124" s="243">
        <f t="shared" si="13"/>
        <v>184834604.72000003</v>
      </c>
      <c r="N124" s="243">
        <f t="shared" si="13"/>
        <v>178800249.80000001</v>
      </c>
      <c r="O124" s="243">
        <f t="shared" si="13"/>
        <v>194425804.08999997</v>
      </c>
      <c r="P124" s="243">
        <f t="shared" si="13"/>
        <v>201667450.72</v>
      </c>
      <c r="Q124" s="243">
        <f t="shared" si="7"/>
        <v>2157828204.3299999</v>
      </c>
      <c r="R124" s="239"/>
      <c r="S124" s="34"/>
      <c r="U124"/>
      <c r="V124"/>
    </row>
    <row r="125" spans="2:22" x14ac:dyDescent="0.25">
      <c r="B125" s="26" t="s">
        <v>445</v>
      </c>
      <c r="C125" s="282">
        <v>273505629</v>
      </c>
      <c r="D125" s="282">
        <v>240585268</v>
      </c>
      <c r="E125" s="282">
        <v>19727039.510000002</v>
      </c>
      <c r="F125" s="282">
        <v>19703373.879999999</v>
      </c>
      <c r="G125" s="282">
        <v>19824931.440000001</v>
      </c>
      <c r="H125" s="282">
        <v>20022986.190000001</v>
      </c>
      <c r="I125" s="282">
        <v>20149325.199999999</v>
      </c>
      <c r="J125" s="282">
        <v>20309954.59</v>
      </c>
      <c r="K125" s="282">
        <v>20211634.030000001</v>
      </c>
      <c r="L125" s="282">
        <v>20194417.140000001</v>
      </c>
      <c r="M125" s="282">
        <v>21147145.98</v>
      </c>
      <c r="N125" s="282">
        <v>23409894.25</v>
      </c>
      <c r="O125" s="282">
        <v>21265408.289999999</v>
      </c>
      <c r="P125" s="282">
        <v>21170273.379999999</v>
      </c>
      <c r="Q125" s="282">
        <f t="shared" si="7"/>
        <v>247136383.88</v>
      </c>
      <c r="R125" s="239"/>
      <c r="S125" s="34"/>
      <c r="U125" s="1"/>
      <c r="V125" s="1"/>
    </row>
    <row r="126" spans="2:22" x14ac:dyDescent="0.25">
      <c r="B126" s="26" t="s">
        <v>446</v>
      </c>
      <c r="C126" s="282">
        <v>20965090</v>
      </c>
      <c r="D126" s="282">
        <v>29965807</v>
      </c>
      <c r="E126" s="282">
        <v>2574188.6</v>
      </c>
      <c r="F126" s="282">
        <v>2547219.2000000002</v>
      </c>
      <c r="G126" s="282">
        <v>-190254.3</v>
      </c>
      <c r="H126" s="282">
        <v>0</v>
      </c>
      <c r="I126" s="282">
        <v>13484.19</v>
      </c>
      <c r="J126" s="282">
        <v>10728663.130000001</v>
      </c>
      <c r="K126" s="282">
        <v>2765242.08</v>
      </c>
      <c r="L126" s="282">
        <v>0</v>
      </c>
      <c r="M126" s="282">
        <v>2785215.38</v>
      </c>
      <c r="N126" s="282">
        <v>2890928.83</v>
      </c>
      <c r="O126" s="282">
        <v>2870899.04</v>
      </c>
      <c r="P126" s="282">
        <v>5641486.6200000001</v>
      </c>
      <c r="Q126" s="282">
        <f t="shared" si="7"/>
        <v>32627072.77</v>
      </c>
      <c r="R126" s="239"/>
      <c r="S126" s="34"/>
      <c r="U126" s="1"/>
      <c r="V126" s="1"/>
    </row>
    <row r="127" spans="2:22" x14ac:dyDescent="0.25">
      <c r="B127" s="26" t="s">
        <v>447</v>
      </c>
      <c r="C127" s="282">
        <v>1532621213</v>
      </c>
      <c r="D127" s="282">
        <v>1838671247</v>
      </c>
      <c r="E127" s="282">
        <v>139309439.06</v>
      </c>
      <c r="F127" s="282">
        <v>139110418.77000001</v>
      </c>
      <c r="G127" s="282">
        <v>163452514.09999999</v>
      </c>
      <c r="H127" s="282">
        <v>156214255.13999999</v>
      </c>
      <c r="I127" s="282">
        <v>168384244.06999999</v>
      </c>
      <c r="J127" s="282">
        <v>153114132.25999999</v>
      </c>
      <c r="K127" s="282">
        <v>152419930.53</v>
      </c>
      <c r="L127" s="282">
        <v>147512956.19</v>
      </c>
      <c r="M127" s="282">
        <v>160902243.36000001</v>
      </c>
      <c r="N127" s="282">
        <v>152499426.72</v>
      </c>
      <c r="O127" s="282">
        <v>170289496.75999999</v>
      </c>
      <c r="P127" s="282">
        <v>174855690.72</v>
      </c>
      <c r="Q127" s="282">
        <f t="shared" si="7"/>
        <v>1878064747.6800001</v>
      </c>
      <c r="R127" s="239"/>
      <c r="S127" s="34"/>
    </row>
    <row r="128" spans="2:22" s="1" customFormat="1" x14ac:dyDescent="0.25">
      <c r="B128" s="3" t="s">
        <v>207</v>
      </c>
      <c r="C128" s="243">
        <f>C129</f>
        <v>2767680220</v>
      </c>
      <c r="D128" s="243">
        <f>D129</f>
        <v>2151591912</v>
      </c>
      <c r="E128" s="243">
        <f t="shared" ref="E128:P128" si="14">E129</f>
        <v>283852031.69</v>
      </c>
      <c r="F128" s="243">
        <f t="shared" si="14"/>
        <v>112864316.90000001</v>
      </c>
      <c r="G128" s="243">
        <f>G129</f>
        <v>215030500.97</v>
      </c>
      <c r="H128" s="243">
        <f t="shared" si="14"/>
        <v>110496631.86</v>
      </c>
      <c r="I128" s="243">
        <f t="shared" si="14"/>
        <v>244291058.88</v>
      </c>
      <c r="J128" s="243">
        <f t="shared" si="14"/>
        <v>127894800.16</v>
      </c>
      <c r="K128" s="243">
        <f t="shared" si="14"/>
        <v>320215188.73000002</v>
      </c>
      <c r="L128" s="243">
        <f t="shared" si="14"/>
        <v>107818608.61</v>
      </c>
      <c r="M128" s="243">
        <f t="shared" si="14"/>
        <v>112283110.44</v>
      </c>
      <c r="N128" s="243">
        <f t="shared" si="14"/>
        <v>115813869.71000001</v>
      </c>
      <c r="O128" s="243">
        <f t="shared" si="14"/>
        <v>158375926.27000001</v>
      </c>
      <c r="P128" s="243">
        <f t="shared" si="14"/>
        <v>154243788</v>
      </c>
      <c r="Q128" s="243">
        <f t="shared" si="7"/>
        <v>2063179832.22</v>
      </c>
      <c r="R128" s="239"/>
      <c r="S128" s="34"/>
      <c r="U128"/>
      <c r="V128"/>
    </row>
    <row r="129" spans="2:22" x14ac:dyDescent="0.25">
      <c r="B129" s="26" t="s">
        <v>451</v>
      </c>
      <c r="C129" s="282">
        <v>2767680220</v>
      </c>
      <c r="D129" s="282">
        <v>2151591912</v>
      </c>
      <c r="E129" s="282">
        <v>283852031.69</v>
      </c>
      <c r="F129" s="282">
        <v>112864316.90000001</v>
      </c>
      <c r="G129" s="282">
        <v>215030500.97</v>
      </c>
      <c r="H129" s="282">
        <v>110496631.86</v>
      </c>
      <c r="I129" s="282">
        <v>244291058.88</v>
      </c>
      <c r="J129" s="282">
        <v>127894800.16</v>
      </c>
      <c r="K129" s="282">
        <v>320215188.73000002</v>
      </c>
      <c r="L129" s="282">
        <v>107818608.61</v>
      </c>
      <c r="M129" s="282">
        <v>112283110.44</v>
      </c>
      <c r="N129" s="282">
        <v>115813869.71000001</v>
      </c>
      <c r="O129" s="282">
        <v>158375926.27000001</v>
      </c>
      <c r="P129" s="282">
        <v>154243788</v>
      </c>
      <c r="Q129" s="276">
        <f t="shared" si="7"/>
        <v>2063179832.22</v>
      </c>
      <c r="R129" s="239"/>
      <c r="S129" s="34"/>
      <c r="U129" s="1"/>
      <c r="V129" s="1"/>
    </row>
    <row r="130" spans="2:22" s="1" customFormat="1" x14ac:dyDescent="0.25">
      <c r="B130" s="2" t="s">
        <v>209</v>
      </c>
      <c r="C130" s="243">
        <f t="shared" ref="C130:P130" si="15">+C131+C143+C145</f>
        <v>35829488329</v>
      </c>
      <c r="D130" s="243">
        <f>+D131+D143+D145</f>
        <v>38587377071.229996</v>
      </c>
      <c r="E130" s="243">
        <f t="shared" si="15"/>
        <v>2528654747.3700004</v>
      </c>
      <c r="F130" s="243">
        <f t="shared" si="15"/>
        <v>3952895625.8800001</v>
      </c>
      <c r="G130" s="243">
        <f>+G131+G143+G145</f>
        <v>3645109116.5100007</v>
      </c>
      <c r="H130" s="243">
        <f t="shared" si="15"/>
        <v>3072027605.4400001</v>
      </c>
      <c r="I130" s="243">
        <f t="shared" si="15"/>
        <v>3082319816.6999998</v>
      </c>
      <c r="J130" s="243">
        <f t="shared" si="15"/>
        <v>3874464905.829999</v>
      </c>
      <c r="K130" s="243">
        <f t="shared" si="15"/>
        <v>3578735709.1999998</v>
      </c>
      <c r="L130" s="243">
        <f t="shared" si="15"/>
        <v>3133202654.0500002</v>
      </c>
      <c r="M130" s="243">
        <f t="shared" si="15"/>
        <v>2706047168.9199996</v>
      </c>
      <c r="N130" s="243">
        <f t="shared" si="15"/>
        <v>2772246674.9099998</v>
      </c>
      <c r="O130" s="243">
        <f t="shared" si="15"/>
        <v>2972624115.2000003</v>
      </c>
      <c r="P130" s="243">
        <f t="shared" si="15"/>
        <v>2216874731.6899996</v>
      </c>
      <c r="Q130" s="243">
        <f t="shared" si="7"/>
        <v>37535202871.699997</v>
      </c>
      <c r="R130" s="239"/>
      <c r="S130" s="34"/>
      <c r="U130"/>
      <c r="V130"/>
    </row>
    <row r="131" spans="2:22" s="1" customFormat="1" ht="14.25" customHeight="1" x14ac:dyDescent="0.25">
      <c r="B131" s="3" t="s">
        <v>210</v>
      </c>
      <c r="C131" s="243">
        <f t="shared" ref="C131:P131" si="16">SUM(C132:C142)</f>
        <v>29568314468</v>
      </c>
      <c r="D131" s="243">
        <f>SUM(D132:D142)</f>
        <v>32909396935.769997</v>
      </c>
      <c r="E131" s="243">
        <f>SUM(E132:E142)</f>
        <v>1998775423.2600002</v>
      </c>
      <c r="F131" s="243">
        <f>SUM(F132:F142)</f>
        <v>3309414115.2000003</v>
      </c>
      <c r="G131" s="243">
        <f t="shared" si="16"/>
        <v>2924468774.7100005</v>
      </c>
      <c r="H131" s="243">
        <f t="shared" si="16"/>
        <v>2376974979.4900002</v>
      </c>
      <c r="I131" s="243">
        <f t="shared" si="16"/>
        <v>2433283154.1899996</v>
      </c>
      <c r="J131" s="243">
        <f t="shared" si="16"/>
        <v>3220729423.4599991</v>
      </c>
      <c r="K131" s="243">
        <f t="shared" si="16"/>
        <v>2969170667.9400001</v>
      </c>
      <c r="L131" s="243">
        <f>SUM(L132:L142)</f>
        <v>2530138842.3200002</v>
      </c>
      <c r="M131" s="243">
        <f t="shared" si="16"/>
        <v>2093386168.3999996</v>
      </c>
      <c r="N131" s="243">
        <f t="shared" si="16"/>
        <v>2086594366.6399996</v>
      </c>
      <c r="O131" s="243">
        <f t="shared" si="16"/>
        <v>2305430854.4800005</v>
      </c>
      <c r="P131" s="243">
        <f t="shared" si="16"/>
        <v>1489610553.9199998</v>
      </c>
      <c r="Q131" s="243">
        <f t="shared" si="7"/>
        <v>29737977324.009998</v>
      </c>
      <c r="R131" s="239"/>
      <c r="S131" s="34"/>
      <c r="U131"/>
      <c r="V131"/>
    </row>
    <row r="132" spans="2:22" x14ac:dyDescent="0.25">
      <c r="B132" s="26" t="s">
        <v>452</v>
      </c>
      <c r="C132" s="282">
        <v>4765842</v>
      </c>
      <c r="D132" s="282">
        <v>2726550</v>
      </c>
      <c r="E132" s="273">
        <v>86550</v>
      </c>
      <c r="F132" s="273">
        <v>79500</v>
      </c>
      <c r="G132" s="273">
        <v>161390</v>
      </c>
      <c r="H132" s="273">
        <v>1648100</v>
      </c>
      <c r="I132" s="273">
        <v>100525.56</v>
      </c>
      <c r="J132" s="273">
        <v>240550</v>
      </c>
      <c r="K132" s="273">
        <v>100924.8</v>
      </c>
      <c r="L132" s="273">
        <v>32810</v>
      </c>
      <c r="M132" s="273">
        <v>1542882.5</v>
      </c>
      <c r="N132" s="273">
        <v>150350</v>
      </c>
      <c r="O132" s="273">
        <v>150000</v>
      </c>
      <c r="P132" s="273">
        <v>24000</v>
      </c>
      <c r="Q132" s="276">
        <f t="shared" si="7"/>
        <v>4317582.8599999994</v>
      </c>
      <c r="R132" s="239"/>
      <c r="S132" s="34"/>
      <c r="U132" s="1"/>
      <c r="V132" s="1"/>
    </row>
    <row r="133" spans="2:22" x14ac:dyDescent="0.25">
      <c r="B133" s="26" t="s">
        <v>453</v>
      </c>
      <c r="C133" s="282">
        <v>1551282166</v>
      </c>
      <c r="D133" s="282">
        <v>1644370563</v>
      </c>
      <c r="E133" s="273">
        <v>116080968.63</v>
      </c>
      <c r="F133" s="273">
        <v>134281883.55000001</v>
      </c>
      <c r="G133" s="273">
        <v>121139628.01000001</v>
      </c>
      <c r="H133" s="273">
        <v>92561248.650000006</v>
      </c>
      <c r="I133" s="273">
        <v>102577549</v>
      </c>
      <c r="J133" s="273">
        <v>110386847.41</v>
      </c>
      <c r="K133" s="273">
        <v>103677876.64</v>
      </c>
      <c r="L133" s="273">
        <v>97381148</v>
      </c>
      <c r="M133" s="273">
        <v>112093489.08</v>
      </c>
      <c r="N133" s="273">
        <v>87402776.140000001</v>
      </c>
      <c r="O133" s="273">
        <v>83859387.450000003</v>
      </c>
      <c r="P133" s="273">
        <v>77469938.00999999</v>
      </c>
      <c r="Q133" s="276">
        <f t="shared" si="7"/>
        <v>1238912740.5700002</v>
      </c>
      <c r="R133" s="239"/>
      <c r="S133" s="34"/>
      <c r="U133" s="1"/>
      <c r="V133" s="1"/>
    </row>
    <row r="134" spans="2:22" x14ac:dyDescent="0.25">
      <c r="B134" s="26" t="s">
        <v>454</v>
      </c>
      <c r="C134" s="282">
        <v>9143</v>
      </c>
      <c r="D134" s="282">
        <v>3900</v>
      </c>
      <c r="E134" s="273">
        <v>40</v>
      </c>
      <c r="F134" s="273">
        <v>1420</v>
      </c>
      <c r="G134" s="273">
        <v>1520</v>
      </c>
      <c r="H134" s="273">
        <v>400</v>
      </c>
      <c r="I134" s="273">
        <v>440</v>
      </c>
      <c r="J134" s="273">
        <v>80</v>
      </c>
      <c r="K134" s="273"/>
      <c r="L134" s="273">
        <v>80</v>
      </c>
      <c r="M134" s="273">
        <v>700</v>
      </c>
      <c r="N134" s="273">
        <v>40</v>
      </c>
      <c r="O134" s="273"/>
      <c r="P134" s="273">
        <v>40</v>
      </c>
      <c r="Q134" s="276">
        <f t="shared" si="7"/>
        <v>4760</v>
      </c>
      <c r="R134" s="239"/>
      <c r="S134" s="34"/>
    </row>
    <row r="135" spans="2:22" x14ac:dyDescent="0.25">
      <c r="B135" s="26" t="s">
        <v>457</v>
      </c>
      <c r="C135" s="282">
        <v>1731980334</v>
      </c>
      <c r="D135" s="282">
        <v>1731980334</v>
      </c>
      <c r="E135" s="273">
        <v>4346650</v>
      </c>
      <c r="F135" s="273">
        <v>13531320</v>
      </c>
      <c r="G135" s="273">
        <v>244679601.50999999</v>
      </c>
      <c r="H135" s="273">
        <v>193386601.85999998</v>
      </c>
      <c r="I135" s="273">
        <v>73789819.209999993</v>
      </c>
      <c r="J135" s="273">
        <v>31331649.690000001</v>
      </c>
      <c r="K135" s="273">
        <v>7465016.25</v>
      </c>
      <c r="L135" s="273">
        <v>196905870.93000001</v>
      </c>
      <c r="M135" s="273">
        <v>175330459.90000001</v>
      </c>
      <c r="N135" s="273">
        <v>227133010.62</v>
      </c>
      <c r="O135" s="273">
        <v>11755351.25</v>
      </c>
      <c r="P135" s="273">
        <v>6781600</v>
      </c>
      <c r="Q135" s="276">
        <f t="shared" ref="Q135:Q187" si="17">+SUM(E135:P135)</f>
        <v>1186436951.22</v>
      </c>
      <c r="R135" s="239"/>
      <c r="S135" s="34"/>
    </row>
    <row r="136" spans="2:22" x14ac:dyDescent="0.25">
      <c r="B136" s="26" t="s">
        <v>458</v>
      </c>
      <c r="C136" s="282">
        <v>1576330</v>
      </c>
      <c r="D136" s="282">
        <v>1954530</v>
      </c>
      <c r="E136" s="273">
        <v>132815</v>
      </c>
      <c r="F136" s="273">
        <v>101410</v>
      </c>
      <c r="G136" s="273">
        <v>97480</v>
      </c>
      <c r="H136" s="273">
        <v>101810</v>
      </c>
      <c r="I136" s="273">
        <v>196999.32</v>
      </c>
      <c r="J136" s="273">
        <v>99295</v>
      </c>
      <c r="K136" s="273">
        <v>97925</v>
      </c>
      <c r="L136" s="273">
        <v>100175</v>
      </c>
      <c r="M136" s="273">
        <v>102665</v>
      </c>
      <c r="N136" s="273">
        <v>106550</v>
      </c>
      <c r="O136" s="273">
        <v>87355</v>
      </c>
      <c r="P136" s="273">
        <v>35525</v>
      </c>
      <c r="Q136" s="276">
        <f t="shared" si="17"/>
        <v>1260004.32</v>
      </c>
      <c r="R136" s="239"/>
      <c r="S136" s="34"/>
    </row>
    <row r="137" spans="2:22" x14ac:dyDescent="0.25">
      <c r="B137" s="26" t="s">
        <v>459</v>
      </c>
      <c r="C137" s="282">
        <v>883995246</v>
      </c>
      <c r="D137" s="282">
        <v>740977964</v>
      </c>
      <c r="E137" s="273">
        <v>22458835.27</v>
      </c>
      <c r="F137" s="273">
        <v>20262547.060000002</v>
      </c>
      <c r="G137" s="273">
        <v>22340829.109999999</v>
      </c>
      <c r="H137" s="273">
        <v>19724050.890000001</v>
      </c>
      <c r="I137" s="273">
        <v>23008217.079999998</v>
      </c>
      <c r="J137" s="273">
        <v>20400110.960000001</v>
      </c>
      <c r="K137" s="273">
        <v>22424184.740000002</v>
      </c>
      <c r="L137" s="273">
        <v>16804908.300000001</v>
      </c>
      <c r="M137" s="273">
        <v>16883905.469999999</v>
      </c>
      <c r="N137" s="273">
        <v>5604592.1600000001</v>
      </c>
      <c r="O137" s="273">
        <v>4828997.05</v>
      </c>
      <c r="P137" s="273">
        <v>5865880.0999999996</v>
      </c>
      <c r="Q137" s="276">
        <f t="shared" si="17"/>
        <v>200607058.19000003</v>
      </c>
      <c r="R137" s="239"/>
      <c r="S137" s="34"/>
    </row>
    <row r="138" spans="2:22" x14ac:dyDescent="0.25">
      <c r="B138" s="26" t="s">
        <v>460</v>
      </c>
      <c r="C138" s="282">
        <v>21774052076</v>
      </c>
      <c r="D138" s="282">
        <v>22299752621.769997</v>
      </c>
      <c r="E138" s="273">
        <v>0</v>
      </c>
      <c r="F138" s="273">
        <v>0</v>
      </c>
      <c r="G138" s="273">
        <v>0</v>
      </c>
      <c r="H138" s="273">
        <v>0</v>
      </c>
      <c r="I138" s="273">
        <v>0</v>
      </c>
      <c r="J138" s="273">
        <v>0</v>
      </c>
      <c r="K138" s="273">
        <v>0</v>
      </c>
      <c r="L138" s="273">
        <v>0</v>
      </c>
      <c r="M138" s="273">
        <v>0</v>
      </c>
      <c r="N138" s="273">
        <v>0</v>
      </c>
      <c r="O138" s="273">
        <v>0</v>
      </c>
      <c r="P138" s="273">
        <v>0</v>
      </c>
      <c r="Q138" s="276">
        <f t="shared" si="17"/>
        <v>0</v>
      </c>
      <c r="R138" s="239"/>
      <c r="S138" s="34"/>
    </row>
    <row r="139" spans="2:22" x14ac:dyDescent="0.25">
      <c r="B139" s="26" t="s">
        <v>461</v>
      </c>
      <c r="C139" s="282">
        <v>514727950</v>
      </c>
      <c r="D139" s="282">
        <v>514727950</v>
      </c>
      <c r="E139" s="273">
        <v>201944346.74000001</v>
      </c>
      <c r="F139" s="273">
        <v>137019752.14000002</v>
      </c>
      <c r="G139" s="273">
        <v>241485620.51999998</v>
      </c>
      <c r="H139" s="273">
        <v>172071091.06</v>
      </c>
      <c r="I139" s="273">
        <v>224075011.56</v>
      </c>
      <c r="J139" s="273">
        <v>180281937.91</v>
      </c>
      <c r="K139" s="273">
        <v>206890574.66</v>
      </c>
      <c r="L139" s="273">
        <v>157211466.85999998</v>
      </c>
      <c r="M139" s="273">
        <v>174827298.85999998</v>
      </c>
      <c r="N139" s="273">
        <v>187749468.09999999</v>
      </c>
      <c r="O139" s="273">
        <v>215275497.75999999</v>
      </c>
      <c r="P139" s="273">
        <v>179717486.35999998</v>
      </c>
      <c r="Q139" s="276">
        <f t="shared" si="17"/>
        <v>2278549552.5299997</v>
      </c>
      <c r="R139" s="239"/>
      <c r="S139" s="34"/>
    </row>
    <row r="140" spans="2:22" x14ac:dyDescent="0.25">
      <c r="B140" s="26" t="s">
        <v>462</v>
      </c>
      <c r="C140" s="282">
        <v>3105925381</v>
      </c>
      <c r="D140" s="282">
        <v>3957902523</v>
      </c>
      <c r="E140" s="273">
        <v>0</v>
      </c>
      <c r="F140" s="273"/>
      <c r="G140" s="273"/>
      <c r="H140" s="273"/>
      <c r="I140" s="273"/>
      <c r="J140" s="273"/>
      <c r="K140" s="273"/>
      <c r="L140" s="273">
        <v>0</v>
      </c>
      <c r="M140" s="273"/>
      <c r="N140" s="273"/>
      <c r="O140" s="273"/>
      <c r="P140" s="273"/>
      <c r="Q140" s="276">
        <f t="shared" si="17"/>
        <v>0</v>
      </c>
      <c r="R140" s="239"/>
      <c r="S140" s="34"/>
    </row>
    <row r="141" spans="2:22" x14ac:dyDescent="0.25">
      <c r="B141" s="26" t="s">
        <v>464</v>
      </c>
      <c r="C141" s="282">
        <v>0</v>
      </c>
      <c r="D141" s="282">
        <v>2015000000</v>
      </c>
      <c r="E141" s="273">
        <v>1653725217.6200004</v>
      </c>
      <c r="F141" s="273">
        <v>3004136282.4500003</v>
      </c>
      <c r="G141" s="273">
        <v>2294562705.5600004</v>
      </c>
      <c r="H141" s="273">
        <v>1897481677.0300002</v>
      </c>
      <c r="I141" s="273">
        <v>2009534592.4599996</v>
      </c>
      <c r="J141" s="273">
        <v>2877988952.4899993</v>
      </c>
      <c r="K141" s="273">
        <v>2628514165.8499999</v>
      </c>
      <c r="L141" s="273">
        <v>2061702353.2300003</v>
      </c>
      <c r="M141" s="273">
        <v>1612604737.5899997</v>
      </c>
      <c r="N141" s="273">
        <v>1578447579.6199996</v>
      </c>
      <c r="O141" s="273">
        <v>1989474265.9700003</v>
      </c>
      <c r="P141" s="273">
        <v>1219715508.2599998</v>
      </c>
      <c r="Q141" s="276">
        <f t="shared" ref="Q141" si="18">+SUM(E141:P141)</f>
        <v>24827888038.130001</v>
      </c>
      <c r="R141" s="239"/>
      <c r="S141" s="34"/>
    </row>
    <row r="142" spans="2:22" x14ac:dyDescent="0.25">
      <c r="B142" s="26" t="s">
        <v>554</v>
      </c>
      <c r="C142" s="282">
        <v>0</v>
      </c>
      <c r="D142" s="282">
        <v>0</v>
      </c>
      <c r="E142" s="273"/>
      <c r="F142" s="273"/>
      <c r="G142" s="273"/>
      <c r="H142" s="273"/>
      <c r="I142" s="273"/>
      <c r="J142" s="273"/>
      <c r="K142" s="273"/>
      <c r="L142" s="273">
        <v>30</v>
      </c>
      <c r="M142" s="273">
        <v>30</v>
      </c>
      <c r="N142" s="273"/>
      <c r="O142" s="273"/>
      <c r="P142" s="273">
        <v>576.19000000000005</v>
      </c>
      <c r="Q142" s="276">
        <f t="shared" si="17"/>
        <v>636.19000000000005</v>
      </c>
      <c r="R142" s="239"/>
      <c r="S142" s="34"/>
    </row>
    <row r="143" spans="2:22" x14ac:dyDescent="0.25">
      <c r="B143" s="3" t="s">
        <v>466</v>
      </c>
      <c r="C143" s="243">
        <f>+C144</f>
        <v>0</v>
      </c>
      <c r="D143" s="243">
        <f>+D144</f>
        <v>0</v>
      </c>
      <c r="E143" s="243">
        <f t="shared" ref="E143:P143" si="19">+E144</f>
        <v>0</v>
      </c>
      <c r="F143" s="243">
        <f t="shared" si="19"/>
        <v>0</v>
      </c>
      <c r="G143" s="243">
        <f t="shared" si="19"/>
        <v>0</v>
      </c>
      <c r="H143" s="243">
        <f t="shared" si="19"/>
        <v>0</v>
      </c>
      <c r="I143" s="243">
        <f t="shared" si="19"/>
        <v>0</v>
      </c>
      <c r="J143" s="243">
        <f t="shared" si="19"/>
        <v>0</v>
      </c>
      <c r="K143" s="243">
        <f t="shared" si="19"/>
        <v>0</v>
      </c>
      <c r="L143" s="243">
        <f t="shared" si="19"/>
        <v>0</v>
      </c>
      <c r="M143" s="243">
        <f t="shared" si="19"/>
        <v>0</v>
      </c>
      <c r="N143" s="243">
        <f t="shared" si="19"/>
        <v>0</v>
      </c>
      <c r="O143" s="243">
        <f t="shared" si="19"/>
        <v>0</v>
      </c>
      <c r="P143" s="243">
        <f t="shared" si="19"/>
        <v>0</v>
      </c>
      <c r="Q143" s="276">
        <f t="shared" si="17"/>
        <v>0</v>
      </c>
      <c r="R143" s="239"/>
      <c r="S143" s="34"/>
    </row>
    <row r="144" spans="2:22" x14ac:dyDescent="0.25">
      <c r="B144" s="26" t="s">
        <v>467</v>
      </c>
      <c r="C144" s="282">
        <v>0</v>
      </c>
      <c r="D144" s="282">
        <v>0</v>
      </c>
      <c r="E144" s="273">
        <v>0</v>
      </c>
      <c r="F144" s="273">
        <v>0</v>
      </c>
      <c r="G144" s="273">
        <v>0</v>
      </c>
      <c r="H144" s="273">
        <v>0</v>
      </c>
      <c r="I144" s="273">
        <v>0</v>
      </c>
      <c r="J144" s="273">
        <v>0</v>
      </c>
      <c r="K144" s="273">
        <v>0</v>
      </c>
      <c r="L144" s="273">
        <v>0</v>
      </c>
      <c r="M144" s="273">
        <v>0</v>
      </c>
      <c r="N144" s="273">
        <v>0</v>
      </c>
      <c r="O144" s="273">
        <v>0</v>
      </c>
      <c r="P144" s="273">
        <v>0</v>
      </c>
      <c r="Q144" s="276">
        <f t="shared" si="17"/>
        <v>0</v>
      </c>
      <c r="R144" s="239"/>
      <c r="S144" s="34"/>
    </row>
    <row r="145" spans="2:22" s="1" customFormat="1" x14ac:dyDescent="0.25">
      <c r="B145" s="3" t="s">
        <v>211</v>
      </c>
      <c r="C145" s="243">
        <f t="shared" ref="C145:P145" si="20">SUM(C146:C157)</f>
        <v>6261173861</v>
      </c>
      <c r="D145" s="243">
        <f t="shared" si="20"/>
        <v>5677980135.46</v>
      </c>
      <c r="E145" s="243">
        <f t="shared" si="20"/>
        <v>529879324.11000001</v>
      </c>
      <c r="F145" s="243">
        <f t="shared" si="20"/>
        <v>643481510.67999995</v>
      </c>
      <c r="G145" s="243">
        <f t="shared" si="20"/>
        <v>720640341.80000007</v>
      </c>
      <c r="H145" s="243">
        <f t="shared" si="20"/>
        <v>695052625.94999993</v>
      </c>
      <c r="I145" s="243">
        <f t="shared" si="20"/>
        <v>649036662.50999999</v>
      </c>
      <c r="J145" s="243">
        <f t="shared" si="20"/>
        <v>653735482.36999989</v>
      </c>
      <c r="K145" s="243">
        <f t="shared" si="20"/>
        <v>609565041.25999999</v>
      </c>
      <c r="L145" s="243">
        <f t="shared" si="20"/>
        <v>603063811.7299999</v>
      </c>
      <c r="M145" s="243">
        <f t="shared" si="20"/>
        <v>612661000.51999998</v>
      </c>
      <c r="N145" s="243">
        <f t="shared" si="20"/>
        <v>685652308.26999998</v>
      </c>
      <c r="O145" s="243">
        <f t="shared" si="20"/>
        <v>667193260.71999991</v>
      </c>
      <c r="P145" s="243">
        <f t="shared" si="20"/>
        <v>727264177.76999998</v>
      </c>
      <c r="Q145" s="274">
        <f t="shared" si="17"/>
        <v>7797225547.6900005</v>
      </c>
      <c r="R145"/>
      <c r="S145" s="34"/>
      <c r="U145"/>
      <c r="V145"/>
    </row>
    <row r="146" spans="2:22" x14ac:dyDescent="0.25">
      <c r="B146" s="26" t="s">
        <v>468</v>
      </c>
      <c r="C146" s="282">
        <v>37238484</v>
      </c>
      <c r="D146" s="282">
        <v>33550496</v>
      </c>
      <c r="E146" s="273">
        <v>2593240.96</v>
      </c>
      <c r="F146" s="273">
        <v>2511601.83</v>
      </c>
      <c r="G146" s="273">
        <v>3111375</v>
      </c>
      <c r="H146" s="273">
        <v>2301320</v>
      </c>
      <c r="I146" s="273">
        <v>2642561.4500000002</v>
      </c>
      <c r="J146" s="273">
        <v>2576768</v>
      </c>
      <c r="K146" s="273">
        <v>2481540.0699999998</v>
      </c>
      <c r="L146" s="273">
        <v>2340729</v>
      </c>
      <c r="M146" s="273">
        <v>2508840.3600000003</v>
      </c>
      <c r="N146" s="273">
        <v>2571061.9300000002</v>
      </c>
      <c r="O146" s="273">
        <v>2436511</v>
      </c>
      <c r="P146" s="273">
        <v>1963332.25</v>
      </c>
      <c r="Q146" s="276">
        <f t="shared" si="17"/>
        <v>30038881.849999998</v>
      </c>
      <c r="S146" s="34"/>
    </row>
    <row r="147" spans="2:22" x14ac:dyDescent="0.25">
      <c r="B147" s="26" t="s">
        <v>469</v>
      </c>
      <c r="C147" s="282">
        <v>1323798551</v>
      </c>
      <c r="D147" s="282">
        <v>1263199769</v>
      </c>
      <c r="E147" s="273">
        <v>109761769.29000001</v>
      </c>
      <c r="F147" s="273">
        <v>63990564.869999997</v>
      </c>
      <c r="G147" s="273">
        <v>88737401.930000007</v>
      </c>
      <c r="H147" s="273">
        <v>114910357.33</v>
      </c>
      <c r="I147" s="273">
        <v>135585608.11000001</v>
      </c>
      <c r="J147" s="273">
        <v>113285815.16</v>
      </c>
      <c r="K147" s="273">
        <v>117224056.65000001</v>
      </c>
      <c r="L147" s="273">
        <v>110577945.14</v>
      </c>
      <c r="M147" s="273">
        <v>130411123.84</v>
      </c>
      <c r="N147" s="273">
        <v>142941063.92000002</v>
      </c>
      <c r="O147" s="273">
        <v>121923261.28</v>
      </c>
      <c r="P147" s="273">
        <v>119586605.03</v>
      </c>
      <c r="Q147" s="276">
        <f t="shared" si="17"/>
        <v>1368935572.55</v>
      </c>
      <c r="R147" s="239"/>
      <c r="S147" s="34"/>
      <c r="U147" s="1"/>
      <c r="V147" s="1"/>
    </row>
    <row r="148" spans="2:22" ht="16.5" customHeight="1" x14ac:dyDescent="0.25">
      <c r="B148" s="26" t="s">
        <v>470</v>
      </c>
      <c r="C148" s="282">
        <v>4841137326</v>
      </c>
      <c r="D148" s="282">
        <v>4328395333.46</v>
      </c>
      <c r="E148" s="273">
        <v>379255028.76999998</v>
      </c>
      <c r="F148" s="273">
        <v>499559433.88999999</v>
      </c>
      <c r="G148" s="273">
        <v>435713038.77000004</v>
      </c>
      <c r="H148" s="273">
        <v>487774546.81</v>
      </c>
      <c r="I148" s="273">
        <v>403433003.20999998</v>
      </c>
      <c r="J148" s="273">
        <v>390682368.63999999</v>
      </c>
      <c r="K148" s="273">
        <v>404752060.80000001</v>
      </c>
      <c r="L148" s="273">
        <v>400134674.88999999</v>
      </c>
      <c r="M148" s="273">
        <v>382294539.70999998</v>
      </c>
      <c r="N148" s="273">
        <v>361736023.86000001</v>
      </c>
      <c r="O148" s="273">
        <v>382306108.48000002</v>
      </c>
      <c r="P148" s="273">
        <v>435079707.14999998</v>
      </c>
      <c r="Q148" s="276">
        <f t="shared" si="17"/>
        <v>4962720534.9799995</v>
      </c>
      <c r="R148" s="239"/>
      <c r="S148" s="34"/>
    </row>
    <row r="149" spans="2:22" x14ac:dyDescent="0.25">
      <c r="B149" s="26" t="s">
        <v>471</v>
      </c>
      <c r="C149" s="282">
        <v>0</v>
      </c>
      <c r="D149" s="282">
        <v>160</v>
      </c>
      <c r="E149" s="273"/>
      <c r="F149" s="273">
        <v>0</v>
      </c>
      <c r="G149" s="273">
        <v>160</v>
      </c>
      <c r="H149" s="273"/>
      <c r="I149" s="273"/>
      <c r="J149" s="273"/>
      <c r="K149" s="273"/>
      <c r="L149" s="273">
        <v>0</v>
      </c>
      <c r="M149" s="273"/>
      <c r="N149" s="273"/>
      <c r="O149" s="273"/>
      <c r="P149" s="273"/>
      <c r="Q149" s="276">
        <f t="shared" ref="Q149" si="21">+SUM(E149:P149)</f>
        <v>160</v>
      </c>
      <c r="R149" s="239"/>
      <c r="S149" s="34"/>
    </row>
    <row r="150" spans="2:22" x14ac:dyDescent="0.25">
      <c r="B150" s="26" t="s">
        <v>472</v>
      </c>
      <c r="C150" s="282">
        <v>0</v>
      </c>
      <c r="D150" s="282">
        <v>0</v>
      </c>
      <c r="E150" s="273">
        <v>4700</v>
      </c>
      <c r="F150" s="273">
        <v>3850</v>
      </c>
      <c r="G150" s="273">
        <v>6100</v>
      </c>
      <c r="H150" s="273">
        <v>5400</v>
      </c>
      <c r="I150" s="273">
        <v>4700</v>
      </c>
      <c r="J150" s="273">
        <v>1650</v>
      </c>
      <c r="K150" s="273">
        <v>450</v>
      </c>
      <c r="L150" s="273">
        <v>450</v>
      </c>
      <c r="M150" s="273">
        <v>50</v>
      </c>
      <c r="N150" s="273"/>
      <c r="O150" s="273"/>
      <c r="P150" s="273">
        <v>100</v>
      </c>
      <c r="Q150" s="276">
        <f t="shared" si="17"/>
        <v>27450</v>
      </c>
      <c r="R150" s="239"/>
      <c r="S150" s="34"/>
    </row>
    <row r="151" spans="2:22" x14ac:dyDescent="0.25">
      <c r="B151" s="26" t="s">
        <v>473</v>
      </c>
      <c r="C151" s="282">
        <v>58672267</v>
      </c>
      <c r="D151" s="282">
        <v>52306638</v>
      </c>
      <c r="E151" s="273">
        <v>3530550</v>
      </c>
      <c r="F151" s="273">
        <v>4010350</v>
      </c>
      <c r="G151" s="273">
        <v>4922700</v>
      </c>
      <c r="H151" s="273">
        <v>3194760</v>
      </c>
      <c r="I151" s="273">
        <v>4732800</v>
      </c>
      <c r="J151" s="273">
        <v>3646150</v>
      </c>
      <c r="K151" s="273">
        <v>4272705</v>
      </c>
      <c r="L151" s="273">
        <v>3944110</v>
      </c>
      <c r="M151" s="273">
        <v>3564200</v>
      </c>
      <c r="N151" s="273">
        <v>4521450</v>
      </c>
      <c r="O151" s="273">
        <v>3430700</v>
      </c>
      <c r="P151" s="273">
        <v>3318200</v>
      </c>
      <c r="Q151" s="276">
        <f t="shared" si="17"/>
        <v>47088675</v>
      </c>
      <c r="R151" s="239"/>
      <c r="S151" s="34"/>
    </row>
    <row r="152" spans="2:22" x14ac:dyDescent="0.25">
      <c r="B152" s="26" t="s">
        <v>474</v>
      </c>
      <c r="C152" s="282">
        <v>724</v>
      </c>
      <c r="D152" s="282">
        <v>147342</v>
      </c>
      <c r="E152" s="273">
        <v>0</v>
      </c>
      <c r="F152" s="273"/>
      <c r="G152" s="273">
        <v>600</v>
      </c>
      <c r="H152" s="282"/>
      <c r="I152" s="282"/>
      <c r="J152" s="282"/>
      <c r="K152" s="273">
        <v>0</v>
      </c>
      <c r="L152" s="273">
        <v>1400</v>
      </c>
      <c r="M152" s="273"/>
      <c r="N152" s="273"/>
      <c r="O152" s="273"/>
      <c r="P152" s="273"/>
      <c r="Q152" s="276">
        <f t="shared" si="17"/>
        <v>2000</v>
      </c>
      <c r="R152" s="239"/>
      <c r="S152" s="34"/>
    </row>
    <row r="153" spans="2:22" x14ac:dyDescent="0.25">
      <c r="B153" s="26" t="s">
        <v>475</v>
      </c>
      <c r="C153" s="282">
        <v>326509</v>
      </c>
      <c r="D153" s="282">
        <v>379743</v>
      </c>
      <c r="E153" s="273">
        <v>295287.7</v>
      </c>
      <c r="F153" s="273">
        <v>15839.39</v>
      </c>
      <c r="G153" s="273">
        <v>2633.53</v>
      </c>
      <c r="H153" s="273">
        <v>3134.67</v>
      </c>
      <c r="I153" s="273">
        <v>546</v>
      </c>
      <c r="J153" s="273">
        <v>2354.67</v>
      </c>
      <c r="K153" s="273">
        <v>3787.46</v>
      </c>
      <c r="L153" s="273">
        <v>9055.11</v>
      </c>
      <c r="M153" s="273">
        <v>33497.06</v>
      </c>
      <c r="N153" s="273">
        <v>3946.42</v>
      </c>
      <c r="O153" s="273">
        <v>4572.33</v>
      </c>
      <c r="P153" s="273">
        <v>11078.23</v>
      </c>
      <c r="Q153" s="276">
        <f t="shared" si="17"/>
        <v>385732.57</v>
      </c>
      <c r="R153" s="239"/>
      <c r="S153" s="34"/>
    </row>
    <row r="154" spans="2:22" x14ac:dyDescent="0.25">
      <c r="B154" s="26" t="s">
        <v>572</v>
      </c>
      <c r="C154" s="282">
        <v>0</v>
      </c>
      <c r="D154" s="282">
        <v>654</v>
      </c>
      <c r="E154" s="282"/>
      <c r="F154" s="273"/>
      <c r="G154" s="273">
        <v>654.12</v>
      </c>
      <c r="H154" s="273"/>
      <c r="I154" s="273"/>
      <c r="J154" s="273"/>
      <c r="K154" s="273"/>
      <c r="L154" s="273">
        <v>0</v>
      </c>
      <c r="M154" s="273"/>
      <c r="N154" s="273"/>
      <c r="O154" s="273"/>
      <c r="P154" s="273"/>
      <c r="Q154" s="276">
        <f t="shared" ref="Q154" si="22">+SUM(E154:P154)</f>
        <v>654.12</v>
      </c>
      <c r="R154" s="239"/>
      <c r="S154" s="34"/>
    </row>
    <row r="155" spans="2:22" x14ac:dyDescent="0.25">
      <c r="B155" s="26" t="s">
        <v>573</v>
      </c>
      <c r="C155" s="282">
        <v>0</v>
      </c>
      <c r="D155" s="282">
        <v>0</v>
      </c>
      <c r="E155" s="282">
        <v>6754808.2199999997</v>
      </c>
      <c r="F155" s="273">
        <v>29740078.859999999</v>
      </c>
      <c r="G155" s="273">
        <v>18338756.579999998</v>
      </c>
      <c r="H155" s="273">
        <v>40844144.260000005</v>
      </c>
      <c r="I155" s="273">
        <v>37968194.260000005</v>
      </c>
      <c r="J155" s="273">
        <v>33361510.239999998</v>
      </c>
      <c r="K155" s="273">
        <v>33478910.239999998</v>
      </c>
      <c r="L155" s="273">
        <v>38004384.379999995</v>
      </c>
      <c r="M155" s="273">
        <v>21475433.140000001</v>
      </c>
      <c r="N155" s="273">
        <v>47151542.920000002</v>
      </c>
      <c r="O155" s="273">
        <v>25646136.039999999</v>
      </c>
      <c r="P155" s="273">
        <v>47108906.480000004</v>
      </c>
      <c r="Q155" s="276">
        <f t="shared" si="17"/>
        <v>379872805.62000006</v>
      </c>
      <c r="R155" s="239"/>
      <c r="S155" s="34"/>
    </row>
    <row r="156" spans="2:22" s="1" customFormat="1" x14ac:dyDescent="0.25">
      <c r="B156" s="26" t="s">
        <v>574</v>
      </c>
      <c r="C156" s="282">
        <v>0</v>
      </c>
      <c r="D156" s="282">
        <v>0</v>
      </c>
      <c r="E156" s="282">
        <v>23292462.32</v>
      </c>
      <c r="F156" s="273">
        <v>39210970.43</v>
      </c>
      <c r="G156" s="273">
        <v>164087514.19000003</v>
      </c>
      <c r="H156" s="273">
        <v>41420432.399999999</v>
      </c>
      <c r="I156" s="273">
        <v>58998021.609999999</v>
      </c>
      <c r="J156" s="273">
        <v>105842413.48</v>
      </c>
      <c r="K156" s="273">
        <v>43591558.329999998</v>
      </c>
      <c r="L156" s="273">
        <v>43584322.920000002</v>
      </c>
      <c r="M156" s="273">
        <v>68678451.780000001</v>
      </c>
      <c r="N156" s="273">
        <v>123178258.19999999</v>
      </c>
      <c r="O156" s="273">
        <v>128129971.44</v>
      </c>
      <c r="P156" s="273">
        <v>116025666.14999999</v>
      </c>
      <c r="Q156" s="276">
        <f t="shared" si="17"/>
        <v>956040043.25000012</v>
      </c>
      <c r="R156" s="239"/>
      <c r="S156" s="34"/>
      <c r="U156"/>
      <c r="V156"/>
    </row>
    <row r="157" spans="2:22" s="1" customFormat="1" x14ac:dyDescent="0.25">
      <c r="B157" s="284" t="s">
        <v>481</v>
      </c>
      <c r="C157" s="282">
        <v>0</v>
      </c>
      <c r="D157" s="282">
        <v>0</v>
      </c>
      <c r="E157" s="282">
        <v>4391476.8499999996</v>
      </c>
      <c r="F157" s="273">
        <v>4438821.41</v>
      </c>
      <c r="G157" s="273">
        <v>5719407.6799999997</v>
      </c>
      <c r="H157" s="273">
        <v>4598530.4800000004</v>
      </c>
      <c r="I157" s="273">
        <v>5671227.8700000001</v>
      </c>
      <c r="J157" s="273">
        <v>4336452.18</v>
      </c>
      <c r="K157" s="273">
        <v>3759972.71</v>
      </c>
      <c r="L157" s="273">
        <v>4466740.29</v>
      </c>
      <c r="M157" s="273">
        <v>3694864.63</v>
      </c>
      <c r="N157" s="273">
        <v>3548961.02</v>
      </c>
      <c r="O157" s="273">
        <v>3316000.15</v>
      </c>
      <c r="P157" s="273">
        <v>4170582.48</v>
      </c>
      <c r="Q157" s="276">
        <f t="shared" si="17"/>
        <v>52113037.750000007</v>
      </c>
      <c r="R157" s="239"/>
      <c r="S157" s="34"/>
      <c r="U157"/>
      <c r="V157"/>
    </row>
    <row r="158" spans="2:22" x14ac:dyDescent="0.25">
      <c r="B158" s="285" t="s">
        <v>212</v>
      </c>
      <c r="C158" s="283">
        <f t="shared" ref="C158:P158" si="23">+C159+C161</f>
        <v>9760211304</v>
      </c>
      <c r="D158" s="283">
        <f t="shared" si="23"/>
        <v>10817595441</v>
      </c>
      <c r="E158" s="283">
        <f t="shared" si="23"/>
        <v>48776194.939999998</v>
      </c>
      <c r="F158" s="283">
        <f t="shared" si="23"/>
        <v>46295.659999999996</v>
      </c>
      <c r="G158" s="283">
        <f t="shared" si="23"/>
        <v>1504320700.1599998</v>
      </c>
      <c r="H158" s="283">
        <f t="shared" si="23"/>
        <v>68655743.5</v>
      </c>
      <c r="I158" s="283">
        <f t="shared" si="23"/>
        <v>678108.16000000003</v>
      </c>
      <c r="J158" s="283">
        <f t="shared" si="23"/>
        <v>7929312747.1199999</v>
      </c>
      <c r="K158" s="283">
        <f t="shared" si="23"/>
        <v>1059687624.13</v>
      </c>
      <c r="L158" s="283">
        <f t="shared" si="23"/>
        <v>11218.65</v>
      </c>
      <c r="M158" s="283">
        <f t="shared" si="23"/>
        <v>15649.779999999999</v>
      </c>
      <c r="N158" s="283">
        <f t="shared" si="23"/>
        <v>77144516.139999986</v>
      </c>
      <c r="O158" s="283">
        <f t="shared" si="23"/>
        <v>722277.11</v>
      </c>
      <c r="P158" s="283">
        <f t="shared" si="23"/>
        <v>76832077.520000011</v>
      </c>
      <c r="Q158" s="283">
        <f t="shared" si="17"/>
        <v>10766203152.869999</v>
      </c>
      <c r="R158" s="239"/>
      <c r="S158" s="34"/>
    </row>
    <row r="159" spans="2:22" x14ac:dyDescent="0.25">
      <c r="B159" s="3" t="s">
        <v>213</v>
      </c>
      <c r="C159" s="243">
        <f t="shared" ref="C159:N159" si="24">SUM(C160:C160)</f>
        <v>0</v>
      </c>
      <c r="D159" s="243">
        <f t="shared" si="24"/>
        <v>0</v>
      </c>
      <c r="E159" s="243">
        <f t="shared" si="24"/>
        <v>0</v>
      </c>
      <c r="F159" s="243">
        <f t="shared" si="24"/>
        <v>0</v>
      </c>
      <c r="G159" s="243">
        <f t="shared" si="24"/>
        <v>0</v>
      </c>
      <c r="H159" s="243">
        <f t="shared" si="24"/>
        <v>0</v>
      </c>
      <c r="I159" s="243">
        <f t="shared" si="24"/>
        <v>0</v>
      </c>
      <c r="J159" s="243">
        <f t="shared" si="24"/>
        <v>0</v>
      </c>
      <c r="K159" s="243">
        <f t="shared" si="24"/>
        <v>0</v>
      </c>
      <c r="L159" s="243">
        <f t="shared" si="24"/>
        <v>0</v>
      </c>
      <c r="M159" s="243">
        <f t="shared" si="24"/>
        <v>0</v>
      </c>
      <c r="N159" s="243">
        <f t="shared" si="24"/>
        <v>0</v>
      </c>
      <c r="O159" s="243">
        <f>SUM(O160:O160)</f>
        <v>0</v>
      </c>
      <c r="P159" s="243">
        <f>SUM(P160:P160)</f>
        <v>76807048.620000005</v>
      </c>
      <c r="Q159" s="243">
        <f t="shared" si="17"/>
        <v>76807048.620000005</v>
      </c>
      <c r="R159" s="239"/>
      <c r="S159" s="34"/>
    </row>
    <row r="160" spans="2:22" x14ac:dyDescent="0.25">
      <c r="B160" s="26" t="s">
        <v>484</v>
      </c>
      <c r="C160" s="282">
        <v>0</v>
      </c>
      <c r="D160" s="282">
        <v>0</v>
      </c>
      <c r="E160" s="282">
        <v>0</v>
      </c>
      <c r="F160" s="282">
        <v>0</v>
      </c>
      <c r="G160" s="282">
        <v>0</v>
      </c>
      <c r="H160" s="282">
        <v>0</v>
      </c>
      <c r="I160" s="282">
        <v>0</v>
      </c>
      <c r="J160" s="282">
        <v>0</v>
      </c>
      <c r="K160" s="282">
        <v>0</v>
      </c>
      <c r="L160" s="282">
        <v>0</v>
      </c>
      <c r="M160" s="282">
        <v>0</v>
      </c>
      <c r="N160" s="282">
        <v>0</v>
      </c>
      <c r="O160" s="282">
        <v>0</v>
      </c>
      <c r="P160" s="282">
        <v>76807048.620000005</v>
      </c>
      <c r="Q160" s="282">
        <f>+SUM(E160:P160)</f>
        <v>76807048.620000005</v>
      </c>
      <c r="R160" s="239"/>
      <c r="S160" s="34"/>
    </row>
    <row r="161" spans="2:22" x14ac:dyDescent="0.25">
      <c r="B161" s="3" t="s">
        <v>214</v>
      </c>
      <c r="C161" s="243">
        <f t="shared" ref="C161:P161" si="25">SUM(C162:C171)</f>
        <v>9760211304</v>
      </c>
      <c r="D161" s="243">
        <f t="shared" si="25"/>
        <v>10817595441</v>
      </c>
      <c r="E161" s="243">
        <f>SUM(E162:E171)</f>
        <v>48776194.939999998</v>
      </c>
      <c r="F161" s="243">
        <f t="shared" si="25"/>
        <v>46295.659999999996</v>
      </c>
      <c r="G161" s="243">
        <f>SUM(G162:G171)</f>
        <v>1504320700.1599998</v>
      </c>
      <c r="H161" s="243">
        <f t="shared" si="25"/>
        <v>68655743.5</v>
      </c>
      <c r="I161" s="243">
        <f>SUM(I162:I171)</f>
        <v>678108.16000000003</v>
      </c>
      <c r="J161" s="243">
        <f t="shared" si="25"/>
        <v>7929312747.1199999</v>
      </c>
      <c r="K161" s="243">
        <f t="shared" si="25"/>
        <v>1059687624.13</v>
      </c>
      <c r="L161" s="243">
        <f t="shared" si="25"/>
        <v>11218.65</v>
      </c>
      <c r="M161" s="243">
        <f>SUM(M162:M171)</f>
        <v>15649.779999999999</v>
      </c>
      <c r="N161" s="243">
        <f t="shared" si="25"/>
        <v>77144516.139999986</v>
      </c>
      <c r="O161" s="243">
        <f t="shared" si="25"/>
        <v>722277.11</v>
      </c>
      <c r="P161" s="243">
        <f t="shared" si="25"/>
        <v>25028.9</v>
      </c>
      <c r="Q161" s="243">
        <f t="shared" si="17"/>
        <v>10689396104.249998</v>
      </c>
      <c r="R161" s="239"/>
      <c r="S161" s="34"/>
    </row>
    <row r="162" spans="2:22" x14ac:dyDescent="0.25">
      <c r="B162" s="23" t="s">
        <v>575</v>
      </c>
      <c r="C162" s="282">
        <v>1500000000</v>
      </c>
      <c r="D162" s="282">
        <v>2504310000</v>
      </c>
      <c r="E162" s="282">
        <v>0</v>
      </c>
      <c r="F162" s="282"/>
      <c r="G162" s="282">
        <v>1504310000</v>
      </c>
      <c r="H162" s="282"/>
      <c r="I162" s="282"/>
      <c r="J162" s="282"/>
      <c r="K162" s="282">
        <v>1000000000</v>
      </c>
      <c r="L162" s="282">
        <v>0</v>
      </c>
      <c r="M162" s="282"/>
      <c r="N162" s="282"/>
      <c r="O162" s="282"/>
      <c r="P162" s="282"/>
      <c r="Q162" s="282">
        <f t="shared" si="17"/>
        <v>2504310000</v>
      </c>
      <c r="R162" s="239"/>
      <c r="S162" s="34"/>
    </row>
    <row r="163" spans="2:22" x14ac:dyDescent="0.25">
      <c r="B163" s="23" t="s">
        <v>491</v>
      </c>
      <c r="C163" s="282">
        <v>8100000000</v>
      </c>
      <c r="D163" s="282">
        <v>7929298284</v>
      </c>
      <c r="E163" s="282">
        <v>0</v>
      </c>
      <c r="F163" s="282"/>
      <c r="G163" s="282"/>
      <c r="H163" s="282"/>
      <c r="I163" s="282"/>
      <c r="J163" s="282">
        <v>7929298284.3000002</v>
      </c>
      <c r="K163" s="282"/>
      <c r="L163" s="282">
        <v>0</v>
      </c>
      <c r="M163" s="282"/>
      <c r="N163" s="282"/>
      <c r="O163" s="282"/>
      <c r="P163" s="282"/>
      <c r="Q163" s="282">
        <f t="shared" si="17"/>
        <v>7929298284.3000002</v>
      </c>
      <c r="S163" s="34"/>
    </row>
    <row r="164" spans="2:22" x14ac:dyDescent="0.25">
      <c r="B164" s="26" t="s">
        <v>494</v>
      </c>
      <c r="C164" s="282">
        <v>160085862</v>
      </c>
      <c r="D164" s="282">
        <v>375866300</v>
      </c>
      <c r="E164" s="282">
        <v>40992627.57</v>
      </c>
      <c r="F164" s="282"/>
      <c r="G164" s="282"/>
      <c r="H164" s="282">
        <v>68653750.879999995</v>
      </c>
      <c r="I164" s="282">
        <v>441599.35</v>
      </c>
      <c r="J164" s="282"/>
      <c r="K164" s="282">
        <v>59686519.18</v>
      </c>
      <c r="L164" s="282">
        <v>0</v>
      </c>
      <c r="M164" s="282"/>
      <c r="N164" s="282">
        <v>77133577.319999993</v>
      </c>
      <c r="O164" s="282">
        <v>719046.88</v>
      </c>
      <c r="P164" s="282"/>
      <c r="Q164" s="282">
        <f t="shared" si="17"/>
        <v>247627121.17999998</v>
      </c>
      <c r="S164" s="34"/>
    </row>
    <row r="165" spans="2:22" x14ac:dyDescent="0.25">
      <c r="B165" s="26" t="s">
        <v>495</v>
      </c>
      <c r="C165" s="282">
        <v>96952</v>
      </c>
      <c r="D165" s="282">
        <v>91725</v>
      </c>
      <c r="E165" s="282">
        <v>19183.75</v>
      </c>
      <c r="F165" s="282">
        <v>16445.39</v>
      </c>
      <c r="G165" s="282">
        <v>10083.34</v>
      </c>
      <c r="H165" s="282">
        <v>1484.38</v>
      </c>
      <c r="I165" s="282">
        <v>3101.6099999999997</v>
      </c>
      <c r="J165" s="282">
        <v>14097.36</v>
      </c>
      <c r="K165" s="282">
        <v>1104.95</v>
      </c>
      <c r="L165" s="282">
        <v>10994.02</v>
      </c>
      <c r="M165" s="282">
        <v>15528.65</v>
      </c>
      <c r="N165" s="282">
        <v>10938.82</v>
      </c>
      <c r="O165" s="282">
        <v>3230.23</v>
      </c>
      <c r="P165" s="282">
        <v>24973.23</v>
      </c>
      <c r="Q165" s="282">
        <f t="shared" si="17"/>
        <v>131165.72999999998</v>
      </c>
      <c r="R165" s="239"/>
      <c r="S165" s="34"/>
    </row>
    <row r="166" spans="2:22" x14ac:dyDescent="0.25">
      <c r="B166" s="26" t="s">
        <v>576</v>
      </c>
      <c r="C166" s="282">
        <v>0</v>
      </c>
      <c r="D166" s="282">
        <v>1164</v>
      </c>
      <c r="E166" s="282">
        <v>1088.5</v>
      </c>
      <c r="F166" s="282"/>
      <c r="G166" s="282"/>
      <c r="H166" s="282">
        <v>75.040000000000006</v>
      </c>
      <c r="I166" s="282"/>
      <c r="J166" s="282"/>
      <c r="K166" s="282"/>
      <c r="L166" s="282">
        <v>224.63</v>
      </c>
      <c r="M166" s="282"/>
      <c r="N166" s="282"/>
      <c r="O166" s="282"/>
      <c r="P166" s="282"/>
      <c r="Q166" s="282">
        <f t="shared" si="17"/>
        <v>1388.17</v>
      </c>
      <c r="R166" s="239"/>
      <c r="S166" s="34"/>
    </row>
    <row r="167" spans="2:22" x14ac:dyDescent="0.25">
      <c r="B167" s="26" t="s">
        <v>497</v>
      </c>
      <c r="C167" s="282">
        <v>28490</v>
      </c>
      <c r="D167" s="282">
        <v>28490</v>
      </c>
      <c r="E167" s="282">
        <v>0</v>
      </c>
      <c r="F167" s="282">
        <v>28489.68</v>
      </c>
      <c r="G167" s="282"/>
      <c r="H167" s="282"/>
      <c r="I167" s="282"/>
      <c r="J167" s="282"/>
      <c r="K167" s="282"/>
      <c r="L167" s="282"/>
      <c r="M167" s="282"/>
      <c r="N167" s="282"/>
      <c r="O167" s="282"/>
      <c r="P167" s="282"/>
      <c r="Q167" s="282">
        <f t="shared" si="17"/>
        <v>28489.68</v>
      </c>
      <c r="R167" s="239"/>
      <c r="S167" s="34"/>
    </row>
    <row r="168" spans="2:22" s="1" customFormat="1" x14ac:dyDescent="0.25">
      <c r="B168" s="26" t="s">
        <v>577</v>
      </c>
      <c r="C168" s="282">
        <v>0</v>
      </c>
      <c r="D168" s="282">
        <v>0</v>
      </c>
      <c r="E168" s="282"/>
      <c r="F168" s="282"/>
      <c r="G168" s="282"/>
      <c r="H168" s="282"/>
      <c r="I168" s="282"/>
      <c r="J168" s="282"/>
      <c r="K168" s="282"/>
      <c r="L168" s="282"/>
      <c r="M168" s="282"/>
      <c r="N168" s="282"/>
      <c r="O168" s="282"/>
      <c r="P168" s="282">
        <v>0</v>
      </c>
      <c r="Q168" s="282">
        <f t="shared" ref="Q168" si="26">+SUM(E168:P168)</f>
        <v>0</v>
      </c>
      <c r="R168" s="239"/>
      <c r="S168" s="34"/>
      <c r="U168"/>
      <c r="V168"/>
    </row>
    <row r="169" spans="2:22" s="1" customFormat="1" x14ac:dyDescent="0.25">
      <c r="B169" s="26" t="s">
        <v>498</v>
      </c>
      <c r="C169" s="282">
        <v>0</v>
      </c>
      <c r="D169" s="282">
        <v>233598</v>
      </c>
      <c r="E169" s="282"/>
      <c r="F169" s="282"/>
      <c r="G169" s="282"/>
      <c r="H169" s="282">
        <v>433.2</v>
      </c>
      <c r="I169" s="282">
        <v>233164.9</v>
      </c>
      <c r="J169" s="282">
        <v>0.24</v>
      </c>
      <c r="K169" s="282"/>
      <c r="L169" s="282">
        <v>0</v>
      </c>
      <c r="M169" s="282"/>
      <c r="N169" s="282"/>
      <c r="O169" s="282"/>
      <c r="P169" s="282">
        <v>0.02</v>
      </c>
      <c r="Q169" s="282">
        <f t="shared" si="17"/>
        <v>233598.36</v>
      </c>
      <c r="R169" s="239"/>
      <c r="S169" s="34"/>
      <c r="U169"/>
      <c r="V169"/>
    </row>
    <row r="170" spans="2:22" s="1" customFormat="1" x14ac:dyDescent="0.25">
      <c r="B170" s="26" t="s">
        <v>499</v>
      </c>
      <c r="C170" s="282">
        <v>0</v>
      </c>
      <c r="D170" s="282">
        <v>2585</v>
      </c>
      <c r="E170" s="282"/>
      <c r="F170" s="282">
        <v>1360.59</v>
      </c>
      <c r="G170" s="282">
        <v>616.82000000000005</v>
      </c>
      <c r="H170" s="282"/>
      <c r="I170" s="282">
        <v>242.3</v>
      </c>
      <c r="J170" s="282">
        <v>365.22</v>
      </c>
      <c r="K170" s="282"/>
      <c r="L170" s="282">
        <v>0</v>
      </c>
      <c r="M170" s="282">
        <v>121.13</v>
      </c>
      <c r="N170" s="282"/>
      <c r="O170" s="282"/>
      <c r="P170" s="282">
        <v>55.65</v>
      </c>
      <c r="Q170" s="282">
        <f t="shared" ref="Q170" si="27">+SUM(E170:P170)</f>
        <v>2761.7100000000005</v>
      </c>
      <c r="R170" s="239"/>
      <c r="S170" s="34"/>
      <c r="U170"/>
      <c r="V170"/>
    </row>
    <row r="171" spans="2:22" s="1" customFormat="1" x14ac:dyDescent="0.25">
      <c r="B171" s="26" t="s">
        <v>578</v>
      </c>
      <c r="C171" s="282">
        <v>0</v>
      </c>
      <c r="D171" s="282">
        <v>7763295</v>
      </c>
      <c r="E171" s="282">
        <v>7763295.1200000001</v>
      </c>
      <c r="F171" s="282"/>
      <c r="G171" s="282"/>
      <c r="H171" s="282"/>
      <c r="I171" s="282"/>
      <c r="J171" s="282"/>
      <c r="K171" s="282"/>
      <c r="L171" s="282">
        <v>0</v>
      </c>
      <c r="M171" s="282"/>
      <c r="N171" s="282"/>
      <c r="O171" s="282"/>
      <c r="P171" s="282"/>
      <c r="Q171" s="282">
        <f t="shared" si="17"/>
        <v>7763295.1200000001</v>
      </c>
      <c r="R171" s="239"/>
      <c r="S171" s="34"/>
      <c r="U171"/>
      <c r="V171"/>
    </row>
    <row r="172" spans="2:22" s="1" customFormat="1" x14ac:dyDescent="0.25">
      <c r="B172" s="2" t="s">
        <v>282</v>
      </c>
      <c r="C172" s="243">
        <f>C173+C176+C182</f>
        <v>3706452804</v>
      </c>
      <c r="D172" s="243">
        <f>D173+D176+D182</f>
        <v>18129822593</v>
      </c>
      <c r="E172" s="243">
        <f t="shared" ref="E172:I172" si="28">E173</f>
        <v>0</v>
      </c>
      <c r="F172" s="243">
        <f t="shared" si="28"/>
        <v>0</v>
      </c>
      <c r="G172" s="243">
        <f t="shared" si="28"/>
        <v>0</v>
      </c>
      <c r="H172" s="243">
        <f t="shared" si="28"/>
        <v>0</v>
      </c>
      <c r="I172" s="243">
        <f t="shared" si="28"/>
        <v>1006500</v>
      </c>
      <c r="J172" s="243">
        <f t="shared" ref="J172:P172" si="29">J173+J176+J182</f>
        <v>5735633092.7200003</v>
      </c>
      <c r="K172" s="243">
        <f t="shared" si="29"/>
        <v>840183000</v>
      </c>
      <c r="L172" s="243">
        <f t="shared" si="29"/>
        <v>0</v>
      </c>
      <c r="M172" s="243">
        <f t="shared" si="29"/>
        <v>5498043435.9499998</v>
      </c>
      <c r="N172" s="243">
        <f t="shared" si="29"/>
        <v>200121500</v>
      </c>
      <c r="O172" s="243">
        <f t="shared" si="29"/>
        <v>2360000000</v>
      </c>
      <c r="P172" s="243">
        <f t="shared" si="29"/>
        <v>5097610895.3999996</v>
      </c>
      <c r="Q172" s="243">
        <f>+SUM(E172:P172)</f>
        <v>19732598424.07</v>
      </c>
      <c r="R172"/>
      <c r="S172" s="34"/>
    </row>
    <row r="173" spans="2:22" s="1" customFormat="1" x14ac:dyDescent="0.25">
      <c r="B173" s="8" t="s">
        <v>216</v>
      </c>
      <c r="C173" s="282">
        <v>1452804</v>
      </c>
      <c r="D173" s="282">
        <f>D174+D175</f>
        <v>1281000</v>
      </c>
      <c r="E173" s="282">
        <f>E174+E175</f>
        <v>0</v>
      </c>
      <c r="F173" s="282">
        <f t="shared" ref="F173:P173" si="30">F174+F175</f>
        <v>0</v>
      </c>
      <c r="G173" s="282">
        <f t="shared" si="30"/>
        <v>0</v>
      </c>
      <c r="H173" s="282">
        <f t="shared" si="30"/>
        <v>0</v>
      </c>
      <c r="I173" s="282">
        <f t="shared" si="30"/>
        <v>1006500</v>
      </c>
      <c r="J173" s="282">
        <f t="shared" si="30"/>
        <v>91500</v>
      </c>
      <c r="K173" s="282">
        <f t="shared" si="30"/>
        <v>183000</v>
      </c>
      <c r="L173" s="282">
        <f t="shared" si="30"/>
        <v>0</v>
      </c>
      <c r="M173" s="282">
        <f t="shared" si="30"/>
        <v>91500</v>
      </c>
      <c r="N173" s="282">
        <f t="shared" si="30"/>
        <v>121500</v>
      </c>
      <c r="O173" s="282">
        <f t="shared" si="30"/>
        <v>0</v>
      </c>
      <c r="P173" s="282">
        <f t="shared" si="30"/>
        <v>183000</v>
      </c>
      <c r="Q173" s="282">
        <f t="shared" si="17"/>
        <v>1677000</v>
      </c>
      <c r="R173"/>
      <c r="S173" s="34"/>
    </row>
    <row r="174" spans="2:22" s="1" customFormat="1" x14ac:dyDescent="0.25">
      <c r="B174" s="23" t="s">
        <v>502</v>
      </c>
      <c r="C174" s="282">
        <v>0</v>
      </c>
      <c r="D174" s="282">
        <v>1281000</v>
      </c>
      <c r="E174" s="282">
        <v>0</v>
      </c>
      <c r="F174" s="282"/>
      <c r="G174" s="282"/>
      <c r="H174" s="282"/>
      <c r="I174" s="282">
        <v>1006500</v>
      </c>
      <c r="J174" s="282">
        <v>91500</v>
      </c>
      <c r="K174" s="282">
        <v>183000</v>
      </c>
      <c r="L174" s="243">
        <v>0</v>
      </c>
      <c r="M174" s="282">
        <v>91500</v>
      </c>
      <c r="N174" s="243">
        <v>121500</v>
      </c>
      <c r="O174" s="243"/>
      <c r="P174" s="243">
        <v>183000</v>
      </c>
      <c r="Q174" s="243">
        <f t="shared" si="17"/>
        <v>1677000</v>
      </c>
      <c r="R174" s="239"/>
      <c r="S174" s="34"/>
    </row>
    <row r="175" spans="2:22" x14ac:dyDescent="0.25">
      <c r="B175" s="23" t="s">
        <v>503</v>
      </c>
      <c r="C175" s="282">
        <v>0</v>
      </c>
      <c r="D175" s="282">
        <v>0</v>
      </c>
      <c r="E175" s="282">
        <v>0</v>
      </c>
      <c r="F175" s="282">
        <v>0</v>
      </c>
      <c r="G175" s="282">
        <v>0</v>
      </c>
      <c r="H175" s="243">
        <v>0</v>
      </c>
      <c r="I175" s="243">
        <v>0</v>
      </c>
      <c r="J175" s="243">
        <v>0</v>
      </c>
      <c r="K175" s="243">
        <v>0</v>
      </c>
      <c r="L175" s="243">
        <v>0</v>
      </c>
      <c r="M175" s="243">
        <v>0</v>
      </c>
      <c r="N175" s="243">
        <v>0</v>
      </c>
      <c r="O175" s="243">
        <v>0</v>
      </c>
      <c r="P175" s="243">
        <v>0</v>
      </c>
      <c r="Q175" s="282">
        <f t="shared" si="17"/>
        <v>0</v>
      </c>
      <c r="R175" s="239"/>
      <c r="S175" s="34"/>
      <c r="U175" s="1"/>
      <c r="V175" s="1"/>
    </row>
    <row r="176" spans="2:22" x14ac:dyDescent="0.25">
      <c r="B176" s="8" t="s">
        <v>217</v>
      </c>
      <c r="C176" s="282">
        <f>SUM(C177:C181)</f>
        <v>3705000000</v>
      </c>
      <c r="D176" s="282">
        <f>SUM(D177:D181)</f>
        <v>18128541593</v>
      </c>
      <c r="E176" s="282">
        <f>SUM(E177:E182)</f>
        <v>0</v>
      </c>
      <c r="F176" s="282">
        <f t="shared" ref="F176:O176" si="31">SUM(F177:F182)</f>
        <v>0</v>
      </c>
      <c r="G176" s="282">
        <f t="shared" si="31"/>
        <v>0</v>
      </c>
      <c r="H176" s="282">
        <f t="shared" si="31"/>
        <v>0</v>
      </c>
      <c r="I176" s="282">
        <f t="shared" si="31"/>
        <v>0</v>
      </c>
      <c r="J176" s="282">
        <f t="shared" si="31"/>
        <v>5735541592.7200003</v>
      </c>
      <c r="K176" s="282">
        <f t="shared" si="31"/>
        <v>840000000</v>
      </c>
      <c r="L176" s="282">
        <f t="shared" si="31"/>
        <v>0</v>
      </c>
      <c r="M176" s="282">
        <f t="shared" si="31"/>
        <v>5497951935.9499998</v>
      </c>
      <c r="N176" s="282">
        <f t="shared" si="31"/>
        <v>200000000</v>
      </c>
      <c r="O176" s="282">
        <f t="shared" si="31"/>
        <v>2360000000</v>
      </c>
      <c r="P176" s="282">
        <f>SUM(P177:P181)</f>
        <v>5097427895.3999996</v>
      </c>
      <c r="Q176" s="282">
        <f>+SUM(E176:P176)</f>
        <v>19730921424.07</v>
      </c>
      <c r="R176" s="239"/>
      <c r="S176" s="34"/>
    </row>
    <row r="177" spans="2:22" x14ac:dyDescent="0.25">
      <c r="B177" s="26" t="s">
        <v>505</v>
      </c>
      <c r="C177" s="282">
        <v>0</v>
      </c>
      <c r="D177" s="282">
        <v>1100000000</v>
      </c>
      <c r="E177" s="282">
        <v>0</v>
      </c>
      <c r="F177" s="282"/>
      <c r="G177" s="282">
        <v>0</v>
      </c>
      <c r="H177" s="282">
        <v>0</v>
      </c>
      <c r="I177" s="282">
        <v>0</v>
      </c>
      <c r="J177" s="282"/>
      <c r="K177" s="282">
        <v>0</v>
      </c>
      <c r="L177" s="282">
        <v>0</v>
      </c>
      <c r="M177" s="282"/>
      <c r="N177" s="282">
        <v>0</v>
      </c>
      <c r="O177" s="282">
        <v>0</v>
      </c>
      <c r="P177" s="282">
        <v>1397427895.4000001</v>
      </c>
      <c r="Q177" s="282">
        <f t="shared" si="17"/>
        <v>1397427895.4000001</v>
      </c>
      <c r="S177" s="34"/>
    </row>
    <row r="178" spans="2:22" x14ac:dyDescent="0.25">
      <c r="B178" s="26" t="s">
        <v>506</v>
      </c>
      <c r="C178" s="282">
        <v>3705000000</v>
      </c>
      <c r="D178" s="282">
        <v>3923000000</v>
      </c>
      <c r="E178" s="282">
        <v>0</v>
      </c>
      <c r="F178" s="282"/>
      <c r="G178" s="282"/>
      <c r="H178" s="282"/>
      <c r="I178" s="282"/>
      <c r="J178" s="282"/>
      <c r="K178" s="282">
        <v>840000000</v>
      </c>
      <c r="L178" s="282">
        <v>0</v>
      </c>
      <c r="M178" s="282">
        <v>697951935.95000005</v>
      </c>
      <c r="N178" s="282"/>
      <c r="O178" s="282">
        <v>360000000</v>
      </c>
      <c r="P178" s="282">
        <v>700000000</v>
      </c>
      <c r="Q178" s="282">
        <f t="shared" ref="Q178:Q180" si="32">+SUM(E178:P178)</f>
        <v>2597951935.9499998</v>
      </c>
      <c r="R178" s="239"/>
      <c r="S178" s="34"/>
    </row>
    <row r="179" spans="2:22" x14ac:dyDescent="0.25">
      <c r="B179" s="26" t="s">
        <v>579</v>
      </c>
      <c r="C179" s="282">
        <v>0</v>
      </c>
      <c r="D179" s="282">
        <v>1105541593</v>
      </c>
      <c r="E179" s="282"/>
      <c r="F179" s="282"/>
      <c r="G179" s="282"/>
      <c r="H179" s="282"/>
      <c r="I179" s="282"/>
      <c r="J179" s="282">
        <v>735541592.72000003</v>
      </c>
      <c r="K179" s="282"/>
      <c r="L179" s="282">
        <v>0</v>
      </c>
      <c r="M179" s="282"/>
      <c r="N179" s="282"/>
      <c r="O179" s="282"/>
      <c r="P179" s="282"/>
      <c r="Q179" s="282">
        <f t="shared" si="32"/>
        <v>735541592.72000003</v>
      </c>
      <c r="R179" s="239"/>
      <c r="S179" s="34"/>
    </row>
    <row r="180" spans="2:22" x14ac:dyDescent="0.25">
      <c r="B180" s="26" t="s">
        <v>580</v>
      </c>
      <c r="C180" s="282">
        <v>0</v>
      </c>
      <c r="D180" s="282">
        <v>10000000000</v>
      </c>
      <c r="E180" s="282"/>
      <c r="F180" s="282"/>
      <c r="G180" s="282"/>
      <c r="H180" s="282"/>
      <c r="I180" s="282"/>
      <c r="J180" s="282">
        <v>5000000000</v>
      </c>
      <c r="K180" s="282"/>
      <c r="L180" s="282">
        <v>0</v>
      </c>
      <c r="M180" s="282">
        <v>4800000000</v>
      </c>
      <c r="N180" s="282">
        <v>200000000</v>
      </c>
      <c r="O180" s="282"/>
      <c r="P180" s="282">
        <v>0</v>
      </c>
      <c r="Q180" s="282">
        <f t="shared" si="32"/>
        <v>10000000000</v>
      </c>
      <c r="R180" s="239"/>
      <c r="S180" s="34"/>
    </row>
    <row r="181" spans="2:22" x14ac:dyDescent="0.25">
      <c r="B181" s="26" t="s">
        <v>581</v>
      </c>
      <c r="C181" s="282">
        <v>0</v>
      </c>
      <c r="D181" s="282">
        <v>2000000000</v>
      </c>
      <c r="E181" s="282"/>
      <c r="F181" s="282"/>
      <c r="G181" s="282"/>
      <c r="H181" s="282"/>
      <c r="I181" s="282"/>
      <c r="J181" s="282"/>
      <c r="K181" s="282"/>
      <c r="L181" s="282">
        <v>0</v>
      </c>
      <c r="M181" s="282"/>
      <c r="N181" s="282"/>
      <c r="O181" s="282">
        <v>2000000000</v>
      </c>
      <c r="P181" s="282">
        <v>3000000000</v>
      </c>
      <c r="Q181" s="282">
        <f t="shared" si="17"/>
        <v>5000000000</v>
      </c>
      <c r="R181" s="239"/>
      <c r="S181" s="34"/>
    </row>
    <row r="182" spans="2:22" s="1" customFormat="1" x14ac:dyDescent="0.25">
      <c r="B182" s="8" t="s">
        <v>507</v>
      </c>
      <c r="C182" s="282">
        <f>C183</f>
        <v>0</v>
      </c>
      <c r="D182" s="282">
        <f>D183</f>
        <v>0</v>
      </c>
      <c r="E182" s="282">
        <f>E183</f>
        <v>0</v>
      </c>
      <c r="F182" s="282">
        <f t="shared" ref="F182:P182" si="33">F183</f>
        <v>0</v>
      </c>
      <c r="G182" s="282">
        <f t="shared" si="33"/>
        <v>0</v>
      </c>
      <c r="H182" s="282">
        <f t="shared" si="33"/>
        <v>0</v>
      </c>
      <c r="I182" s="282">
        <f t="shared" si="33"/>
        <v>0</v>
      </c>
      <c r="J182" s="282">
        <f t="shared" si="33"/>
        <v>0</v>
      </c>
      <c r="K182" s="282">
        <f t="shared" si="33"/>
        <v>0</v>
      </c>
      <c r="L182" s="282">
        <f t="shared" si="33"/>
        <v>0</v>
      </c>
      <c r="M182" s="282">
        <f t="shared" si="33"/>
        <v>0</v>
      </c>
      <c r="N182" s="282">
        <f t="shared" si="33"/>
        <v>0</v>
      </c>
      <c r="O182" s="282">
        <f t="shared" si="33"/>
        <v>0</v>
      </c>
      <c r="P182" s="282">
        <f t="shared" si="33"/>
        <v>0</v>
      </c>
      <c r="Q182" s="282">
        <f t="shared" si="17"/>
        <v>0</v>
      </c>
      <c r="R182" s="239"/>
      <c r="S182" s="34"/>
      <c r="U182"/>
      <c r="V182"/>
    </row>
    <row r="183" spans="2:22" x14ac:dyDescent="0.25">
      <c r="B183" s="26" t="s">
        <v>508</v>
      </c>
      <c r="C183" s="282">
        <v>0</v>
      </c>
      <c r="D183" s="282">
        <v>0</v>
      </c>
      <c r="E183" s="282">
        <v>0</v>
      </c>
      <c r="F183" s="282">
        <v>0</v>
      </c>
      <c r="G183" s="282">
        <v>0</v>
      </c>
      <c r="H183" s="282">
        <v>0</v>
      </c>
      <c r="I183" s="282">
        <v>0</v>
      </c>
      <c r="J183" s="282">
        <v>0</v>
      </c>
      <c r="K183" s="282">
        <v>0</v>
      </c>
      <c r="L183" s="282">
        <v>0</v>
      </c>
      <c r="M183" s="282">
        <v>0</v>
      </c>
      <c r="N183" s="282">
        <v>0</v>
      </c>
      <c r="O183" s="282">
        <v>0</v>
      </c>
      <c r="P183" s="282">
        <v>0</v>
      </c>
      <c r="Q183" s="282">
        <f t="shared" si="17"/>
        <v>0</v>
      </c>
      <c r="R183" s="239"/>
      <c r="S183" s="34"/>
    </row>
    <row r="184" spans="2:22" x14ac:dyDescent="0.25">
      <c r="B184" s="2" t="s">
        <v>218</v>
      </c>
      <c r="C184" s="243">
        <f>SUM(C185:C188)</f>
        <v>369830712</v>
      </c>
      <c r="D184" s="243">
        <f>SUM(D185:D188)</f>
        <v>2160948193</v>
      </c>
      <c r="E184" s="243">
        <f t="shared" ref="E184:P184" si="34">SUM(E185:E188)</f>
        <v>99647387.550000012</v>
      </c>
      <c r="F184" s="243">
        <f t="shared" si="34"/>
        <v>816172552.08000004</v>
      </c>
      <c r="G184" s="243">
        <f t="shared" si="34"/>
        <v>96353048.25</v>
      </c>
      <c r="H184" s="243">
        <f t="shared" si="34"/>
        <v>95140739.609999999</v>
      </c>
      <c r="I184" s="243">
        <f t="shared" si="34"/>
        <v>98881260.530000016</v>
      </c>
      <c r="J184" s="243">
        <f t="shared" si="34"/>
        <v>96610138.159999996</v>
      </c>
      <c r="K184" s="243">
        <f t="shared" si="34"/>
        <v>106735814.73</v>
      </c>
      <c r="L184" s="243">
        <f t="shared" si="34"/>
        <v>116411111.23999999</v>
      </c>
      <c r="M184" s="243">
        <f t="shared" si="34"/>
        <v>111938514.77000001</v>
      </c>
      <c r="N184" s="243">
        <f t="shared" si="34"/>
        <v>137636017.47999999</v>
      </c>
      <c r="O184" s="243">
        <f>SUM(O185:O188)</f>
        <v>136580690.45000002</v>
      </c>
      <c r="P184" s="243">
        <f t="shared" si="34"/>
        <v>236848002.38</v>
      </c>
      <c r="Q184" s="243">
        <f t="shared" si="17"/>
        <v>2148955277.23</v>
      </c>
      <c r="R184" s="239"/>
      <c r="S184" s="34"/>
      <c r="U184" s="1"/>
      <c r="V184" s="1"/>
    </row>
    <row r="185" spans="2:22" x14ac:dyDescent="0.25">
      <c r="B185" s="23" t="s">
        <v>509</v>
      </c>
      <c r="C185" s="282">
        <v>369671051</v>
      </c>
      <c r="D185" s="282">
        <v>269913583</v>
      </c>
      <c r="E185" s="282">
        <v>7054172.8100000005</v>
      </c>
      <c r="F185" s="282">
        <v>9606372.3399999999</v>
      </c>
      <c r="G185" s="282">
        <v>24134879.310000002</v>
      </c>
      <c r="H185" s="282">
        <v>23995183.09</v>
      </c>
      <c r="I185" s="282">
        <v>20876493.48</v>
      </c>
      <c r="J185" s="282">
        <v>16102738.91</v>
      </c>
      <c r="K185" s="282">
        <v>20599168.619999997</v>
      </c>
      <c r="L185" s="282">
        <v>41311794.210000001</v>
      </c>
      <c r="M185" s="282">
        <v>35945224.670000002</v>
      </c>
      <c r="N185" s="282">
        <v>54749721.099999994</v>
      </c>
      <c r="O185" s="282">
        <v>65738867.210000001</v>
      </c>
      <c r="P185" s="282">
        <v>161966230.84</v>
      </c>
      <c r="Q185" s="276">
        <f t="shared" si="17"/>
        <v>482080846.59000003</v>
      </c>
      <c r="R185" s="239"/>
      <c r="S185" s="34"/>
    </row>
    <row r="186" spans="2:22" x14ac:dyDescent="0.25">
      <c r="B186" s="23" t="s">
        <v>510</v>
      </c>
      <c r="C186" s="282">
        <v>0</v>
      </c>
      <c r="D186" s="282">
        <v>0</v>
      </c>
      <c r="E186" s="282">
        <v>92579785.540000007</v>
      </c>
      <c r="F186" s="282">
        <v>74422693.209999993</v>
      </c>
      <c r="G186" s="282">
        <v>72214739.739999995</v>
      </c>
      <c r="H186" s="282">
        <v>71139127.319999993</v>
      </c>
      <c r="I186" s="282">
        <v>77993337.850000009</v>
      </c>
      <c r="J186" s="282">
        <v>80493470.049999997</v>
      </c>
      <c r="K186" s="282">
        <v>86124716.909999996</v>
      </c>
      <c r="L186" s="282">
        <v>75094387.829999983</v>
      </c>
      <c r="M186" s="282">
        <v>75985360.900000006</v>
      </c>
      <c r="N186" s="282">
        <v>82884796.379999995</v>
      </c>
      <c r="O186" s="282">
        <v>70841523.24000001</v>
      </c>
      <c r="P186" s="282">
        <v>74880271.539999992</v>
      </c>
      <c r="Q186" s="276">
        <f t="shared" si="17"/>
        <v>934654210.50999999</v>
      </c>
      <c r="R186" s="239"/>
      <c r="S186" s="34"/>
    </row>
    <row r="187" spans="2:22" s="1" customFormat="1" x14ac:dyDescent="0.25">
      <c r="B187" s="23" t="s">
        <v>511</v>
      </c>
      <c r="C187" s="282">
        <v>159661</v>
      </c>
      <c r="D187" s="282">
        <v>138676</v>
      </c>
      <c r="E187" s="282">
        <v>13429.2</v>
      </c>
      <c r="F187" s="282">
        <v>12429.2</v>
      </c>
      <c r="G187" s="282">
        <v>3429.2</v>
      </c>
      <c r="H187" s="282">
        <v>6429.2</v>
      </c>
      <c r="I187" s="282">
        <v>11429.2</v>
      </c>
      <c r="J187" s="282">
        <v>13929.2</v>
      </c>
      <c r="K187" s="282">
        <v>11929.2</v>
      </c>
      <c r="L187" s="282">
        <v>4929.2</v>
      </c>
      <c r="M187" s="282">
        <v>7929.2</v>
      </c>
      <c r="N187" s="282">
        <v>1500</v>
      </c>
      <c r="O187" s="282">
        <v>300</v>
      </c>
      <c r="P187" s="282">
        <v>1500</v>
      </c>
      <c r="Q187" s="276">
        <f t="shared" si="17"/>
        <v>89162.799999999988</v>
      </c>
      <c r="R187" s="239"/>
      <c r="S187" s="34"/>
      <c r="U187"/>
      <c r="V187"/>
    </row>
    <row r="188" spans="2:22" x14ac:dyDescent="0.25">
      <c r="B188" s="23" t="s">
        <v>512</v>
      </c>
      <c r="C188" s="282">
        <v>0</v>
      </c>
      <c r="D188" s="282">
        <v>1890895934</v>
      </c>
      <c r="E188" s="282"/>
      <c r="F188" s="282">
        <v>732131057.33000004</v>
      </c>
      <c r="G188" s="282"/>
      <c r="H188" s="282"/>
      <c r="I188" s="282"/>
      <c r="J188" s="282"/>
      <c r="K188" s="282"/>
      <c r="L188" s="282">
        <v>0</v>
      </c>
      <c r="M188" s="282"/>
      <c r="N188" s="282"/>
      <c r="O188" s="282"/>
      <c r="P188" s="282"/>
      <c r="Q188" s="276">
        <f t="shared" ref="Q188:Q255" si="35">+SUM(E188:P188)</f>
        <v>732131057.33000004</v>
      </c>
      <c r="R188" s="239"/>
      <c r="S188" s="34"/>
    </row>
    <row r="189" spans="2:22" x14ac:dyDescent="0.25">
      <c r="B189" s="2" t="s">
        <v>219</v>
      </c>
      <c r="C189" s="243">
        <f>SUM(C190:C196)</f>
        <v>9018702142</v>
      </c>
      <c r="D189" s="243">
        <f>SUM(D190:D196)</f>
        <v>15963064265.950001</v>
      </c>
      <c r="E189" s="243">
        <f t="shared" ref="E189:P189" si="36">SUM(E190:E196)</f>
        <v>769114856.32000005</v>
      </c>
      <c r="F189" s="243">
        <f t="shared" si="36"/>
        <v>791715458.14999998</v>
      </c>
      <c r="G189" s="243">
        <f t="shared" si="36"/>
        <v>960611653.21000004</v>
      </c>
      <c r="H189" s="243">
        <f t="shared" si="36"/>
        <v>946986589.69999993</v>
      </c>
      <c r="I189" s="243">
        <f t="shared" si="36"/>
        <v>768974228.36999989</v>
      </c>
      <c r="J189" s="243">
        <f t="shared" si="36"/>
        <v>1318588358.46</v>
      </c>
      <c r="K189" s="243">
        <f t="shared" si="36"/>
        <v>915911433.12999988</v>
      </c>
      <c r="L189" s="243">
        <f t="shared" si="36"/>
        <v>945180771.21999991</v>
      </c>
      <c r="M189" s="243">
        <f t="shared" si="36"/>
        <v>928433453.6500001</v>
      </c>
      <c r="N189" s="243">
        <f t="shared" si="36"/>
        <v>1029070112.61</v>
      </c>
      <c r="O189" s="243">
        <f t="shared" si="36"/>
        <v>1383066855.05</v>
      </c>
      <c r="P189" s="243">
        <f t="shared" si="36"/>
        <v>4552404075.6999998</v>
      </c>
      <c r="Q189" s="243">
        <f t="shared" si="35"/>
        <v>15310057845.57</v>
      </c>
      <c r="R189" s="239"/>
      <c r="S189" s="34"/>
      <c r="U189" s="1"/>
      <c r="V189" s="1"/>
    </row>
    <row r="190" spans="2:22" x14ac:dyDescent="0.25">
      <c r="B190" s="23" t="s">
        <v>513</v>
      </c>
      <c r="C190" s="282">
        <v>0</v>
      </c>
      <c r="D190" s="282">
        <v>231276062</v>
      </c>
      <c r="E190" s="282">
        <v>13700</v>
      </c>
      <c r="F190" s="282">
        <v>6029.6100000000006</v>
      </c>
      <c r="G190" s="282">
        <v>14551.6</v>
      </c>
      <c r="H190" s="282">
        <v>39750</v>
      </c>
      <c r="I190" s="282">
        <v>3200</v>
      </c>
      <c r="J190" s="282">
        <v>1000</v>
      </c>
      <c r="K190" s="282">
        <v>5256.3</v>
      </c>
      <c r="L190" s="282">
        <v>601.02</v>
      </c>
      <c r="M190" s="282">
        <v>4355</v>
      </c>
      <c r="N190" s="282">
        <v>21020.989999999998</v>
      </c>
      <c r="O190" s="282">
        <v>11401</v>
      </c>
      <c r="P190" s="282">
        <v>-84650</v>
      </c>
      <c r="Q190" s="276">
        <f t="shared" si="35"/>
        <v>36215.51999999999</v>
      </c>
      <c r="R190" s="239"/>
      <c r="S190" s="34"/>
    </row>
    <row r="191" spans="2:22" x14ac:dyDescent="0.25">
      <c r="B191" s="23" t="s">
        <v>514</v>
      </c>
      <c r="C191" s="282">
        <v>80760241</v>
      </c>
      <c r="D191" s="282">
        <v>0</v>
      </c>
      <c r="E191" s="282">
        <v>5289616.5699999994</v>
      </c>
      <c r="F191" s="282">
        <v>4596285.55</v>
      </c>
      <c r="G191" s="282">
        <v>5541525.6999999993</v>
      </c>
      <c r="H191" s="282">
        <v>171167653.77000001</v>
      </c>
      <c r="I191" s="282">
        <v>7141513.29</v>
      </c>
      <c r="J191" s="282">
        <v>4757850.8999999994</v>
      </c>
      <c r="K191" s="282">
        <v>4188495.8900000006</v>
      </c>
      <c r="L191" s="282">
        <v>4192895.46</v>
      </c>
      <c r="M191" s="282">
        <v>4208613.3899999997</v>
      </c>
      <c r="N191" s="282">
        <v>2630508.8299999996</v>
      </c>
      <c r="O191" s="282">
        <v>314426856.34000003</v>
      </c>
      <c r="P191" s="282">
        <v>3336864415.0899997</v>
      </c>
      <c r="Q191" s="276">
        <f t="shared" si="35"/>
        <v>3865006230.7799997</v>
      </c>
      <c r="R191" s="239"/>
      <c r="S191" s="34"/>
    </row>
    <row r="192" spans="2:22" x14ac:dyDescent="0.25">
      <c r="B192" s="23" t="s">
        <v>582</v>
      </c>
      <c r="C192" s="282">
        <v>80760241</v>
      </c>
      <c r="D192" s="282">
        <v>9627469204</v>
      </c>
      <c r="E192" s="282"/>
      <c r="F192" s="282"/>
      <c r="G192" s="282">
        <v>0</v>
      </c>
      <c r="H192" s="282"/>
      <c r="I192" s="282"/>
      <c r="J192" s="282">
        <v>0</v>
      </c>
      <c r="K192" s="282"/>
      <c r="L192" s="282">
        <v>0</v>
      </c>
      <c r="M192" s="282"/>
      <c r="N192" s="282">
        <v>2325053.2799999998</v>
      </c>
      <c r="O192" s="282"/>
      <c r="P192" s="282"/>
      <c r="Q192" s="276">
        <f t="shared" si="35"/>
        <v>2325053.2799999998</v>
      </c>
      <c r="R192" s="239"/>
      <c r="S192" s="34"/>
    </row>
    <row r="193" spans="2:22" x14ac:dyDescent="0.25">
      <c r="B193" s="23" t="s">
        <v>515</v>
      </c>
      <c r="C193" s="282">
        <v>8857181660</v>
      </c>
      <c r="D193" s="282">
        <v>0</v>
      </c>
      <c r="E193" s="282">
        <v>745119434.32000005</v>
      </c>
      <c r="F193" s="282">
        <v>737502030.72000003</v>
      </c>
      <c r="G193" s="282">
        <v>913199146.10000002</v>
      </c>
      <c r="H193" s="282">
        <v>726318489.05999994</v>
      </c>
      <c r="I193" s="282">
        <v>661780929.30999994</v>
      </c>
      <c r="J193" s="282">
        <v>946486783.33000004</v>
      </c>
      <c r="K193" s="282">
        <v>691464158.5999999</v>
      </c>
      <c r="L193" s="282">
        <v>881587111.83999991</v>
      </c>
      <c r="M193" s="282">
        <v>760452154.93000007</v>
      </c>
      <c r="N193" s="282">
        <v>753751362.28999996</v>
      </c>
      <c r="O193" s="282">
        <v>879831506.99000001</v>
      </c>
      <c r="P193" s="282">
        <v>829710508.5</v>
      </c>
      <c r="Q193" s="276">
        <f t="shared" si="35"/>
        <v>9527203615.9900017</v>
      </c>
      <c r="R193" s="239"/>
      <c r="S193" s="34"/>
    </row>
    <row r="194" spans="2:22" x14ac:dyDescent="0.25">
      <c r="B194" s="23" t="s">
        <v>516</v>
      </c>
      <c r="C194" s="282">
        <v>0</v>
      </c>
      <c r="D194" s="282">
        <v>6104318999.9499998</v>
      </c>
      <c r="E194" s="282">
        <v>9966708.4000000004</v>
      </c>
      <c r="F194" s="282">
        <v>40486906.25</v>
      </c>
      <c r="G194" s="282">
        <v>26720231.830000002</v>
      </c>
      <c r="H194" s="282">
        <v>7503696.3900000006</v>
      </c>
      <c r="I194" s="282">
        <v>1096237.26</v>
      </c>
      <c r="J194" s="282">
        <v>36817708.619999997</v>
      </c>
      <c r="K194" s="282">
        <v>160609520.60999995</v>
      </c>
      <c r="L194" s="282">
        <v>50361127.729999997</v>
      </c>
      <c r="M194" s="282">
        <v>154634719.81</v>
      </c>
      <c r="N194" s="282">
        <v>263272663.10999995</v>
      </c>
      <c r="O194" s="282">
        <v>14931155.949999999</v>
      </c>
      <c r="P194" s="282">
        <v>176895404.05000001</v>
      </c>
      <c r="Q194" s="276">
        <f t="shared" si="35"/>
        <v>943296080.00999999</v>
      </c>
      <c r="R194" s="239"/>
      <c r="S194" s="34"/>
    </row>
    <row r="195" spans="2:22" s="1" customFormat="1" x14ac:dyDescent="0.25">
      <c r="B195" s="23" t="s">
        <v>394</v>
      </c>
      <c r="C195" s="282">
        <v>0</v>
      </c>
      <c r="D195" s="282">
        <v>0</v>
      </c>
      <c r="E195" s="282">
        <v>8725397.0300000012</v>
      </c>
      <c r="F195" s="282">
        <v>9124206.0199999996</v>
      </c>
      <c r="G195" s="282">
        <v>15136197.980000002</v>
      </c>
      <c r="H195" s="282">
        <v>41957000.479999997</v>
      </c>
      <c r="I195" s="282">
        <v>98952348.51000002</v>
      </c>
      <c r="J195" s="282">
        <v>330525015.61000001</v>
      </c>
      <c r="K195" s="282">
        <v>59644001.729999997</v>
      </c>
      <c r="L195" s="282">
        <v>9039035.1700000018</v>
      </c>
      <c r="M195" s="282">
        <v>9133610.5199999996</v>
      </c>
      <c r="N195" s="282">
        <v>7069504.1100000003</v>
      </c>
      <c r="O195" s="282">
        <v>173865434.76999998</v>
      </c>
      <c r="P195" s="282">
        <v>209018398.06</v>
      </c>
      <c r="Q195" s="276">
        <f t="shared" si="35"/>
        <v>972190149.99000001</v>
      </c>
      <c r="R195" s="239"/>
      <c r="S195" s="34"/>
      <c r="U195"/>
      <c r="V195"/>
    </row>
    <row r="196" spans="2:22" s="1" customFormat="1" x14ac:dyDescent="0.25">
      <c r="B196" s="23" t="s">
        <v>517</v>
      </c>
      <c r="C196" s="282">
        <v>0</v>
      </c>
      <c r="D196" s="282">
        <v>0</v>
      </c>
      <c r="E196" s="282"/>
      <c r="F196" s="282">
        <v>0</v>
      </c>
      <c r="G196" s="282">
        <v>0</v>
      </c>
      <c r="H196" s="282"/>
      <c r="I196" s="282">
        <v>0</v>
      </c>
      <c r="J196" s="282"/>
      <c r="K196" s="282">
        <v>0</v>
      </c>
      <c r="L196" s="282"/>
      <c r="M196" s="282">
        <v>0</v>
      </c>
      <c r="N196" s="282"/>
      <c r="O196" s="282">
        <v>500</v>
      </c>
      <c r="P196" s="282">
        <v>0</v>
      </c>
      <c r="Q196" s="276">
        <f t="shared" si="35"/>
        <v>500</v>
      </c>
      <c r="R196" s="239"/>
      <c r="S196" s="34"/>
      <c r="U196"/>
      <c r="V196"/>
    </row>
    <row r="197" spans="2:22" s="1" customFormat="1" x14ac:dyDescent="0.25">
      <c r="B197" s="280" t="s">
        <v>220</v>
      </c>
      <c r="C197" s="281">
        <f t="shared" ref="C197:P197" si="37">C198+C202+C209</f>
        <v>10250997876</v>
      </c>
      <c r="D197" s="281">
        <f t="shared" si="37"/>
        <v>9887066079</v>
      </c>
      <c r="E197" s="281">
        <f t="shared" si="37"/>
        <v>0</v>
      </c>
      <c r="F197" s="281">
        <f t="shared" si="37"/>
        <v>107343694.06</v>
      </c>
      <c r="G197" s="281">
        <f t="shared" si="37"/>
        <v>2764287457.3800001</v>
      </c>
      <c r="H197" s="281">
        <f t="shared" si="37"/>
        <v>544311000</v>
      </c>
      <c r="I197" s="281">
        <f t="shared" si="37"/>
        <v>995586090.02999997</v>
      </c>
      <c r="J197" s="281">
        <f t="shared" si="37"/>
        <v>848871500</v>
      </c>
      <c r="K197" s="281">
        <f t="shared" si="37"/>
        <v>30253776.719999999</v>
      </c>
      <c r="L197" s="281">
        <f t="shared" si="37"/>
        <v>28626589.100000001</v>
      </c>
      <c r="M197" s="281">
        <f t="shared" si="37"/>
        <v>0</v>
      </c>
      <c r="N197" s="281">
        <f t="shared" si="37"/>
        <v>999462309.46000004</v>
      </c>
      <c r="O197" s="281">
        <f t="shared" si="37"/>
        <v>1699869000</v>
      </c>
      <c r="P197" s="281">
        <f t="shared" si="37"/>
        <v>1225447089.6900001</v>
      </c>
      <c r="Q197" s="281">
        <f t="shared" si="35"/>
        <v>9244058506.4400005</v>
      </c>
      <c r="R197" s="239"/>
      <c r="S197" s="34"/>
    </row>
    <row r="198" spans="2:22" s="1" customFormat="1" x14ac:dyDescent="0.25">
      <c r="B198" s="2" t="s">
        <v>221</v>
      </c>
      <c r="C198" s="241">
        <f>C199</f>
        <v>0</v>
      </c>
      <c r="D198" s="241">
        <f>D199+D201</f>
        <v>25265000</v>
      </c>
      <c r="E198" s="241">
        <f t="shared" ref="E198:I198" si="38">E199+E201</f>
        <v>0</v>
      </c>
      <c r="F198" s="241">
        <f t="shared" si="38"/>
        <v>0</v>
      </c>
      <c r="G198" s="241">
        <f t="shared" si="38"/>
        <v>0</v>
      </c>
      <c r="H198" s="241">
        <f t="shared" si="38"/>
        <v>0</v>
      </c>
      <c r="I198" s="241">
        <f t="shared" si="38"/>
        <v>0</v>
      </c>
      <c r="J198" s="241">
        <f>J200+J201</f>
        <v>25265000</v>
      </c>
      <c r="K198" s="241">
        <f t="shared" ref="K198:P198" si="39">K200+K201</f>
        <v>0</v>
      </c>
      <c r="L198" s="241">
        <f t="shared" si="39"/>
        <v>0</v>
      </c>
      <c r="M198" s="241">
        <f t="shared" si="39"/>
        <v>0</v>
      </c>
      <c r="N198" s="241">
        <f t="shared" si="39"/>
        <v>26251000</v>
      </c>
      <c r="O198" s="241">
        <f t="shared" si="39"/>
        <v>0</v>
      </c>
      <c r="P198" s="241">
        <f t="shared" si="39"/>
        <v>1142390300</v>
      </c>
      <c r="Q198" s="241">
        <f t="shared" si="35"/>
        <v>1193906300</v>
      </c>
      <c r="R198" s="239"/>
      <c r="S198" s="34"/>
    </row>
    <row r="199" spans="2:22" s="1" customFormat="1" x14ac:dyDescent="0.25">
      <c r="B199" s="7" t="s">
        <v>222</v>
      </c>
      <c r="C199" s="53">
        <v>0</v>
      </c>
      <c r="D199" s="53">
        <f>D200</f>
        <v>25265000</v>
      </c>
      <c r="E199" s="53">
        <f t="shared" ref="E199:I199" si="40">E200</f>
        <v>0</v>
      </c>
      <c r="F199" s="53">
        <f t="shared" si="40"/>
        <v>0</v>
      </c>
      <c r="G199" s="53">
        <f t="shared" si="40"/>
        <v>0</v>
      </c>
      <c r="H199" s="53">
        <f t="shared" si="40"/>
        <v>0</v>
      </c>
      <c r="I199" s="53">
        <f t="shared" si="40"/>
        <v>0</v>
      </c>
      <c r="J199" s="53">
        <f>J200+J201</f>
        <v>25265000</v>
      </c>
      <c r="K199" s="53">
        <f t="shared" ref="K199:O199" si="41">K200+K201</f>
        <v>0</v>
      </c>
      <c r="L199" s="53">
        <f t="shared" si="41"/>
        <v>0</v>
      </c>
      <c r="M199" s="53">
        <f t="shared" si="41"/>
        <v>0</v>
      </c>
      <c r="N199" s="53">
        <f t="shared" si="41"/>
        <v>26251000</v>
      </c>
      <c r="O199" s="53">
        <f t="shared" si="41"/>
        <v>0</v>
      </c>
      <c r="P199" s="53">
        <f>P200+P201</f>
        <v>1142390300</v>
      </c>
      <c r="Q199" s="53">
        <f t="shared" si="35"/>
        <v>1193906300</v>
      </c>
      <c r="S199" s="34"/>
    </row>
    <row r="200" spans="2:22" s="1" customFormat="1" x14ac:dyDescent="0.25">
      <c r="B200" s="26" t="s">
        <v>583</v>
      </c>
      <c r="C200" s="53">
        <v>0</v>
      </c>
      <c r="D200" s="53">
        <v>25265000</v>
      </c>
      <c r="E200" s="53"/>
      <c r="F200" s="53"/>
      <c r="G200" s="53"/>
      <c r="H200" s="53"/>
      <c r="I200" s="53"/>
      <c r="J200" s="53">
        <v>25265000</v>
      </c>
      <c r="K200" s="53"/>
      <c r="L200" s="53">
        <v>0</v>
      </c>
      <c r="M200" s="53"/>
      <c r="N200" s="53">
        <v>26251000</v>
      </c>
      <c r="O200" s="53"/>
      <c r="P200" s="53"/>
      <c r="Q200" s="53">
        <f t="shared" ref="Q200" si="42">+SUM(E200:P200)</f>
        <v>51516000</v>
      </c>
      <c r="S200" s="34"/>
    </row>
    <row r="201" spans="2:22" s="1" customFormat="1" x14ac:dyDescent="0.25">
      <c r="B201" s="26" t="s">
        <v>584</v>
      </c>
      <c r="C201" s="53">
        <v>0</v>
      </c>
      <c r="D201" s="53">
        <v>0</v>
      </c>
      <c r="E201" s="53"/>
      <c r="F201" s="53"/>
      <c r="G201" s="53"/>
      <c r="H201" s="53"/>
      <c r="I201" s="53"/>
      <c r="J201" s="53"/>
      <c r="K201" s="53"/>
      <c r="L201" s="53"/>
      <c r="M201" s="53"/>
      <c r="N201" s="53"/>
      <c r="O201" s="53"/>
      <c r="P201" s="53">
        <v>1142390300</v>
      </c>
      <c r="Q201" s="53">
        <f t="shared" si="35"/>
        <v>1142390300</v>
      </c>
      <c r="R201"/>
      <c r="S201" s="34"/>
    </row>
    <row r="202" spans="2:22" s="1" customFormat="1" x14ac:dyDescent="0.25">
      <c r="B202" s="2" t="s">
        <v>301</v>
      </c>
      <c r="C202" s="241">
        <f>C203</f>
        <v>10250997876</v>
      </c>
      <c r="D202" s="241">
        <f>D203</f>
        <v>9861801079</v>
      </c>
      <c r="E202" s="241">
        <f t="shared" ref="E202:P202" si="43">E203</f>
        <v>0</v>
      </c>
      <c r="F202" s="241">
        <f t="shared" si="43"/>
        <v>0</v>
      </c>
      <c r="G202" s="241">
        <f t="shared" si="43"/>
        <v>2737034000</v>
      </c>
      <c r="H202" s="241">
        <f t="shared" si="43"/>
        <v>544311000</v>
      </c>
      <c r="I202" s="241">
        <f t="shared" si="43"/>
        <v>815368500</v>
      </c>
      <c r="J202" s="241">
        <f t="shared" si="43"/>
        <v>823606500</v>
      </c>
      <c r="K202" s="241">
        <f t="shared" si="43"/>
        <v>0</v>
      </c>
      <c r="L202" s="241">
        <f t="shared" si="43"/>
        <v>0</v>
      </c>
      <c r="M202" s="241">
        <f t="shared" si="43"/>
        <v>0</v>
      </c>
      <c r="N202" s="241">
        <f t="shared" si="43"/>
        <v>852847500</v>
      </c>
      <c r="O202" s="241">
        <f t="shared" si="43"/>
        <v>1699869000</v>
      </c>
      <c r="P202" s="241">
        <f t="shared" si="43"/>
        <v>0</v>
      </c>
      <c r="Q202" s="241">
        <f t="shared" si="35"/>
        <v>7473036500</v>
      </c>
      <c r="S202" s="34"/>
    </row>
    <row r="203" spans="2:22" s="1" customFormat="1" x14ac:dyDescent="0.25">
      <c r="B203" s="21" t="s">
        <v>521</v>
      </c>
      <c r="C203" s="53">
        <f>SUM(C205:C208)</f>
        <v>10250997876</v>
      </c>
      <c r="D203" s="53">
        <f>SUM(D204:D208)</f>
        <v>9861801079</v>
      </c>
      <c r="E203" s="53">
        <f t="shared" ref="E203:P203" si="44">SUM(E204:E208)</f>
        <v>0</v>
      </c>
      <c r="F203" s="53">
        <f t="shared" si="44"/>
        <v>0</v>
      </c>
      <c r="G203" s="53">
        <f t="shared" si="44"/>
        <v>2737034000</v>
      </c>
      <c r="H203" s="53">
        <f t="shared" si="44"/>
        <v>544311000</v>
      </c>
      <c r="I203" s="53">
        <f t="shared" si="44"/>
        <v>815368500</v>
      </c>
      <c r="J203" s="53">
        <f t="shared" si="44"/>
        <v>823606500</v>
      </c>
      <c r="K203" s="53">
        <f t="shared" si="44"/>
        <v>0</v>
      </c>
      <c r="L203" s="53">
        <f t="shared" si="44"/>
        <v>0</v>
      </c>
      <c r="M203" s="53">
        <f t="shared" si="44"/>
        <v>0</v>
      </c>
      <c r="N203" s="53">
        <f t="shared" si="44"/>
        <v>852847500</v>
      </c>
      <c r="O203" s="53">
        <f t="shared" si="44"/>
        <v>1699869000</v>
      </c>
      <c r="P203" s="53">
        <f t="shared" si="44"/>
        <v>0</v>
      </c>
      <c r="Q203" s="53">
        <f t="shared" si="35"/>
        <v>7473036500</v>
      </c>
      <c r="S203" s="34"/>
    </row>
    <row r="204" spans="2:22" x14ac:dyDescent="0.25">
      <c r="B204" s="26" t="s">
        <v>585</v>
      </c>
      <c r="C204" s="53">
        <v>0</v>
      </c>
      <c r="D204" s="53">
        <v>3823079</v>
      </c>
      <c r="E204" s="246">
        <v>0</v>
      </c>
      <c r="F204" s="54">
        <v>0</v>
      </c>
      <c r="G204" s="54">
        <v>0</v>
      </c>
      <c r="H204" s="54">
        <v>0</v>
      </c>
      <c r="I204" s="53">
        <v>0</v>
      </c>
      <c r="J204" s="53">
        <v>0</v>
      </c>
      <c r="K204" s="53">
        <v>0</v>
      </c>
      <c r="L204" s="53">
        <v>0</v>
      </c>
      <c r="M204" s="53">
        <v>0</v>
      </c>
      <c r="N204" s="53">
        <v>0</v>
      </c>
      <c r="O204" s="53">
        <v>0</v>
      </c>
      <c r="P204" s="53">
        <v>0</v>
      </c>
      <c r="Q204" s="53">
        <f t="shared" si="35"/>
        <v>0</v>
      </c>
      <c r="R204" s="1"/>
      <c r="S204" s="34"/>
      <c r="U204" s="1"/>
      <c r="V204" s="1"/>
    </row>
    <row r="205" spans="2:22" s="1" customFormat="1" x14ac:dyDescent="0.25">
      <c r="B205" s="26" t="s">
        <v>522</v>
      </c>
      <c r="C205" s="53">
        <v>3416999292</v>
      </c>
      <c r="D205" s="53">
        <v>3285992685</v>
      </c>
      <c r="E205" s="53">
        <v>0</v>
      </c>
      <c r="F205" s="54"/>
      <c r="G205" s="54">
        <v>912344684.98000002</v>
      </c>
      <c r="H205" s="53">
        <v>181436999.81999999</v>
      </c>
      <c r="I205" s="53">
        <v>271789500</v>
      </c>
      <c r="J205" s="53">
        <v>274535500</v>
      </c>
      <c r="K205" s="53">
        <v>0</v>
      </c>
      <c r="L205" s="53">
        <v>0</v>
      </c>
      <c r="M205" s="53">
        <v>0</v>
      </c>
      <c r="N205" s="53">
        <v>284282500</v>
      </c>
      <c r="O205" s="53">
        <v>566623000</v>
      </c>
      <c r="P205" s="53"/>
      <c r="Q205" s="53">
        <f t="shared" si="35"/>
        <v>2491012184.8000002</v>
      </c>
      <c r="R205"/>
      <c r="S205" s="34"/>
    </row>
    <row r="206" spans="2:22" s="1" customFormat="1" x14ac:dyDescent="0.25">
      <c r="B206" s="26" t="s">
        <v>523</v>
      </c>
      <c r="C206" s="53">
        <v>3416999292</v>
      </c>
      <c r="D206" s="53">
        <v>3285992685</v>
      </c>
      <c r="E206" s="53">
        <v>0</v>
      </c>
      <c r="F206" s="54"/>
      <c r="G206" s="54">
        <v>912344684.98000002</v>
      </c>
      <c r="H206" s="53">
        <v>181436999.81999999</v>
      </c>
      <c r="I206" s="53">
        <v>271789500</v>
      </c>
      <c r="J206" s="53">
        <v>274535500</v>
      </c>
      <c r="K206" s="53">
        <v>0</v>
      </c>
      <c r="L206" s="53">
        <v>0</v>
      </c>
      <c r="M206" s="53">
        <v>0</v>
      </c>
      <c r="N206" s="53">
        <v>284282500</v>
      </c>
      <c r="O206" s="53">
        <v>566623000</v>
      </c>
      <c r="P206" s="53"/>
      <c r="Q206" s="53">
        <f t="shared" si="35"/>
        <v>2491012184.8000002</v>
      </c>
      <c r="R206"/>
      <c r="S206" s="34"/>
    </row>
    <row r="207" spans="2:22" s="1" customFormat="1" x14ac:dyDescent="0.25">
      <c r="B207" s="26" t="s">
        <v>524</v>
      </c>
      <c r="C207" s="53">
        <v>3416999292</v>
      </c>
      <c r="D207" s="53">
        <v>3285992630</v>
      </c>
      <c r="E207" s="53">
        <v>0</v>
      </c>
      <c r="F207" s="54"/>
      <c r="G207" s="54">
        <v>912344630.03999996</v>
      </c>
      <c r="H207" s="53">
        <v>181437000.36000001</v>
      </c>
      <c r="I207" s="53">
        <v>271789500</v>
      </c>
      <c r="J207" s="53">
        <v>274535500</v>
      </c>
      <c r="K207" s="53">
        <v>0</v>
      </c>
      <c r="L207" s="53">
        <v>0</v>
      </c>
      <c r="M207" s="53">
        <v>0</v>
      </c>
      <c r="N207" s="53">
        <v>284282500</v>
      </c>
      <c r="O207" s="53">
        <v>566623000</v>
      </c>
      <c r="P207" s="53"/>
      <c r="Q207" s="53">
        <f t="shared" si="35"/>
        <v>2491012130.4000001</v>
      </c>
      <c r="S207" s="34"/>
    </row>
    <row r="208" spans="2:22" x14ac:dyDescent="0.25">
      <c r="B208" s="26" t="s">
        <v>525</v>
      </c>
      <c r="C208" s="53">
        <v>0</v>
      </c>
      <c r="D208" s="53">
        <v>0</v>
      </c>
      <c r="E208" s="246">
        <v>0</v>
      </c>
      <c r="F208" s="54">
        <v>0</v>
      </c>
      <c r="G208" s="54">
        <v>0</v>
      </c>
      <c r="H208" s="54">
        <v>0</v>
      </c>
      <c r="I208" s="53">
        <v>0</v>
      </c>
      <c r="J208" s="53">
        <v>0</v>
      </c>
      <c r="K208" s="53">
        <v>0</v>
      </c>
      <c r="L208" s="53">
        <v>0</v>
      </c>
      <c r="M208" s="53">
        <v>0</v>
      </c>
      <c r="N208" s="53">
        <v>0</v>
      </c>
      <c r="O208" s="53">
        <v>0</v>
      </c>
      <c r="P208" s="53">
        <v>0</v>
      </c>
      <c r="Q208" s="53">
        <f t="shared" si="35"/>
        <v>0</v>
      </c>
      <c r="R208" s="1"/>
      <c r="S208" s="34"/>
      <c r="U208" s="1"/>
      <c r="V208" s="1"/>
    </row>
    <row r="209" spans="2:22" x14ac:dyDescent="0.25">
      <c r="B209" s="2" t="s">
        <v>224</v>
      </c>
      <c r="C209" s="241">
        <f t="shared" ref="C209:P209" si="45">C210</f>
        <v>0</v>
      </c>
      <c r="D209" s="241">
        <f t="shared" si="45"/>
        <v>0</v>
      </c>
      <c r="E209" s="241">
        <f t="shared" si="45"/>
        <v>0</v>
      </c>
      <c r="F209" s="241">
        <f t="shared" si="45"/>
        <v>107343694.06</v>
      </c>
      <c r="G209" s="241">
        <f t="shared" si="45"/>
        <v>27253457.379999999</v>
      </c>
      <c r="H209" s="241">
        <f t="shared" si="45"/>
        <v>0</v>
      </c>
      <c r="I209" s="241">
        <f t="shared" si="45"/>
        <v>180217590.03</v>
      </c>
      <c r="J209" s="241">
        <f t="shared" si="45"/>
        <v>0</v>
      </c>
      <c r="K209" s="241">
        <f t="shared" si="45"/>
        <v>30253776.719999999</v>
      </c>
      <c r="L209" s="241">
        <f t="shared" si="45"/>
        <v>28626589.100000001</v>
      </c>
      <c r="M209" s="241">
        <f t="shared" si="45"/>
        <v>0</v>
      </c>
      <c r="N209" s="241">
        <f t="shared" si="45"/>
        <v>120363809.45999999</v>
      </c>
      <c r="O209" s="241">
        <f t="shared" si="45"/>
        <v>0</v>
      </c>
      <c r="P209" s="241">
        <f t="shared" si="45"/>
        <v>83056789.689999998</v>
      </c>
      <c r="Q209" s="241">
        <f t="shared" si="35"/>
        <v>577115706.44000006</v>
      </c>
      <c r="S209" s="34"/>
      <c r="U209" s="1"/>
      <c r="V209" s="1"/>
    </row>
    <row r="210" spans="2:22" x14ac:dyDescent="0.25">
      <c r="B210" s="7" t="s">
        <v>225</v>
      </c>
      <c r="C210" s="55">
        <v>0</v>
      </c>
      <c r="D210" s="55">
        <v>0</v>
      </c>
      <c r="E210" s="246">
        <v>0</v>
      </c>
      <c r="F210" s="54">
        <v>107343694.06</v>
      </c>
      <c r="G210" s="55">
        <v>27253457.379999999</v>
      </c>
      <c r="H210" s="55"/>
      <c r="I210" s="55">
        <v>180217590.03</v>
      </c>
      <c r="J210" s="55"/>
      <c r="K210" s="55">
        <v>30253776.719999999</v>
      </c>
      <c r="L210" s="55">
        <v>28626589.100000001</v>
      </c>
      <c r="M210" s="55"/>
      <c r="N210" s="55">
        <v>120363809.45999999</v>
      </c>
      <c r="O210" s="55">
        <v>0</v>
      </c>
      <c r="P210" s="55">
        <v>83056789.689999998</v>
      </c>
      <c r="Q210" s="55">
        <f t="shared" si="35"/>
        <v>577115706.44000006</v>
      </c>
      <c r="R210" s="1"/>
      <c r="S210" s="34"/>
      <c r="T210" s="73"/>
    </row>
    <row r="211" spans="2:22" s="1" customFormat="1" x14ac:dyDescent="0.25">
      <c r="B211" s="32" t="s">
        <v>226</v>
      </c>
      <c r="C211" s="251">
        <f t="shared" ref="C211:P211" si="46">+C11+C197</f>
        <v>1038539439398</v>
      </c>
      <c r="D211" s="251">
        <f t="shared" si="46"/>
        <v>1085170237463.4199</v>
      </c>
      <c r="E211" s="60">
        <f t="shared" si="46"/>
        <v>85662089051.020004</v>
      </c>
      <c r="F211" s="60">
        <f t="shared" si="46"/>
        <v>73788079354.229996</v>
      </c>
      <c r="G211" s="60">
        <f t="shared" si="46"/>
        <v>87452743488.550018</v>
      </c>
      <c r="H211" s="60">
        <f t="shared" si="46"/>
        <v>94362637551.800003</v>
      </c>
      <c r="I211" s="60">
        <f t="shared" si="46"/>
        <v>91788746649.619995</v>
      </c>
      <c r="J211" s="60">
        <f t="shared" si="46"/>
        <v>107658610322.32002</v>
      </c>
      <c r="K211" s="60">
        <f t="shared" si="46"/>
        <v>97267641572.959991</v>
      </c>
      <c r="L211" s="60">
        <f t="shared" si="46"/>
        <v>79452579629.340012</v>
      </c>
      <c r="M211" s="60">
        <f t="shared" si="46"/>
        <v>87102124110.259995</v>
      </c>
      <c r="N211" s="60">
        <f t="shared" si="46"/>
        <v>84769428590.609985</v>
      </c>
      <c r="O211" s="60">
        <f t="shared" si="46"/>
        <v>89712169036.970001</v>
      </c>
      <c r="P211" s="60">
        <f t="shared" si="46"/>
        <v>91831946323.469986</v>
      </c>
      <c r="Q211" s="60">
        <f t="shared" si="35"/>
        <v>1070848795681.1499</v>
      </c>
      <c r="S211" s="34"/>
      <c r="T211" s="34"/>
      <c r="U211"/>
      <c r="V211"/>
    </row>
    <row r="212" spans="2:22" s="1" customFormat="1" x14ac:dyDescent="0.25">
      <c r="B212" s="63"/>
      <c r="C212" s="64"/>
      <c r="D212" s="64"/>
      <c r="E212" s="271"/>
      <c r="F212" s="271"/>
      <c r="G212" s="271"/>
      <c r="H212" s="271"/>
      <c r="I212" s="271"/>
      <c r="J212" s="271"/>
      <c r="K212" s="271"/>
      <c r="L212" s="271"/>
      <c r="M212" s="271"/>
      <c r="N212" s="271"/>
      <c r="O212" s="271"/>
      <c r="P212" s="271"/>
      <c r="Q212" s="64"/>
      <c r="S212" s="34"/>
      <c r="U212"/>
      <c r="V212"/>
    </row>
    <row r="213" spans="2:22" s="1" customFormat="1" x14ac:dyDescent="0.25">
      <c r="B213" s="32" t="s">
        <v>161</v>
      </c>
      <c r="C213" s="59">
        <f>+C214+C219</f>
        <v>1546798110</v>
      </c>
      <c r="D213" s="59">
        <f>+D214+D219</f>
        <v>2106080322.8399997</v>
      </c>
      <c r="E213" s="60">
        <f t="shared" ref="E213:P213" si="47">+E214+E219</f>
        <v>20626906.199999999</v>
      </c>
      <c r="F213" s="60">
        <f t="shared" si="47"/>
        <v>1406735.96</v>
      </c>
      <c r="G213" s="60">
        <f>+G214+G219</f>
        <v>71304529.790000007</v>
      </c>
      <c r="H213" s="60">
        <f t="shared" si="47"/>
        <v>10107812.879999999</v>
      </c>
      <c r="I213" s="60">
        <f t="shared" si="47"/>
        <v>38788950.590000004</v>
      </c>
      <c r="J213" s="60">
        <f t="shared" si="47"/>
        <v>4767795.75</v>
      </c>
      <c r="K213" s="60">
        <f t="shared" si="47"/>
        <v>273108405.21000004</v>
      </c>
      <c r="L213" s="60">
        <f t="shared" si="47"/>
        <v>35639903.640000001</v>
      </c>
      <c r="M213" s="60">
        <f t="shared" si="47"/>
        <v>24868433.620000001</v>
      </c>
      <c r="N213" s="60">
        <f t="shared" si="47"/>
        <v>86598815.859999999</v>
      </c>
      <c r="O213" s="60">
        <f t="shared" si="47"/>
        <v>198739906.54000002</v>
      </c>
      <c r="P213" s="60">
        <f t="shared" si="47"/>
        <v>207011812.21000001</v>
      </c>
      <c r="Q213" s="60">
        <f t="shared" si="35"/>
        <v>972970008.25</v>
      </c>
      <c r="S213" s="34"/>
    </row>
    <row r="214" spans="2:22" x14ac:dyDescent="0.25">
      <c r="B214" s="11" t="s">
        <v>229</v>
      </c>
      <c r="C214" s="247">
        <f>C215</f>
        <v>550265066</v>
      </c>
      <c r="D214" s="247">
        <f>D215</f>
        <v>1043401122.9199996</v>
      </c>
      <c r="E214" s="247">
        <f t="shared" ref="E214:P214" si="48">E215</f>
        <v>12633660</v>
      </c>
      <c r="F214" s="247">
        <f t="shared" si="48"/>
        <v>0</v>
      </c>
      <c r="G214" s="247">
        <f t="shared" si="48"/>
        <v>53129119.57</v>
      </c>
      <c r="H214" s="247">
        <f t="shared" si="48"/>
        <v>0</v>
      </c>
      <c r="I214" s="247">
        <f t="shared" si="48"/>
        <v>11902582.5</v>
      </c>
      <c r="J214" s="247">
        <f t="shared" si="48"/>
        <v>3872588.2</v>
      </c>
      <c r="K214" s="247">
        <f t="shared" si="48"/>
        <v>76751000.280000001</v>
      </c>
      <c r="L214" s="247">
        <f t="shared" si="48"/>
        <v>35639903.640000001</v>
      </c>
      <c r="M214" s="247">
        <f t="shared" si="48"/>
        <v>19207563.620000001</v>
      </c>
      <c r="N214" s="247">
        <f t="shared" si="48"/>
        <v>56708682.25</v>
      </c>
      <c r="O214" s="247">
        <f t="shared" si="48"/>
        <v>79456442.030000001</v>
      </c>
      <c r="P214" s="247">
        <f t="shared" si="48"/>
        <v>70043189.469999999</v>
      </c>
      <c r="Q214" s="247">
        <f t="shared" si="35"/>
        <v>419344731.56000006</v>
      </c>
      <c r="R214" s="1"/>
      <c r="S214" s="34"/>
      <c r="U214" s="1"/>
      <c r="V214" s="1"/>
    </row>
    <row r="215" spans="2:22" x14ac:dyDescent="0.25">
      <c r="B215" s="3" t="s">
        <v>232</v>
      </c>
      <c r="C215" s="244">
        <f>C217</f>
        <v>550265066</v>
      </c>
      <c r="D215" s="244">
        <f>D217+D216+D218</f>
        <v>1043401122.9199996</v>
      </c>
      <c r="E215" s="244">
        <f>SUM(E216:E218)</f>
        <v>12633660</v>
      </c>
      <c r="F215" s="244">
        <f t="shared" ref="F215:P215" si="49">SUM(F216:F218)</f>
        <v>0</v>
      </c>
      <c r="G215" s="244">
        <f t="shared" si="49"/>
        <v>53129119.57</v>
      </c>
      <c r="H215" s="244">
        <f t="shared" si="49"/>
        <v>0</v>
      </c>
      <c r="I215" s="244">
        <f t="shared" si="49"/>
        <v>11902582.5</v>
      </c>
      <c r="J215" s="244">
        <f t="shared" si="49"/>
        <v>3872588.2</v>
      </c>
      <c r="K215" s="244">
        <f t="shared" si="49"/>
        <v>76751000.280000001</v>
      </c>
      <c r="L215" s="244">
        <f t="shared" si="49"/>
        <v>35639903.640000001</v>
      </c>
      <c r="M215" s="244">
        <f t="shared" si="49"/>
        <v>19207563.620000001</v>
      </c>
      <c r="N215" s="244">
        <f t="shared" si="49"/>
        <v>56708682.25</v>
      </c>
      <c r="O215" s="244">
        <f t="shared" si="49"/>
        <v>79456442.030000001</v>
      </c>
      <c r="P215" s="244">
        <f t="shared" si="49"/>
        <v>70043189.469999999</v>
      </c>
      <c r="Q215" s="244">
        <f t="shared" si="35"/>
        <v>419344731.56000006</v>
      </c>
      <c r="S215" s="34"/>
      <c r="U215" s="1"/>
      <c r="V215" s="1"/>
    </row>
    <row r="216" spans="2:22" s="1" customFormat="1" x14ac:dyDescent="0.25">
      <c r="B216" s="8" t="s">
        <v>284</v>
      </c>
      <c r="C216" s="55">
        <v>550265066</v>
      </c>
      <c r="D216" s="55">
        <v>23180671.899999999</v>
      </c>
      <c r="E216" s="55"/>
      <c r="F216" s="55"/>
      <c r="G216" s="55">
        <v>0</v>
      </c>
      <c r="H216" s="55"/>
      <c r="I216" s="55"/>
      <c r="J216" s="55"/>
      <c r="K216" s="55"/>
      <c r="L216" s="55">
        <v>18974269.02</v>
      </c>
      <c r="M216" s="55"/>
      <c r="N216" s="55">
        <v>56708682.25</v>
      </c>
      <c r="O216" s="55">
        <v>79456442.030000001</v>
      </c>
      <c r="P216" s="55"/>
      <c r="Q216" s="55">
        <f t="shared" ref="Q216" si="50">+SUM(E216:P216)</f>
        <v>155139393.30000001</v>
      </c>
      <c r="R216"/>
      <c r="S216" s="34"/>
    </row>
    <row r="217" spans="2:22" s="1" customFormat="1" x14ac:dyDescent="0.25">
      <c r="B217" s="8" t="s">
        <v>285</v>
      </c>
      <c r="C217" s="55">
        <v>550265066</v>
      </c>
      <c r="D217" s="55">
        <v>963755920.73999965</v>
      </c>
      <c r="E217" s="55">
        <v>12633660</v>
      </c>
      <c r="F217" s="55">
        <v>0</v>
      </c>
      <c r="G217" s="55">
        <v>53129119.57</v>
      </c>
      <c r="H217" s="55">
        <v>0</v>
      </c>
      <c r="I217" s="55">
        <v>11902582.5</v>
      </c>
      <c r="J217" s="55">
        <v>3872588.2</v>
      </c>
      <c r="K217" s="55">
        <v>76751000.280000001</v>
      </c>
      <c r="L217" s="55">
        <v>16665634.619999999</v>
      </c>
      <c r="M217" s="55">
        <v>19207563.620000001</v>
      </c>
      <c r="N217" s="55">
        <v>0</v>
      </c>
      <c r="O217" s="55">
        <v>0</v>
      </c>
      <c r="P217" s="55">
        <v>70043189.469999999</v>
      </c>
      <c r="Q217" s="55">
        <f t="shared" si="35"/>
        <v>264205338.26000002</v>
      </c>
      <c r="R217"/>
      <c r="S217" s="34"/>
    </row>
    <row r="218" spans="2:22" s="1" customFormat="1" x14ac:dyDescent="0.25">
      <c r="B218" s="8" t="s">
        <v>402</v>
      </c>
      <c r="C218" s="55">
        <v>0</v>
      </c>
      <c r="D218" s="55">
        <v>56464530.280000001</v>
      </c>
      <c r="E218" s="55">
        <v>0</v>
      </c>
      <c r="F218" s="55">
        <v>0</v>
      </c>
      <c r="G218" s="55">
        <v>0</v>
      </c>
      <c r="H218" s="55">
        <v>0</v>
      </c>
      <c r="I218" s="55">
        <v>0</v>
      </c>
      <c r="J218" s="55">
        <v>0</v>
      </c>
      <c r="K218" s="55">
        <v>0</v>
      </c>
      <c r="L218" s="55">
        <v>0</v>
      </c>
      <c r="M218" s="55">
        <v>0</v>
      </c>
      <c r="N218" s="55">
        <v>0</v>
      </c>
      <c r="O218" s="55">
        <v>0</v>
      </c>
      <c r="P218" s="55">
        <v>0</v>
      </c>
      <c r="Q218" s="55">
        <f t="shared" si="35"/>
        <v>0</v>
      </c>
      <c r="S218" s="34"/>
      <c r="U218"/>
      <c r="V218"/>
    </row>
    <row r="219" spans="2:22" s="1" customFormat="1" x14ac:dyDescent="0.25">
      <c r="B219" s="10" t="s">
        <v>287</v>
      </c>
      <c r="C219" s="248">
        <f>C222</f>
        <v>996533044</v>
      </c>
      <c r="D219" s="248">
        <f>D222+D220</f>
        <v>1062679199.9200002</v>
      </c>
      <c r="E219" s="248">
        <f t="shared" ref="E219:P219" si="51">E222</f>
        <v>7993246.2000000002</v>
      </c>
      <c r="F219" s="248">
        <f t="shared" si="51"/>
        <v>1406735.96</v>
      </c>
      <c r="G219" s="248">
        <f t="shared" si="51"/>
        <v>18175410.220000003</v>
      </c>
      <c r="H219" s="248">
        <f t="shared" si="51"/>
        <v>10107812.879999999</v>
      </c>
      <c r="I219" s="248">
        <f t="shared" si="51"/>
        <v>26886368.09</v>
      </c>
      <c r="J219" s="248">
        <f t="shared" si="51"/>
        <v>895207.55</v>
      </c>
      <c r="K219" s="248">
        <f t="shared" si="51"/>
        <v>196357404.93000001</v>
      </c>
      <c r="L219" s="248">
        <f t="shared" si="51"/>
        <v>0</v>
      </c>
      <c r="M219" s="248">
        <f t="shared" si="51"/>
        <v>5660870</v>
      </c>
      <c r="N219" s="248">
        <f t="shared" si="51"/>
        <v>29890133.609999999</v>
      </c>
      <c r="O219" s="248">
        <f t="shared" si="51"/>
        <v>119283464.51000001</v>
      </c>
      <c r="P219" s="248">
        <f t="shared" si="51"/>
        <v>136968622.74000001</v>
      </c>
      <c r="Q219" s="248">
        <f t="shared" si="35"/>
        <v>553625276.69000006</v>
      </c>
      <c r="S219" s="34"/>
    </row>
    <row r="220" spans="2:22" s="1" customFormat="1" x14ac:dyDescent="0.25">
      <c r="B220" s="3" t="s">
        <v>529</v>
      </c>
      <c r="C220" s="274">
        <v>0</v>
      </c>
      <c r="D220" s="274">
        <f>D221</f>
        <v>48205194.109999999</v>
      </c>
      <c r="E220" s="274">
        <v>0</v>
      </c>
      <c r="F220" s="274">
        <v>0</v>
      </c>
      <c r="G220" s="274"/>
      <c r="H220" s="274">
        <v>0</v>
      </c>
      <c r="I220" s="274">
        <v>0</v>
      </c>
      <c r="J220" s="274">
        <v>0</v>
      </c>
      <c r="K220" s="274">
        <v>0</v>
      </c>
      <c r="L220" s="274">
        <v>0</v>
      </c>
      <c r="M220" s="274">
        <v>0</v>
      </c>
      <c r="N220" s="274">
        <v>0</v>
      </c>
      <c r="O220" s="274">
        <v>0</v>
      </c>
      <c r="P220" s="274">
        <v>0</v>
      </c>
      <c r="Q220" s="244">
        <f t="shared" si="35"/>
        <v>0</v>
      </c>
      <c r="S220" s="34"/>
    </row>
    <row r="221" spans="2:22" x14ac:dyDescent="0.25">
      <c r="B221" s="8" t="s">
        <v>530</v>
      </c>
      <c r="C221" s="274">
        <v>0</v>
      </c>
      <c r="D221" s="276">
        <v>48205194.109999999</v>
      </c>
      <c r="E221" s="276">
        <v>0</v>
      </c>
      <c r="F221" s="276">
        <v>0</v>
      </c>
      <c r="G221" s="276">
        <v>0</v>
      </c>
      <c r="H221" s="276">
        <v>0</v>
      </c>
      <c r="I221" s="276">
        <v>0</v>
      </c>
      <c r="J221" s="276">
        <v>0</v>
      </c>
      <c r="K221" s="276">
        <v>0</v>
      </c>
      <c r="L221" s="276">
        <v>0</v>
      </c>
      <c r="M221" s="276">
        <v>0</v>
      </c>
      <c r="N221" s="276">
        <v>0</v>
      </c>
      <c r="O221" s="276">
        <v>0</v>
      </c>
      <c r="P221" s="276">
        <v>0</v>
      </c>
      <c r="Q221" s="55">
        <f t="shared" si="35"/>
        <v>0</v>
      </c>
      <c r="S221" s="34"/>
      <c r="U221" s="1"/>
      <c r="V221" s="1"/>
    </row>
    <row r="222" spans="2:22" x14ac:dyDescent="0.25">
      <c r="B222" s="3" t="s">
        <v>243</v>
      </c>
      <c r="C222" s="244">
        <f>C223</f>
        <v>996533044</v>
      </c>
      <c r="D222" s="244">
        <f>D223</f>
        <v>1014474005.8100002</v>
      </c>
      <c r="E222" s="244">
        <f>E223</f>
        <v>7993246.2000000002</v>
      </c>
      <c r="F222" s="244">
        <f>F223</f>
        <v>1406735.96</v>
      </c>
      <c r="G222" s="244">
        <f t="shared" ref="G222:P222" si="52">G223</f>
        <v>18175410.220000003</v>
      </c>
      <c r="H222" s="244">
        <f t="shared" si="52"/>
        <v>10107812.879999999</v>
      </c>
      <c r="I222" s="244">
        <f t="shared" si="52"/>
        <v>26886368.09</v>
      </c>
      <c r="J222" s="244">
        <f t="shared" si="52"/>
        <v>895207.55</v>
      </c>
      <c r="K222" s="244">
        <f t="shared" si="52"/>
        <v>196357404.93000001</v>
      </c>
      <c r="L222" s="244">
        <f t="shared" si="52"/>
        <v>0</v>
      </c>
      <c r="M222" s="244">
        <f t="shared" si="52"/>
        <v>5660870</v>
      </c>
      <c r="N222" s="244">
        <f t="shared" si="52"/>
        <v>29890133.609999999</v>
      </c>
      <c r="O222" s="244">
        <f t="shared" si="52"/>
        <v>119283464.51000001</v>
      </c>
      <c r="P222" s="244">
        <f t="shared" si="52"/>
        <v>136968622.74000001</v>
      </c>
      <c r="Q222" s="244">
        <f t="shared" si="35"/>
        <v>553625276.69000006</v>
      </c>
      <c r="S222" s="34"/>
      <c r="U222" s="1"/>
      <c r="V222" s="1"/>
    </row>
    <row r="223" spans="2:22" x14ac:dyDescent="0.25">
      <c r="B223" s="8" t="s">
        <v>289</v>
      </c>
      <c r="C223" s="55">
        <v>996533044</v>
      </c>
      <c r="D223" s="55">
        <v>1014474005.8100002</v>
      </c>
      <c r="E223" s="55">
        <v>7993246.2000000002</v>
      </c>
      <c r="F223" s="55">
        <v>1406735.96</v>
      </c>
      <c r="G223" s="55">
        <v>18175410.220000003</v>
      </c>
      <c r="H223" s="55">
        <v>10107812.879999999</v>
      </c>
      <c r="I223" s="55">
        <v>26886368.09</v>
      </c>
      <c r="J223" s="55">
        <v>895207.55</v>
      </c>
      <c r="K223" s="55">
        <v>196357404.93000001</v>
      </c>
      <c r="L223" s="55"/>
      <c r="M223" s="55">
        <v>5660870</v>
      </c>
      <c r="N223" s="55">
        <v>29890133.609999999</v>
      </c>
      <c r="O223" s="55">
        <v>119283464.51000001</v>
      </c>
      <c r="P223" s="55">
        <v>136968622.74000001</v>
      </c>
      <c r="Q223" s="55">
        <f t="shared" si="35"/>
        <v>553625276.69000006</v>
      </c>
      <c r="S223" s="34"/>
    </row>
    <row r="224" spans="2:22" x14ac:dyDescent="0.25">
      <c r="B224" s="32" t="s">
        <v>292</v>
      </c>
      <c r="C224" s="59">
        <f t="shared" ref="C224:I224" si="53">+C211+C213</f>
        <v>1040086237508</v>
      </c>
      <c r="D224" s="59">
        <f t="shared" si="53"/>
        <v>1087276317786.2599</v>
      </c>
      <c r="E224" s="60">
        <f t="shared" si="53"/>
        <v>85682715957.220001</v>
      </c>
      <c r="F224" s="60">
        <f t="shared" si="53"/>
        <v>73789486090.190002</v>
      </c>
      <c r="G224" s="60">
        <f t="shared" si="53"/>
        <v>87524048018.340012</v>
      </c>
      <c r="H224" s="60">
        <f t="shared" si="53"/>
        <v>94372745364.680008</v>
      </c>
      <c r="I224" s="60">
        <f t="shared" si="53"/>
        <v>91827535600.209991</v>
      </c>
      <c r="J224" s="60">
        <f>+J211+J213</f>
        <v>107663378118.07002</v>
      </c>
      <c r="K224" s="60">
        <f t="shared" ref="K224:P224" si="54">+K211+K213</f>
        <v>97540749978.169998</v>
      </c>
      <c r="L224" s="60">
        <f t="shared" si="54"/>
        <v>79488219532.980011</v>
      </c>
      <c r="M224" s="60">
        <f t="shared" si="54"/>
        <v>87126992543.87999</v>
      </c>
      <c r="N224" s="60">
        <f t="shared" si="54"/>
        <v>84856027406.469986</v>
      </c>
      <c r="O224" s="60">
        <f t="shared" si="54"/>
        <v>89910908943.509995</v>
      </c>
      <c r="P224" s="60">
        <f t="shared" si="54"/>
        <v>92038958135.679993</v>
      </c>
      <c r="Q224" s="60">
        <f t="shared" si="35"/>
        <v>1071821765689.3999</v>
      </c>
      <c r="S224" s="34"/>
      <c r="T224" s="239"/>
    </row>
    <row r="225" spans="2:22" s="1" customFormat="1" x14ac:dyDescent="0.25">
      <c r="B225" s="15"/>
      <c r="C225" s="55"/>
      <c r="D225" s="55"/>
      <c r="E225" s="37"/>
      <c r="F225" s="37"/>
      <c r="G225" s="37"/>
      <c r="H225" s="37"/>
      <c r="I225" s="37"/>
      <c r="J225" s="37"/>
      <c r="K225" s="37"/>
      <c r="L225" s="37"/>
      <c r="M225" s="37"/>
      <c r="N225" s="37"/>
      <c r="O225" s="37"/>
      <c r="P225" s="37"/>
      <c r="Q225" s="37"/>
      <c r="S225" s="34"/>
      <c r="U225"/>
      <c r="V225"/>
    </row>
    <row r="226" spans="2:22" s="1" customFormat="1" x14ac:dyDescent="0.25">
      <c r="B226" s="32" t="s">
        <v>586</v>
      </c>
      <c r="C226" s="59">
        <f>+C228+C237</f>
        <v>363257860888</v>
      </c>
      <c r="D226" s="59">
        <f>+D228+D237+D247+D251</f>
        <v>351484241777.98999</v>
      </c>
      <c r="E226" s="60">
        <f t="shared" ref="E226:P226" si="55">+E228+E237+E251+E247</f>
        <v>48395429806.699997</v>
      </c>
      <c r="F226" s="60">
        <f t="shared" si="55"/>
        <v>105859307889.2</v>
      </c>
      <c r="G226" s="60">
        <f t="shared" si="55"/>
        <v>12772290195.91</v>
      </c>
      <c r="H226" s="60">
        <f t="shared" si="55"/>
        <v>8553139317.6000004</v>
      </c>
      <c r="I226" s="60">
        <f t="shared" si="55"/>
        <v>7058092474.9499998</v>
      </c>
      <c r="J226" s="60">
        <f t="shared" si="55"/>
        <v>26584417967.889999</v>
      </c>
      <c r="K226" s="60">
        <f t="shared" si="55"/>
        <v>28767250363.370003</v>
      </c>
      <c r="L226" s="60">
        <f t="shared" si="55"/>
        <v>2983552085.4700003</v>
      </c>
      <c r="M226" s="60">
        <f t="shared" si="55"/>
        <v>31192190355.809998</v>
      </c>
      <c r="N226" s="60">
        <f t="shared" si="55"/>
        <v>2525897945.6500001</v>
      </c>
      <c r="O226" s="60">
        <f t="shared" si="55"/>
        <v>12328303403.030001</v>
      </c>
      <c r="P226" s="60">
        <f t="shared" si="55"/>
        <v>10522026209.610001</v>
      </c>
      <c r="Q226" s="60">
        <f>+SUM(E226:P226)</f>
        <v>297541898015.19</v>
      </c>
      <c r="S226" s="34"/>
      <c r="U226"/>
      <c r="V226"/>
    </row>
    <row r="227" spans="2:22" s="1" customFormat="1" x14ac:dyDescent="0.25">
      <c r="B227" s="390" t="s">
        <v>587</v>
      </c>
      <c r="C227" s="59">
        <f>C228+C237+C247+C251</f>
        <v>363257860888</v>
      </c>
      <c r="D227" s="59">
        <f>+D228+D237+D247+D251</f>
        <v>351484241777.98999</v>
      </c>
      <c r="E227" s="60">
        <f t="shared" ref="E227:P227" si="56">+E228+E237+E247+E251</f>
        <v>48395429806.699997</v>
      </c>
      <c r="F227" s="60">
        <f t="shared" si="56"/>
        <v>105859307889.2</v>
      </c>
      <c r="G227" s="60">
        <f t="shared" si="56"/>
        <v>12772290195.91</v>
      </c>
      <c r="H227" s="60">
        <f t="shared" si="56"/>
        <v>8553139317.6000004</v>
      </c>
      <c r="I227" s="60">
        <f t="shared" si="56"/>
        <v>7058092474.9499998</v>
      </c>
      <c r="J227" s="60">
        <f t="shared" si="56"/>
        <v>26584417967.889999</v>
      </c>
      <c r="K227" s="60">
        <f t="shared" si="56"/>
        <v>28767250363.370003</v>
      </c>
      <c r="L227" s="60">
        <f t="shared" si="56"/>
        <v>2983552085.4700003</v>
      </c>
      <c r="M227" s="60">
        <f>+M228+M237+M247+M251+M232</f>
        <v>54792190355.809998</v>
      </c>
      <c r="N227" s="60">
        <f t="shared" si="56"/>
        <v>2525897945.6500001</v>
      </c>
      <c r="O227" s="60">
        <f t="shared" si="56"/>
        <v>12328303403.030001</v>
      </c>
      <c r="P227" s="60">
        <f t="shared" si="56"/>
        <v>10522026209.610001</v>
      </c>
      <c r="Q227" s="60">
        <f>+SUM(E227:P227)</f>
        <v>321141898015.19006</v>
      </c>
      <c r="S227" s="34"/>
      <c r="U227"/>
      <c r="V227"/>
    </row>
    <row r="228" spans="2:22" s="1" customFormat="1" x14ac:dyDescent="0.25">
      <c r="B228" s="10" t="s">
        <v>531</v>
      </c>
      <c r="C228" s="248">
        <f>+C229</f>
        <v>0</v>
      </c>
      <c r="D228" s="248">
        <f>+D229</f>
        <v>29404269860.09</v>
      </c>
      <c r="E228" s="248">
        <f>+E233</f>
        <v>238721319.19999999</v>
      </c>
      <c r="F228" s="248">
        <f t="shared" ref="F228:P228" si="57">+F233</f>
        <v>0</v>
      </c>
      <c r="G228" s="248">
        <f t="shared" si="57"/>
        <v>0</v>
      </c>
      <c r="H228" s="248">
        <f t="shared" si="57"/>
        <v>0</v>
      </c>
      <c r="I228" s="248">
        <f t="shared" si="57"/>
        <v>0</v>
      </c>
      <c r="J228" s="248">
        <f t="shared" si="57"/>
        <v>0</v>
      </c>
      <c r="K228" s="248">
        <f t="shared" si="57"/>
        <v>1676184000</v>
      </c>
      <c r="L228" s="248">
        <f t="shared" si="57"/>
        <v>0</v>
      </c>
      <c r="M228" s="248">
        <f>+M233</f>
        <v>849525000</v>
      </c>
      <c r="N228" s="248">
        <f t="shared" si="57"/>
        <v>0</v>
      </c>
      <c r="O228" s="248">
        <f t="shared" si="57"/>
        <v>0</v>
      </c>
      <c r="P228" s="248">
        <f t="shared" si="57"/>
        <v>0</v>
      </c>
      <c r="Q228" s="248">
        <f t="shared" si="35"/>
        <v>2764430319.1999998</v>
      </c>
      <c r="R228" s="239"/>
      <c r="S228" s="34"/>
    </row>
    <row r="229" spans="2:22" s="1" customFormat="1" x14ac:dyDescent="0.25">
      <c r="B229" s="3" t="s">
        <v>532</v>
      </c>
      <c r="C229" s="241">
        <f>C230+C234</f>
        <v>0</v>
      </c>
      <c r="D229" s="241">
        <f>D230+D234</f>
        <v>29404269860.09</v>
      </c>
      <c r="E229" s="265">
        <f>E230</f>
        <v>0</v>
      </c>
      <c r="F229" s="265">
        <f t="shared" ref="F229:O229" si="58">F230</f>
        <v>0</v>
      </c>
      <c r="G229" s="265">
        <f t="shared" si="58"/>
        <v>0</v>
      </c>
      <c r="H229" s="265">
        <f t="shared" si="58"/>
        <v>0</v>
      </c>
      <c r="I229" s="265">
        <f t="shared" si="58"/>
        <v>0</v>
      </c>
      <c r="J229" s="265">
        <f t="shared" si="58"/>
        <v>0</v>
      </c>
      <c r="K229" s="265">
        <f t="shared" si="58"/>
        <v>0</v>
      </c>
      <c r="L229" s="265">
        <f t="shared" si="58"/>
        <v>0</v>
      </c>
      <c r="M229" s="241">
        <f t="shared" si="58"/>
        <v>23600000000</v>
      </c>
      <c r="N229" s="265">
        <f t="shared" si="58"/>
        <v>0</v>
      </c>
      <c r="O229" s="265">
        <f t="shared" si="58"/>
        <v>0</v>
      </c>
      <c r="P229" s="241">
        <v>0</v>
      </c>
      <c r="Q229" s="241">
        <f t="shared" si="35"/>
        <v>23600000000</v>
      </c>
      <c r="S229" s="34"/>
    </row>
    <row r="230" spans="2:22" x14ac:dyDescent="0.25">
      <c r="B230" s="24" t="s">
        <v>533</v>
      </c>
      <c r="C230" s="241">
        <f>C232+C233</f>
        <v>0</v>
      </c>
      <c r="D230" s="241">
        <f>D231+D232</f>
        <v>29404269860.09</v>
      </c>
      <c r="E230" s="265">
        <f t="shared" ref="E230:O230" si="59">E232</f>
        <v>0</v>
      </c>
      <c r="F230" s="265">
        <f t="shared" si="59"/>
        <v>0</v>
      </c>
      <c r="G230" s="265">
        <f t="shared" si="59"/>
        <v>0</v>
      </c>
      <c r="H230" s="265">
        <f t="shared" si="59"/>
        <v>0</v>
      </c>
      <c r="I230" s="265">
        <f t="shared" si="59"/>
        <v>0</v>
      </c>
      <c r="J230" s="265">
        <f t="shared" si="59"/>
        <v>0</v>
      </c>
      <c r="K230" s="265">
        <f t="shared" si="59"/>
        <v>0</v>
      </c>
      <c r="L230" s="265">
        <f t="shared" si="59"/>
        <v>0</v>
      </c>
      <c r="M230" s="241">
        <f t="shared" si="59"/>
        <v>23600000000</v>
      </c>
      <c r="N230" s="265">
        <f t="shared" si="59"/>
        <v>0</v>
      </c>
      <c r="O230" s="265">
        <f t="shared" si="59"/>
        <v>0</v>
      </c>
      <c r="P230" s="241">
        <v>0</v>
      </c>
      <c r="Q230" s="241">
        <f t="shared" si="35"/>
        <v>23600000000</v>
      </c>
      <c r="S230" s="34"/>
      <c r="U230" s="1"/>
      <c r="V230" s="1"/>
    </row>
    <row r="231" spans="2:22" s="1" customFormat="1" x14ac:dyDescent="0.25">
      <c r="B231" s="25" t="s">
        <v>588</v>
      </c>
      <c r="C231" s="53">
        <v>0</v>
      </c>
      <c r="D231" s="53">
        <v>10600000000</v>
      </c>
      <c r="E231" s="266">
        <v>0</v>
      </c>
      <c r="F231" s="53">
        <v>0</v>
      </c>
      <c r="G231" s="53">
        <v>0</v>
      </c>
      <c r="H231" s="53">
        <v>0</v>
      </c>
      <c r="I231" s="53">
        <v>0</v>
      </c>
      <c r="J231" s="53">
        <v>0</v>
      </c>
      <c r="K231" s="53">
        <v>0</v>
      </c>
      <c r="L231" s="53">
        <v>0</v>
      </c>
      <c r="M231" s="53">
        <v>0</v>
      </c>
      <c r="N231" s="53">
        <v>0</v>
      </c>
      <c r="O231" s="53">
        <v>0</v>
      </c>
      <c r="P231" s="53">
        <v>0</v>
      </c>
      <c r="Q231" s="53">
        <f t="shared" ref="Q231" si="60">+SUM(E231:P231)</f>
        <v>0</v>
      </c>
      <c r="S231" s="34"/>
    </row>
    <row r="232" spans="2:22" s="1" customFormat="1" x14ac:dyDescent="0.25">
      <c r="B232" s="25" t="s">
        <v>589</v>
      </c>
      <c r="C232" s="53">
        <v>0</v>
      </c>
      <c r="D232" s="53">
        <v>18804269860.09</v>
      </c>
      <c r="E232" s="266">
        <v>0</v>
      </c>
      <c r="F232" s="53">
        <v>0</v>
      </c>
      <c r="G232" s="53">
        <v>0</v>
      </c>
      <c r="H232" s="53">
        <v>0</v>
      </c>
      <c r="I232" s="53">
        <v>0</v>
      </c>
      <c r="J232" s="53">
        <v>0</v>
      </c>
      <c r="K232" s="53">
        <v>0</v>
      </c>
      <c r="L232" s="53">
        <v>0</v>
      </c>
      <c r="M232" s="53">
        <v>23600000000</v>
      </c>
      <c r="N232" s="53">
        <v>0</v>
      </c>
      <c r="O232" s="53">
        <v>0</v>
      </c>
      <c r="P232" s="53">
        <v>0</v>
      </c>
      <c r="Q232" s="53">
        <f t="shared" si="35"/>
        <v>23600000000</v>
      </c>
      <c r="S232" s="34"/>
    </row>
    <row r="233" spans="2:22" x14ac:dyDescent="0.25">
      <c r="B233" s="3" t="s">
        <v>535</v>
      </c>
      <c r="C233" s="53">
        <f>C234</f>
        <v>0</v>
      </c>
      <c r="D233" s="53">
        <f>D234</f>
        <v>0</v>
      </c>
      <c r="E233" s="53">
        <f t="shared" ref="E233:O233" si="61">E234</f>
        <v>238721319.19999999</v>
      </c>
      <c r="F233" s="53">
        <f t="shared" si="61"/>
        <v>0</v>
      </c>
      <c r="G233" s="53">
        <f t="shared" si="61"/>
        <v>0</v>
      </c>
      <c r="H233" s="53">
        <f t="shared" si="61"/>
        <v>0</v>
      </c>
      <c r="I233" s="53">
        <f t="shared" si="61"/>
        <v>0</v>
      </c>
      <c r="J233" s="53">
        <f t="shared" si="61"/>
        <v>0</v>
      </c>
      <c r="K233" s="53">
        <f t="shared" si="61"/>
        <v>1676184000</v>
      </c>
      <c r="L233" s="53">
        <f t="shared" si="61"/>
        <v>0</v>
      </c>
      <c r="M233" s="53">
        <f t="shared" si="61"/>
        <v>849525000</v>
      </c>
      <c r="N233" s="53">
        <f t="shared" si="61"/>
        <v>0</v>
      </c>
      <c r="O233" s="53">
        <f t="shared" si="61"/>
        <v>0</v>
      </c>
      <c r="P233" s="53">
        <v>0</v>
      </c>
      <c r="Q233" s="241">
        <f t="shared" si="35"/>
        <v>2764430319.1999998</v>
      </c>
      <c r="S233" s="34"/>
    </row>
    <row r="234" spans="2:22" s="1" customFormat="1" x14ac:dyDescent="0.25">
      <c r="B234" s="24" t="s">
        <v>536</v>
      </c>
      <c r="C234" s="241">
        <f>C236</f>
        <v>0</v>
      </c>
      <c r="D234" s="241">
        <f>D236</f>
        <v>0</v>
      </c>
      <c r="E234" s="241">
        <f>E236+E235</f>
        <v>238721319.19999999</v>
      </c>
      <c r="F234" s="241">
        <f t="shared" ref="F234:P234" si="62">F236+F235</f>
        <v>0</v>
      </c>
      <c r="G234" s="241">
        <f t="shared" si="62"/>
        <v>0</v>
      </c>
      <c r="H234" s="241">
        <f t="shared" si="62"/>
        <v>0</v>
      </c>
      <c r="I234" s="241">
        <f t="shared" si="62"/>
        <v>0</v>
      </c>
      <c r="J234" s="241">
        <f t="shared" si="62"/>
        <v>0</v>
      </c>
      <c r="K234" s="241">
        <f t="shared" si="62"/>
        <v>1676184000</v>
      </c>
      <c r="L234" s="241">
        <f t="shared" si="62"/>
        <v>0</v>
      </c>
      <c r="M234" s="241">
        <f t="shared" si="62"/>
        <v>849525000</v>
      </c>
      <c r="N234" s="241">
        <f t="shared" si="62"/>
        <v>0</v>
      </c>
      <c r="O234" s="241">
        <f t="shared" si="62"/>
        <v>0</v>
      </c>
      <c r="P234" s="241">
        <f t="shared" si="62"/>
        <v>0</v>
      </c>
      <c r="Q234" s="241">
        <f t="shared" si="35"/>
        <v>2764430319.1999998</v>
      </c>
      <c r="S234" s="34"/>
    </row>
    <row r="235" spans="2:22" s="1" customFormat="1" x14ac:dyDescent="0.25">
      <c r="B235" s="25" t="s">
        <v>405</v>
      </c>
      <c r="C235" s="53">
        <v>0</v>
      </c>
      <c r="D235" s="53">
        <v>0</v>
      </c>
      <c r="E235" s="249"/>
      <c r="F235" s="249"/>
      <c r="G235" s="249"/>
      <c r="H235" s="53"/>
      <c r="I235" s="53"/>
      <c r="J235" s="53"/>
      <c r="K235" s="53">
        <v>1676184000</v>
      </c>
      <c r="L235" s="53"/>
      <c r="M235" s="53">
        <v>849525000</v>
      </c>
      <c r="N235" s="53"/>
      <c r="O235" s="53"/>
      <c r="P235" s="53"/>
      <c r="Q235" s="53">
        <f t="shared" si="35"/>
        <v>2525709000</v>
      </c>
      <c r="R235" s="239"/>
      <c r="S235" s="34"/>
      <c r="U235"/>
      <c r="V235"/>
    </row>
    <row r="236" spans="2:22" s="1" customFormat="1" x14ac:dyDescent="0.25">
      <c r="B236" s="25" t="s">
        <v>590</v>
      </c>
      <c r="C236" s="53">
        <v>0</v>
      </c>
      <c r="D236" s="53">
        <v>0</v>
      </c>
      <c r="E236" s="249">
        <v>238721319.19999999</v>
      </c>
      <c r="F236" s="249"/>
      <c r="G236" s="249"/>
      <c r="H236" s="53">
        <v>0</v>
      </c>
      <c r="I236" s="53">
        <v>0</v>
      </c>
      <c r="J236" s="53">
        <v>0</v>
      </c>
      <c r="K236" s="53">
        <v>0</v>
      </c>
      <c r="L236" s="53">
        <v>0</v>
      </c>
      <c r="M236" s="53">
        <v>0</v>
      </c>
      <c r="N236" s="53">
        <v>0</v>
      </c>
      <c r="O236" s="53">
        <v>0</v>
      </c>
      <c r="P236" s="53">
        <v>0</v>
      </c>
      <c r="Q236" s="53">
        <f t="shared" si="35"/>
        <v>238721319.19999999</v>
      </c>
      <c r="R236" s="239"/>
      <c r="S236" s="34"/>
      <c r="U236"/>
      <c r="V236"/>
    </row>
    <row r="237" spans="2:22" s="1" customFormat="1" x14ac:dyDescent="0.25">
      <c r="B237" s="10" t="s">
        <v>294</v>
      </c>
      <c r="C237" s="248">
        <f>+C238</f>
        <v>363257860888</v>
      </c>
      <c r="D237" s="248">
        <f>+D238</f>
        <v>283307370512.89996</v>
      </c>
      <c r="E237" s="248">
        <f t="shared" ref="E237:P237" si="63">+E238</f>
        <v>48156708487.5</v>
      </c>
      <c r="F237" s="248">
        <f t="shared" si="63"/>
        <v>103407887889.2</v>
      </c>
      <c r="G237" s="248">
        <f t="shared" si="63"/>
        <v>11361419647.92</v>
      </c>
      <c r="H237" s="248">
        <f t="shared" si="63"/>
        <v>7618653701.1800003</v>
      </c>
      <c r="I237" s="248">
        <f t="shared" si="63"/>
        <v>5898431652.9799995</v>
      </c>
      <c r="J237" s="248">
        <f t="shared" si="63"/>
        <v>20992913310.360001</v>
      </c>
      <c r="K237" s="248">
        <f t="shared" si="63"/>
        <v>20383563349.700001</v>
      </c>
      <c r="L237" s="248">
        <f t="shared" si="63"/>
        <v>2983552085.4700003</v>
      </c>
      <c r="M237" s="248">
        <f>+M238</f>
        <v>30342665355.809998</v>
      </c>
      <c r="N237" s="248">
        <f t="shared" si="63"/>
        <v>2525897945.6500001</v>
      </c>
      <c r="O237" s="248">
        <f t="shared" si="63"/>
        <v>12328303903.030001</v>
      </c>
      <c r="P237" s="248">
        <f t="shared" si="63"/>
        <v>10522026209.610001</v>
      </c>
      <c r="Q237" s="248">
        <f t="shared" si="35"/>
        <v>276522023538.41003</v>
      </c>
      <c r="R237" s="239"/>
      <c r="S237" s="34"/>
    </row>
    <row r="238" spans="2:22" s="1" customFormat="1" x14ac:dyDescent="0.25">
      <c r="B238" s="3" t="s">
        <v>258</v>
      </c>
      <c r="C238" s="241">
        <f>C241+C244</f>
        <v>363257860888</v>
      </c>
      <c r="D238" s="241">
        <f>D241+D244+D239</f>
        <v>283307370512.89996</v>
      </c>
      <c r="E238" s="241">
        <f t="shared" ref="E238:N238" si="64">E241+E244+E239</f>
        <v>48156708487.5</v>
      </c>
      <c r="F238" s="241">
        <f t="shared" si="64"/>
        <v>103407887889.2</v>
      </c>
      <c r="G238" s="241">
        <f t="shared" si="64"/>
        <v>11361419647.92</v>
      </c>
      <c r="H238" s="241">
        <f t="shared" si="64"/>
        <v>7618653701.1800003</v>
      </c>
      <c r="I238" s="241">
        <f t="shared" si="64"/>
        <v>5898431652.9799995</v>
      </c>
      <c r="J238" s="241">
        <f t="shared" si="64"/>
        <v>20992913310.360001</v>
      </c>
      <c r="K238" s="241">
        <f t="shared" si="64"/>
        <v>20383563349.700001</v>
      </c>
      <c r="L238" s="241">
        <f t="shared" si="64"/>
        <v>2983552085.4700003</v>
      </c>
      <c r="M238" s="241">
        <f t="shared" si="64"/>
        <v>30342665355.809998</v>
      </c>
      <c r="N238" s="241">
        <f t="shared" si="64"/>
        <v>2525897945.6500001</v>
      </c>
      <c r="O238" s="241">
        <f>O241+O244+O239</f>
        <v>12328303903.030001</v>
      </c>
      <c r="P238" s="241">
        <f>P241+P244+P239</f>
        <v>10522026209.610001</v>
      </c>
      <c r="Q238" s="241">
        <f t="shared" si="35"/>
        <v>276522023538.41003</v>
      </c>
      <c r="S238" s="34"/>
    </row>
    <row r="239" spans="2:22" x14ac:dyDescent="0.25">
      <c r="B239" s="24" t="s">
        <v>557</v>
      </c>
      <c r="C239" s="241">
        <v>0</v>
      </c>
      <c r="D239" s="241">
        <f>D240</f>
        <v>175607056.13</v>
      </c>
      <c r="E239" s="241">
        <f t="shared" ref="E239:P239" si="65">E240</f>
        <v>0</v>
      </c>
      <c r="F239" s="241">
        <f t="shared" si="65"/>
        <v>0</v>
      </c>
      <c r="G239" s="241">
        <f t="shared" si="65"/>
        <v>0</v>
      </c>
      <c r="H239" s="241">
        <f t="shared" si="65"/>
        <v>0</v>
      </c>
      <c r="I239" s="241">
        <f t="shared" si="65"/>
        <v>0</v>
      </c>
      <c r="J239" s="241">
        <f t="shared" si="65"/>
        <v>0</v>
      </c>
      <c r="K239" s="241">
        <f t="shared" si="65"/>
        <v>0</v>
      </c>
      <c r="L239" s="241">
        <f t="shared" si="65"/>
        <v>0</v>
      </c>
      <c r="M239" s="241">
        <f t="shared" si="65"/>
        <v>0</v>
      </c>
      <c r="N239" s="241">
        <f t="shared" si="65"/>
        <v>0</v>
      </c>
      <c r="O239" s="241">
        <f t="shared" si="65"/>
        <v>0</v>
      </c>
      <c r="P239" s="241">
        <f t="shared" si="65"/>
        <v>0</v>
      </c>
      <c r="Q239" s="241">
        <f t="shared" ref="Q239:Q240" si="66">+SUM(E239:P239)</f>
        <v>0</v>
      </c>
      <c r="S239" s="34"/>
      <c r="U239" s="1"/>
      <c r="V239" s="1"/>
    </row>
    <row r="240" spans="2:22" s="1" customFormat="1" x14ac:dyDescent="0.25">
      <c r="B240" s="25" t="s">
        <v>558</v>
      </c>
      <c r="C240" s="53">
        <v>0</v>
      </c>
      <c r="D240" s="53">
        <v>175607056.13</v>
      </c>
      <c r="E240" s="266"/>
      <c r="F240" s="53"/>
      <c r="G240" s="53"/>
      <c r="H240" s="53"/>
      <c r="I240" s="53"/>
      <c r="J240" s="53"/>
      <c r="K240" s="53"/>
      <c r="L240" s="53"/>
      <c r="M240" s="53"/>
      <c r="N240" s="53">
        <v>0</v>
      </c>
      <c r="O240" s="53">
        <v>0</v>
      </c>
      <c r="P240" s="53">
        <v>0</v>
      </c>
      <c r="Q240" s="53">
        <f t="shared" si="66"/>
        <v>0</v>
      </c>
      <c r="R240" s="239"/>
      <c r="S240" s="34"/>
    </row>
    <row r="241" spans="2:22" x14ac:dyDescent="0.25">
      <c r="B241" s="24" t="s">
        <v>259</v>
      </c>
      <c r="C241" s="241">
        <f>C242+C243</f>
        <v>290664839840</v>
      </c>
      <c r="D241" s="241">
        <f>D242+D243</f>
        <v>159299921000.92999</v>
      </c>
      <c r="E241" s="241">
        <f t="shared" ref="E241:O241" si="67">E242+E243</f>
        <v>0</v>
      </c>
      <c r="F241" s="241">
        <f t="shared" si="67"/>
        <v>94384060056.899994</v>
      </c>
      <c r="G241" s="241">
        <f t="shared" si="67"/>
        <v>10000000000</v>
      </c>
      <c r="H241" s="241">
        <f t="shared" si="67"/>
        <v>5000000000</v>
      </c>
      <c r="I241" s="241">
        <f t="shared" si="67"/>
        <v>5000000000</v>
      </c>
      <c r="J241" s="241">
        <f t="shared" si="67"/>
        <v>20000000000</v>
      </c>
      <c r="K241" s="241">
        <f t="shared" si="67"/>
        <v>20000000000</v>
      </c>
      <c r="L241" s="241">
        <f t="shared" si="67"/>
        <v>0</v>
      </c>
      <c r="M241" s="241">
        <f t="shared" si="67"/>
        <v>30159735424.169998</v>
      </c>
      <c r="N241" s="241">
        <f t="shared" si="67"/>
        <v>0</v>
      </c>
      <c r="O241" s="241">
        <f t="shared" si="67"/>
        <v>0</v>
      </c>
      <c r="P241" s="241">
        <v>0</v>
      </c>
      <c r="Q241" s="241">
        <f t="shared" si="35"/>
        <v>184543795481.07001</v>
      </c>
      <c r="R241" s="239"/>
      <c r="S241" s="34"/>
      <c r="U241" s="1"/>
      <c r="V241" s="1"/>
    </row>
    <row r="242" spans="2:22" s="1" customFormat="1" x14ac:dyDescent="0.25">
      <c r="B242" s="25" t="s">
        <v>260</v>
      </c>
      <c r="C242" s="53">
        <v>91339839840</v>
      </c>
      <c r="D242" s="53">
        <v>65570638780</v>
      </c>
      <c r="E242" s="266">
        <v>0</v>
      </c>
      <c r="F242" s="53">
        <v>30000000000</v>
      </c>
      <c r="G242" s="53">
        <v>10000000000</v>
      </c>
      <c r="H242" s="53">
        <v>5000000000</v>
      </c>
      <c r="I242" s="53">
        <v>5000000000</v>
      </c>
      <c r="J242" s="53">
        <v>20000000000</v>
      </c>
      <c r="K242" s="53">
        <v>20000000000</v>
      </c>
      <c r="L242" s="53"/>
      <c r="M242" s="53">
        <v>0</v>
      </c>
      <c r="N242" s="53"/>
      <c r="O242" s="53"/>
      <c r="P242" s="53">
        <v>0</v>
      </c>
      <c r="Q242" s="53">
        <f t="shared" si="35"/>
        <v>90000000000</v>
      </c>
      <c r="R242" s="239"/>
      <c r="S242" s="34"/>
    </row>
    <row r="243" spans="2:22" x14ac:dyDescent="0.25">
      <c r="B243" s="25" t="s">
        <v>261</v>
      </c>
      <c r="C243" s="53">
        <v>199325000000</v>
      </c>
      <c r="D243" s="53">
        <v>93729282220.929993</v>
      </c>
      <c r="E243" s="267">
        <v>0</v>
      </c>
      <c r="F243" s="53">
        <v>64384060056.900002</v>
      </c>
      <c r="G243" s="53"/>
      <c r="H243" s="53">
        <v>0</v>
      </c>
      <c r="I243" s="53">
        <v>0</v>
      </c>
      <c r="J243" s="53"/>
      <c r="K243" s="53"/>
      <c r="L243" s="53"/>
      <c r="M243" s="53">
        <v>30159735424.169998</v>
      </c>
      <c r="N243" s="53"/>
      <c r="O243" s="53"/>
      <c r="P243" s="53">
        <v>0</v>
      </c>
      <c r="Q243" s="53">
        <f t="shared" si="35"/>
        <v>94543795481.070007</v>
      </c>
      <c r="R243" s="239"/>
      <c r="S243" s="34"/>
    </row>
    <row r="244" spans="2:22" x14ac:dyDescent="0.25">
      <c r="B244" s="24" t="s">
        <v>263</v>
      </c>
      <c r="C244" s="241">
        <f>C246</f>
        <v>72593021048</v>
      </c>
      <c r="D244" s="241">
        <f>D246+D245</f>
        <v>123831842455.83997</v>
      </c>
      <c r="E244" s="241">
        <f t="shared" ref="E244:P244" si="68">E246+E245</f>
        <v>48156708487.5</v>
      </c>
      <c r="F244" s="241">
        <f t="shared" si="68"/>
        <v>9023827832.2999992</v>
      </c>
      <c r="G244" s="241">
        <f t="shared" si="68"/>
        <v>1361419647.9200001</v>
      </c>
      <c r="H244" s="241">
        <f t="shared" si="68"/>
        <v>2618653701.1800003</v>
      </c>
      <c r="I244" s="241">
        <f t="shared" si="68"/>
        <v>898431652.98000002</v>
      </c>
      <c r="J244" s="241">
        <f t="shared" si="68"/>
        <v>992913310.3599999</v>
      </c>
      <c r="K244" s="241">
        <f t="shared" si="68"/>
        <v>383563349.70000005</v>
      </c>
      <c r="L244" s="241">
        <f t="shared" si="68"/>
        <v>2983552085.4700003</v>
      </c>
      <c r="M244" s="241">
        <f t="shared" si="68"/>
        <v>182929931.63999999</v>
      </c>
      <c r="N244" s="241">
        <f t="shared" si="68"/>
        <v>2525897945.6500001</v>
      </c>
      <c r="O244" s="241">
        <f t="shared" si="68"/>
        <v>12328303903.030001</v>
      </c>
      <c r="P244" s="241">
        <f t="shared" si="68"/>
        <v>10522026209.610001</v>
      </c>
      <c r="Q244" s="250">
        <f t="shared" si="35"/>
        <v>91978228057.339996</v>
      </c>
      <c r="R244" s="239"/>
      <c r="S244" s="34"/>
      <c r="U244" s="1"/>
      <c r="V244" s="1"/>
    </row>
    <row r="245" spans="2:22" x14ac:dyDescent="0.25">
      <c r="B245" s="27" t="s">
        <v>591</v>
      </c>
      <c r="C245" s="53">
        <v>0</v>
      </c>
      <c r="D245" s="53">
        <v>16484710740.09</v>
      </c>
      <c r="E245" s="53">
        <v>0</v>
      </c>
      <c r="F245" s="53">
        <v>0</v>
      </c>
      <c r="G245" s="53">
        <v>0</v>
      </c>
      <c r="H245" s="53">
        <v>0</v>
      </c>
      <c r="I245" s="53">
        <v>0</v>
      </c>
      <c r="J245" s="53">
        <v>0</v>
      </c>
      <c r="K245" s="53">
        <v>0</v>
      </c>
      <c r="L245" s="53">
        <v>0</v>
      </c>
      <c r="M245" s="53">
        <v>0</v>
      </c>
      <c r="N245" s="53">
        <v>0</v>
      </c>
      <c r="O245" s="53">
        <v>0</v>
      </c>
      <c r="P245" s="53">
        <v>0</v>
      </c>
      <c r="Q245" s="53">
        <f t="shared" ref="Q245" si="69">+SUM(E245:P245)</f>
        <v>0</v>
      </c>
      <c r="R245" s="239"/>
      <c r="S245" s="34"/>
    </row>
    <row r="246" spans="2:22" x14ac:dyDescent="0.25">
      <c r="B246" s="27" t="s">
        <v>407</v>
      </c>
      <c r="C246" s="53">
        <v>72593021048</v>
      </c>
      <c r="D246" s="53">
        <v>107347131715.74997</v>
      </c>
      <c r="E246" s="53">
        <v>48156708487.5</v>
      </c>
      <c r="F246" s="249">
        <v>9023827832.2999992</v>
      </c>
      <c r="G246" s="249">
        <v>1361419647.9200001</v>
      </c>
      <c r="H246" s="53">
        <v>2618653701.1800003</v>
      </c>
      <c r="I246" s="53">
        <v>898431652.98000002</v>
      </c>
      <c r="J246" s="53">
        <v>992913310.3599999</v>
      </c>
      <c r="K246" s="53">
        <v>383563349.70000005</v>
      </c>
      <c r="L246" s="53">
        <v>2983552085.4700003</v>
      </c>
      <c r="M246" s="53">
        <v>182929931.63999999</v>
      </c>
      <c r="N246" s="53">
        <v>2525897945.6500001</v>
      </c>
      <c r="O246" s="53">
        <v>12328303903.030001</v>
      </c>
      <c r="P246" s="53">
        <v>10522026209.610001</v>
      </c>
      <c r="Q246" s="53">
        <f t="shared" si="35"/>
        <v>91978228057.339996</v>
      </c>
      <c r="R246" s="239"/>
      <c r="S246" s="34"/>
    </row>
    <row r="247" spans="2:22" x14ac:dyDescent="0.25">
      <c r="B247" s="10" t="s">
        <v>592</v>
      </c>
      <c r="C247" s="248">
        <f t="shared" ref="C247:O247" si="70">+C248</f>
        <v>0</v>
      </c>
      <c r="D247" s="248">
        <f t="shared" si="70"/>
        <v>0</v>
      </c>
      <c r="E247" s="248">
        <f>+E248</f>
        <v>0</v>
      </c>
      <c r="F247" s="248">
        <f t="shared" si="70"/>
        <v>0</v>
      </c>
      <c r="G247" s="248">
        <f t="shared" si="70"/>
        <v>0</v>
      </c>
      <c r="H247" s="248">
        <f t="shared" si="70"/>
        <v>0</v>
      </c>
      <c r="I247" s="248">
        <f t="shared" si="70"/>
        <v>0</v>
      </c>
      <c r="J247" s="248">
        <f t="shared" si="70"/>
        <v>0</v>
      </c>
      <c r="K247" s="248">
        <f t="shared" si="70"/>
        <v>0</v>
      </c>
      <c r="L247" s="248">
        <f t="shared" si="70"/>
        <v>0</v>
      </c>
      <c r="M247" s="248">
        <f t="shared" si="70"/>
        <v>0</v>
      </c>
      <c r="N247" s="248">
        <f t="shared" si="70"/>
        <v>0</v>
      </c>
      <c r="O247" s="248">
        <f t="shared" si="70"/>
        <v>-500</v>
      </c>
      <c r="P247" s="248">
        <v>0</v>
      </c>
      <c r="Q247" s="248">
        <f t="shared" si="35"/>
        <v>-500</v>
      </c>
      <c r="R247" s="239"/>
      <c r="S247" s="34"/>
    </row>
    <row r="248" spans="2:22" x14ac:dyDescent="0.25">
      <c r="B248" s="3" t="s">
        <v>593</v>
      </c>
      <c r="C248" s="241">
        <f t="shared" ref="C248:O250" si="71">C249</f>
        <v>0</v>
      </c>
      <c r="D248" s="241">
        <f t="shared" si="71"/>
        <v>0</v>
      </c>
      <c r="E248" s="241">
        <f>E249</f>
        <v>0</v>
      </c>
      <c r="F248" s="241">
        <f t="shared" ref="F248:P248" si="72">F249</f>
        <v>0</v>
      </c>
      <c r="G248" s="241">
        <f t="shared" si="72"/>
        <v>0</v>
      </c>
      <c r="H248" s="241">
        <f t="shared" si="72"/>
        <v>0</v>
      </c>
      <c r="I248" s="241">
        <f t="shared" si="72"/>
        <v>0</v>
      </c>
      <c r="J248" s="241">
        <f t="shared" si="72"/>
        <v>0</v>
      </c>
      <c r="K248" s="241">
        <f t="shared" si="72"/>
        <v>0</v>
      </c>
      <c r="L248" s="241">
        <f t="shared" si="72"/>
        <v>0</v>
      </c>
      <c r="M248" s="241">
        <f t="shared" si="72"/>
        <v>0</v>
      </c>
      <c r="N248" s="241">
        <f t="shared" si="72"/>
        <v>0</v>
      </c>
      <c r="O248" s="241">
        <f t="shared" si="72"/>
        <v>-500</v>
      </c>
      <c r="P248" s="241">
        <f t="shared" si="72"/>
        <v>0</v>
      </c>
      <c r="Q248" s="241">
        <f t="shared" si="35"/>
        <v>-500</v>
      </c>
      <c r="R248" s="239"/>
      <c r="S248" s="34"/>
    </row>
    <row r="249" spans="2:22" x14ac:dyDescent="0.25">
      <c r="B249" s="24" t="s">
        <v>594</v>
      </c>
      <c r="C249" s="241">
        <f t="shared" si="71"/>
        <v>0</v>
      </c>
      <c r="D249" s="241">
        <f t="shared" si="71"/>
        <v>0</v>
      </c>
      <c r="E249" s="241">
        <f t="shared" si="71"/>
        <v>0</v>
      </c>
      <c r="F249" s="241">
        <f t="shared" si="71"/>
        <v>0</v>
      </c>
      <c r="G249" s="241">
        <f t="shared" si="71"/>
        <v>0</v>
      </c>
      <c r="H249" s="241">
        <f>H250</f>
        <v>0</v>
      </c>
      <c r="I249" s="241">
        <f t="shared" si="71"/>
        <v>0</v>
      </c>
      <c r="J249" s="241">
        <f t="shared" si="71"/>
        <v>0</v>
      </c>
      <c r="K249" s="241">
        <f t="shared" si="71"/>
        <v>0</v>
      </c>
      <c r="L249" s="241">
        <f t="shared" si="71"/>
        <v>0</v>
      </c>
      <c r="M249" s="241">
        <f t="shared" si="71"/>
        <v>0</v>
      </c>
      <c r="N249" s="241">
        <f t="shared" si="71"/>
        <v>0</v>
      </c>
      <c r="O249" s="241">
        <f t="shared" si="71"/>
        <v>-500</v>
      </c>
      <c r="P249" s="53">
        <v>0</v>
      </c>
      <c r="Q249" s="241">
        <f t="shared" si="35"/>
        <v>-500</v>
      </c>
      <c r="R249" s="239"/>
      <c r="S249" s="34"/>
    </row>
    <row r="250" spans="2:22" x14ac:dyDescent="0.25">
      <c r="B250" s="25" t="s">
        <v>595</v>
      </c>
      <c r="C250" s="53">
        <f t="shared" si="71"/>
        <v>0</v>
      </c>
      <c r="D250" s="53"/>
      <c r="E250" s="53">
        <f t="shared" si="71"/>
        <v>0</v>
      </c>
      <c r="F250" s="53">
        <v>0</v>
      </c>
      <c r="G250" s="53">
        <v>0</v>
      </c>
      <c r="H250" s="53">
        <v>0</v>
      </c>
      <c r="I250" s="53">
        <v>0</v>
      </c>
      <c r="J250" s="53">
        <v>0</v>
      </c>
      <c r="K250" s="53">
        <v>0</v>
      </c>
      <c r="L250" s="53">
        <f t="shared" si="71"/>
        <v>0</v>
      </c>
      <c r="M250" s="53">
        <f t="shared" si="71"/>
        <v>0</v>
      </c>
      <c r="N250" s="53">
        <f t="shared" si="71"/>
        <v>0</v>
      </c>
      <c r="O250" s="53">
        <v>-500</v>
      </c>
      <c r="P250" s="53">
        <v>0</v>
      </c>
      <c r="Q250" s="53">
        <f t="shared" si="35"/>
        <v>-500</v>
      </c>
      <c r="R250" s="239"/>
      <c r="S250" s="34"/>
    </row>
    <row r="251" spans="2:22" x14ac:dyDescent="0.25">
      <c r="B251" s="10" t="s">
        <v>538</v>
      </c>
      <c r="C251" s="248">
        <f t="shared" ref="C251:O251" si="73">+C252</f>
        <v>0</v>
      </c>
      <c r="D251" s="248">
        <f t="shared" si="73"/>
        <v>38772601405</v>
      </c>
      <c r="E251" s="248">
        <f t="shared" si="73"/>
        <v>0</v>
      </c>
      <c r="F251" s="248">
        <f t="shared" si="73"/>
        <v>2451420000</v>
      </c>
      <c r="G251" s="248">
        <f t="shared" si="73"/>
        <v>1410870547.99</v>
      </c>
      <c r="H251" s="248">
        <f t="shared" si="73"/>
        <v>934485616.41999996</v>
      </c>
      <c r="I251" s="248">
        <f t="shared" si="73"/>
        <v>1159660821.97</v>
      </c>
      <c r="J251" s="248">
        <f t="shared" si="73"/>
        <v>5591504657.5299997</v>
      </c>
      <c r="K251" s="248">
        <f t="shared" si="73"/>
        <v>6707503013.6700001</v>
      </c>
      <c r="L251" s="248">
        <f t="shared" si="73"/>
        <v>0</v>
      </c>
      <c r="M251" s="248">
        <f t="shared" si="73"/>
        <v>0</v>
      </c>
      <c r="N251" s="248">
        <f t="shared" si="73"/>
        <v>0</v>
      </c>
      <c r="O251" s="248">
        <f t="shared" si="73"/>
        <v>0</v>
      </c>
      <c r="P251" s="248">
        <v>0</v>
      </c>
      <c r="Q251" s="248">
        <f t="shared" si="35"/>
        <v>18255444657.580002</v>
      </c>
      <c r="R251" s="239"/>
      <c r="S251" s="34"/>
    </row>
    <row r="252" spans="2:22" x14ac:dyDescent="0.25">
      <c r="B252" s="3" t="s">
        <v>539</v>
      </c>
      <c r="C252" s="241">
        <f t="shared" ref="C252:O254" si="74">C253</f>
        <v>0</v>
      </c>
      <c r="D252" s="241">
        <f t="shared" si="74"/>
        <v>38772601405</v>
      </c>
      <c r="E252" s="241">
        <f t="shared" ref="E252:P252" si="75">E253+E256</f>
        <v>0</v>
      </c>
      <c r="F252" s="241">
        <f t="shared" si="75"/>
        <v>2451420000</v>
      </c>
      <c r="G252" s="241">
        <f t="shared" si="75"/>
        <v>1410870547.99</v>
      </c>
      <c r="H252" s="241">
        <f t="shared" si="75"/>
        <v>934485616.41999996</v>
      </c>
      <c r="I252" s="241">
        <f t="shared" si="75"/>
        <v>1159660821.97</v>
      </c>
      <c r="J252" s="241">
        <f t="shared" si="75"/>
        <v>5591504657.5299997</v>
      </c>
      <c r="K252" s="241">
        <f t="shared" si="75"/>
        <v>6707503013.6700001</v>
      </c>
      <c r="L252" s="241">
        <f t="shared" si="75"/>
        <v>0</v>
      </c>
      <c r="M252" s="241">
        <f t="shared" si="75"/>
        <v>0</v>
      </c>
      <c r="N252" s="241">
        <f t="shared" si="75"/>
        <v>0</v>
      </c>
      <c r="O252" s="241">
        <f t="shared" si="75"/>
        <v>0</v>
      </c>
      <c r="P252" s="241">
        <f t="shared" si="75"/>
        <v>0</v>
      </c>
      <c r="Q252" s="241">
        <f t="shared" si="35"/>
        <v>18255444657.580002</v>
      </c>
      <c r="R252" s="239"/>
      <c r="S252" s="34"/>
    </row>
    <row r="253" spans="2:22" x14ac:dyDescent="0.25">
      <c r="B253" s="24" t="s">
        <v>540</v>
      </c>
      <c r="C253" s="241">
        <f t="shared" si="74"/>
        <v>0</v>
      </c>
      <c r="D253" s="241">
        <f t="shared" si="74"/>
        <v>38772601405</v>
      </c>
      <c r="E253" s="241">
        <f t="shared" si="74"/>
        <v>0</v>
      </c>
      <c r="F253" s="241">
        <f t="shared" si="74"/>
        <v>2451420000</v>
      </c>
      <c r="G253" s="241">
        <f t="shared" si="74"/>
        <v>1306350000</v>
      </c>
      <c r="H253" s="241">
        <f>H254</f>
        <v>816900000</v>
      </c>
      <c r="I253" s="241">
        <f t="shared" si="74"/>
        <v>1002880000</v>
      </c>
      <c r="J253" s="241">
        <f t="shared" si="74"/>
        <v>4703080000</v>
      </c>
      <c r="K253" s="241">
        <f t="shared" si="74"/>
        <v>5587640000</v>
      </c>
      <c r="L253" s="241">
        <f t="shared" si="74"/>
        <v>0</v>
      </c>
      <c r="M253" s="241">
        <f t="shared" si="74"/>
        <v>0</v>
      </c>
      <c r="N253" s="241">
        <f t="shared" si="74"/>
        <v>0</v>
      </c>
      <c r="O253" s="241">
        <f t="shared" si="74"/>
        <v>0</v>
      </c>
      <c r="P253" s="53">
        <v>0</v>
      </c>
      <c r="Q253" s="241">
        <f t="shared" si="35"/>
        <v>15868270000</v>
      </c>
      <c r="R253" s="239"/>
      <c r="S253" s="34"/>
    </row>
    <row r="254" spans="2:22" x14ac:dyDescent="0.25">
      <c r="B254" s="25" t="s">
        <v>541</v>
      </c>
      <c r="C254" s="53">
        <f t="shared" si="74"/>
        <v>0</v>
      </c>
      <c r="D254" s="53">
        <f t="shared" si="74"/>
        <v>38772601405</v>
      </c>
      <c r="E254" s="53">
        <f t="shared" si="74"/>
        <v>0</v>
      </c>
      <c r="F254" s="53">
        <f t="shared" si="74"/>
        <v>2451420000</v>
      </c>
      <c r="G254" s="53">
        <f t="shared" si="74"/>
        <v>1306350000</v>
      </c>
      <c r="H254" s="53">
        <f t="shared" si="74"/>
        <v>816900000</v>
      </c>
      <c r="I254" s="53">
        <f>I255</f>
        <v>1002880000</v>
      </c>
      <c r="J254" s="53">
        <f t="shared" si="74"/>
        <v>4703080000</v>
      </c>
      <c r="K254" s="53">
        <f t="shared" si="74"/>
        <v>5587640000</v>
      </c>
      <c r="L254" s="53">
        <f t="shared" si="74"/>
        <v>0</v>
      </c>
      <c r="M254" s="53">
        <f t="shared" si="74"/>
        <v>0</v>
      </c>
      <c r="N254" s="53">
        <f t="shared" si="74"/>
        <v>0</v>
      </c>
      <c r="O254" s="53">
        <f t="shared" si="74"/>
        <v>0</v>
      </c>
      <c r="P254" s="53">
        <v>0</v>
      </c>
      <c r="Q254" s="53">
        <f t="shared" si="35"/>
        <v>15868270000</v>
      </c>
      <c r="R254" s="239"/>
      <c r="S254" s="34"/>
    </row>
    <row r="255" spans="2:22" x14ac:dyDescent="0.25">
      <c r="B255" s="25" t="s">
        <v>542</v>
      </c>
      <c r="C255" s="53">
        <v>0</v>
      </c>
      <c r="D255" s="53">
        <v>38772601405</v>
      </c>
      <c r="E255" s="267">
        <v>0</v>
      </c>
      <c r="F255" s="53">
        <v>2451420000</v>
      </c>
      <c r="G255" s="53">
        <v>1306350000</v>
      </c>
      <c r="H255" s="53">
        <v>816900000</v>
      </c>
      <c r="I255" s="53">
        <v>1002880000</v>
      </c>
      <c r="J255" s="53">
        <v>4703080000</v>
      </c>
      <c r="K255" s="53">
        <v>5587640000</v>
      </c>
      <c r="L255" s="53">
        <v>0</v>
      </c>
      <c r="M255" s="53">
        <v>0</v>
      </c>
      <c r="N255" s="53">
        <v>0</v>
      </c>
      <c r="O255" s="53">
        <v>0</v>
      </c>
      <c r="P255" s="53">
        <v>0</v>
      </c>
      <c r="Q255" s="53">
        <f t="shared" si="35"/>
        <v>15868270000</v>
      </c>
      <c r="S255" s="34"/>
      <c r="T255" s="30"/>
      <c r="U255" s="73"/>
    </row>
    <row r="256" spans="2:22" x14ac:dyDescent="0.25">
      <c r="B256" s="24" t="s">
        <v>543</v>
      </c>
      <c r="C256" s="241">
        <v>0</v>
      </c>
      <c r="D256" s="241">
        <v>0</v>
      </c>
      <c r="E256" s="241">
        <f>E257</f>
        <v>0</v>
      </c>
      <c r="F256" s="241">
        <f t="shared" ref="F256:O256" si="76">F257</f>
        <v>0</v>
      </c>
      <c r="G256" s="241">
        <f t="shared" si="76"/>
        <v>104520547.98999999</v>
      </c>
      <c r="H256" s="241">
        <f t="shared" si="76"/>
        <v>117585616.42</v>
      </c>
      <c r="I256" s="241">
        <f t="shared" si="76"/>
        <v>156780821.97</v>
      </c>
      <c r="J256" s="241">
        <f t="shared" si="76"/>
        <v>888424657.52999997</v>
      </c>
      <c r="K256" s="241">
        <f t="shared" si="76"/>
        <v>1119863013.6700001</v>
      </c>
      <c r="L256" s="241">
        <f t="shared" si="76"/>
        <v>0</v>
      </c>
      <c r="M256" s="241">
        <f t="shared" si="76"/>
        <v>0</v>
      </c>
      <c r="N256" s="241">
        <f t="shared" si="76"/>
        <v>0</v>
      </c>
      <c r="O256" s="241">
        <f t="shared" si="76"/>
        <v>0</v>
      </c>
      <c r="P256" s="241">
        <v>0</v>
      </c>
      <c r="Q256" s="250">
        <f t="shared" ref="Q256:Q257" si="77">+SUM(E256:P256)</f>
        <v>2387174657.5799999</v>
      </c>
      <c r="R256" s="239"/>
      <c r="S256" s="34"/>
    </row>
    <row r="257" spans="2:19" x14ac:dyDescent="0.25">
      <c r="B257" s="27" t="s">
        <v>544</v>
      </c>
      <c r="C257" s="53">
        <v>0</v>
      </c>
      <c r="D257" s="53">
        <v>0</v>
      </c>
      <c r="E257" s="53">
        <v>0</v>
      </c>
      <c r="F257" s="53">
        <v>0</v>
      </c>
      <c r="G257" s="249">
        <v>104520547.98999999</v>
      </c>
      <c r="H257" s="53">
        <v>117585616.42</v>
      </c>
      <c r="I257" s="53">
        <v>156780821.97</v>
      </c>
      <c r="J257" s="53">
        <v>888424657.52999997</v>
      </c>
      <c r="K257" s="53">
        <v>1119863013.6700001</v>
      </c>
      <c r="L257" s="53">
        <v>0</v>
      </c>
      <c r="M257" s="53">
        <v>0</v>
      </c>
      <c r="N257" s="53">
        <v>0</v>
      </c>
      <c r="O257" s="53">
        <v>0</v>
      </c>
      <c r="P257" s="53">
        <v>0</v>
      </c>
      <c r="Q257" s="53">
        <f t="shared" si="77"/>
        <v>2387174657.5799999</v>
      </c>
      <c r="R257" s="239"/>
      <c r="S257" s="34"/>
    </row>
    <row r="258" spans="2:19" x14ac:dyDescent="0.25">
      <c r="B258" s="32" t="s">
        <v>546</v>
      </c>
      <c r="C258" s="59">
        <f>+C226+C224</f>
        <v>1403344098396</v>
      </c>
      <c r="D258" s="59">
        <f>D226+D224</f>
        <v>1438760559564.25</v>
      </c>
      <c r="E258" s="67">
        <f t="shared" ref="E258:P258" si="78">+E226+E224</f>
        <v>134078145763.92</v>
      </c>
      <c r="F258" s="67">
        <f t="shared" si="78"/>
        <v>179648793979.39001</v>
      </c>
      <c r="G258" s="67">
        <f t="shared" si="78"/>
        <v>100296338214.25002</v>
      </c>
      <c r="H258" s="67">
        <f t="shared" si="78"/>
        <v>102925884682.28001</v>
      </c>
      <c r="I258" s="67">
        <f t="shared" si="78"/>
        <v>98885628075.159988</v>
      </c>
      <c r="J258" s="67">
        <f t="shared" si="78"/>
        <v>134247796085.96002</v>
      </c>
      <c r="K258" s="67">
        <f t="shared" si="78"/>
        <v>126308000341.54001</v>
      </c>
      <c r="L258" s="67">
        <f t="shared" si="78"/>
        <v>82471771618.450012</v>
      </c>
      <c r="M258" s="60">
        <f t="shared" si="78"/>
        <v>118319182899.68999</v>
      </c>
      <c r="N258" s="60">
        <f t="shared" si="78"/>
        <v>87381925352.11998</v>
      </c>
      <c r="O258" s="60">
        <f t="shared" si="78"/>
        <v>102239212346.53999</v>
      </c>
      <c r="P258" s="60">
        <f t="shared" si="78"/>
        <v>102560984345.28999</v>
      </c>
      <c r="Q258" s="60">
        <f>+SUM(E258:P258)</f>
        <v>1369363663704.5898</v>
      </c>
      <c r="R258" s="239"/>
      <c r="S258" s="34"/>
    </row>
    <row r="259" spans="2:19" x14ac:dyDescent="0.25">
      <c r="B259" s="391" t="s">
        <v>596</v>
      </c>
      <c r="C259" s="59">
        <f>+C227+C224</f>
        <v>1403344098396</v>
      </c>
      <c r="D259" s="392">
        <f>+D227+D224</f>
        <v>1438760559564.25</v>
      </c>
      <c r="E259" s="393">
        <f t="shared" ref="E259:Q259" si="79">+E227+E224</f>
        <v>134078145763.92</v>
      </c>
      <c r="F259" s="67">
        <f t="shared" si="79"/>
        <v>179648793979.39001</v>
      </c>
      <c r="G259" s="67">
        <f t="shared" si="79"/>
        <v>100296338214.25002</v>
      </c>
      <c r="H259" s="67">
        <f t="shared" si="79"/>
        <v>102925884682.28001</v>
      </c>
      <c r="I259" s="67">
        <f t="shared" si="79"/>
        <v>98885628075.159988</v>
      </c>
      <c r="J259" s="67">
        <f t="shared" si="79"/>
        <v>134247796085.96002</v>
      </c>
      <c r="K259" s="67">
        <f t="shared" si="79"/>
        <v>126308000341.54001</v>
      </c>
      <c r="L259" s="67">
        <f t="shared" si="79"/>
        <v>82471771618.450012</v>
      </c>
      <c r="M259" s="67">
        <f t="shared" si="79"/>
        <v>141919182899.69</v>
      </c>
      <c r="N259" s="67">
        <f t="shared" si="79"/>
        <v>87381925352.11998</v>
      </c>
      <c r="O259" s="67">
        <f t="shared" si="79"/>
        <v>102239212346.53999</v>
      </c>
      <c r="P259" s="67">
        <f t="shared" si="79"/>
        <v>102560984345.28999</v>
      </c>
      <c r="Q259" s="67">
        <f t="shared" si="79"/>
        <v>1392963663704.5898</v>
      </c>
      <c r="R259" s="239"/>
      <c r="S259" s="34"/>
    </row>
    <row r="260" spans="2:19" x14ac:dyDescent="0.25">
      <c r="B260" s="272" t="s">
        <v>547</v>
      </c>
      <c r="D260" s="389"/>
      <c r="F260" s="73"/>
      <c r="G260" s="73"/>
      <c r="H260" s="73"/>
      <c r="I260" s="73"/>
      <c r="J260" s="73"/>
      <c r="K260" s="73"/>
      <c r="L260" s="73"/>
      <c r="M260" s="291"/>
      <c r="N260" s="291"/>
      <c r="O260" s="291"/>
      <c r="P260" s="291"/>
      <c r="Q260" s="291"/>
      <c r="S260" s="34"/>
    </row>
    <row r="261" spans="2:19" x14ac:dyDescent="0.25">
      <c r="B261" s="272" t="s">
        <v>597</v>
      </c>
      <c r="D261" s="19"/>
      <c r="E261" s="249"/>
      <c r="F261" s="249"/>
      <c r="G261" s="249"/>
      <c r="H261" s="249"/>
      <c r="I261" s="249"/>
      <c r="J261" s="249"/>
      <c r="K261" s="249"/>
      <c r="L261" s="249"/>
      <c r="M261" s="249"/>
      <c r="N261"/>
      <c r="O261"/>
      <c r="P261"/>
      <c r="Q261" s="249"/>
      <c r="S261" s="34"/>
    </row>
    <row r="262" spans="2:19" x14ac:dyDescent="0.25">
      <c r="B262" s="275" t="s">
        <v>269</v>
      </c>
      <c r="C262" s="19"/>
      <c r="D262" s="19"/>
      <c r="E262" s="35"/>
      <c r="F262" s="35"/>
      <c r="G262" s="35"/>
      <c r="H262" s="35"/>
      <c r="I262" s="35"/>
      <c r="J262" s="35"/>
      <c r="K262" s="35"/>
      <c r="L262" s="35"/>
      <c r="M262" s="35"/>
      <c r="N262" s="35"/>
      <c r="O262" s="35"/>
      <c r="P262" s="35"/>
      <c r="Q262" s="35"/>
      <c r="S262" s="34"/>
    </row>
    <row r="263" spans="2:19" x14ac:dyDescent="0.25">
      <c r="B263" s="19"/>
      <c r="C263" s="19"/>
      <c r="D263" s="19"/>
      <c r="E263" s="114"/>
      <c r="F263" s="114"/>
      <c r="G263" s="19"/>
      <c r="H263" s="19"/>
      <c r="I263" s="19"/>
      <c r="J263" s="19"/>
      <c r="K263" s="19"/>
      <c r="L263" s="19"/>
      <c r="M263" s="19"/>
      <c r="N263" s="19"/>
      <c r="O263" s="19"/>
      <c r="P263" s="19"/>
      <c r="Q263" s="30"/>
    </row>
    <row r="264" spans="2:19" x14ac:dyDescent="0.25">
      <c r="B264" s="19"/>
      <c r="C264" s="19"/>
      <c r="D264" s="19"/>
      <c r="E264" s="19"/>
      <c r="F264" s="19"/>
      <c r="G264" s="19"/>
      <c r="H264" s="19"/>
      <c r="I264" s="19"/>
      <c r="J264" s="19"/>
      <c r="K264" s="19"/>
      <c r="L264" s="19"/>
      <c r="M264" s="19"/>
      <c r="N264" s="19"/>
      <c r="O264" s="19"/>
      <c r="P264" s="19"/>
    </row>
    <row r="265" spans="2:19" x14ac:dyDescent="0.25">
      <c r="B265" s="19"/>
      <c r="C265" s="19"/>
      <c r="D265" s="19"/>
      <c r="E265" s="114"/>
      <c r="F265" s="114"/>
      <c r="G265" s="114"/>
      <c r="H265" s="114"/>
      <c r="I265" s="114"/>
      <c r="J265" s="114"/>
      <c r="K265" s="114"/>
      <c r="L265" s="114"/>
      <c r="M265" s="114"/>
      <c r="N265" s="114"/>
      <c r="O265" s="19"/>
      <c r="P265" s="19"/>
    </row>
    <row r="266" spans="2:19" x14ac:dyDescent="0.25">
      <c r="B266" s="19"/>
      <c r="C266" s="19"/>
      <c r="D266" s="19"/>
      <c r="E266" s="19"/>
      <c r="F266" s="19"/>
      <c r="G266" s="19"/>
      <c r="H266" s="19"/>
      <c r="I266" s="19"/>
      <c r="J266" s="19"/>
      <c r="K266" s="19"/>
      <c r="L266" s="19"/>
      <c r="M266" s="19"/>
      <c r="N266" s="19"/>
      <c r="O266" s="19"/>
      <c r="P266" s="19"/>
    </row>
    <row r="267" spans="2:19" x14ac:dyDescent="0.25">
      <c r="C267" s="19"/>
      <c r="E267" s="19"/>
      <c r="F267" s="19"/>
      <c r="G267" s="19"/>
      <c r="H267" s="19"/>
      <c r="I267" s="19"/>
      <c r="J267" s="19"/>
      <c r="K267" s="19"/>
      <c r="L267" s="19"/>
      <c r="M267" s="19"/>
      <c r="N267" s="19"/>
      <c r="O267" s="19"/>
      <c r="P267" s="19"/>
    </row>
  </sheetData>
  <mergeCells count="7">
    <mergeCell ref="B3:Q3"/>
    <mergeCell ref="B4:Q4"/>
    <mergeCell ref="B5:Q5"/>
    <mergeCell ref="B6:Q6"/>
    <mergeCell ref="B9:B10"/>
    <mergeCell ref="D9:D10"/>
    <mergeCell ref="E9:Q9"/>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C685C-D21C-43A6-AA49-E9BA9579F18F}">
  <dimension ref="A1:AC263"/>
  <sheetViews>
    <sheetView showGridLines="0" topLeftCell="F1" zoomScale="70" zoomScaleNormal="55" workbookViewId="0">
      <selection activeCell="T10" sqref="T10"/>
    </sheetView>
  </sheetViews>
  <sheetFormatPr defaultColWidth="11" defaultRowHeight="15" x14ac:dyDescent="0.25"/>
  <cols>
    <col min="1" max="1" width="9.5703125" customWidth="1"/>
    <col min="2" max="2" width="102.5703125" customWidth="1"/>
    <col min="3" max="3" width="20.7109375" style="5" customWidth="1"/>
    <col min="4" max="4" width="17.28515625" style="5" customWidth="1"/>
    <col min="5" max="5" width="24.5703125" style="18" bestFit="1" customWidth="1"/>
    <col min="6" max="6" width="16.140625" style="18" customWidth="1"/>
    <col min="7" max="7" width="15.7109375" style="18" customWidth="1"/>
    <col min="8" max="8" width="14.5703125" style="18" customWidth="1"/>
    <col min="9" max="9" width="14.28515625" style="18" customWidth="1"/>
    <col min="10" max="10" width="15" style="18" customWidth="1"/>
    <col min="11" max="12" width="14" style="18" customWidth="1"/>
    <col min="13" max="13" width="17" style="18" customWidth="1"/>
    <col min="14" max="14" width="14.42578125" style="18" customWidth="1"/>
    <col min="15" max="15" width="15" style="18" customWidth="1"/>
    <col min="16" max="16" width="16.28515625" style="18" bestFit="1" customWidth="1"/>
    <col min="17" max="17" width="20.5703125" bestFit="1" customWidth="1"/>
    <col min="18" max="18" width="18.85546875" customWidth="1"/>
    <col min="19" max="19" width="24.28515625" bestFit="1" customWidth="1"/>
    <col min="20" max="20" width="18.85546875" customWidth="1"/>
    <col min="21" max="21" width="23.140625" customWidth="1"/>
    <col min="22" max="22" width="27.7109375" bestFit="1" customWidth="1"/>
    <col min="23" max="24" width="16" bestFit="1" customWidth="1"/>
    <col min="25" max="25" width="33.28515625" customWidth="1"/>
  </cols>
  <sheetData>
    <row r="1" spans="2:29" x14ac:dyDescent="0.25">
      <c r="F1" s="18" t="s">
        <v>6</v>
      </c>
    </row>
    <row r="3" spans="2:29" ht="28.5" x14ac:dyDescent="0.25">
      <c r="B3" s="411" t="s">
        <v>0</v>
      </c>
      <c r="C3" s="411"/>
      <c r="D3" s="411"/>
      <c r="E3" s="411"/>
      <c r="F3" s="411"/>
      <c r="G3" s="411"/>
      <c r="H3" s="411"/>
      <c r="I3" s="411"/>
      <c r="J3" s="411"/>
      <c r="K3" s="411"/>
      <c r="L3" s="411"/>
      <c r="M3" s="411"/>
      <c r="N3" s="411"/>
      <c r="O3" s="411"/>
      <c r="P3" s="411"/>
      <c r="Q3" s="411"/>
    </row>
    <row r="4" spans="2:29" ht="21" x14ac:dyDescent="0.25">
      <c r="B4" s="412" t="s">
        <v>132</v>
      </c>
      <c r="C4" s="412"/>
      <c r="D4" s="412"/>
      <c r="E4" s="412"/>
      <c r="F4" s="412"/>
      <c r="G4" s="412"/>
      <c r="H4" s="412"/>
      <c r="I4" s="412"/>
      <c r="J4" s="412"/>
      <c r="K4" s="412"/>
      <c r="L4" s="412"/>
      <c r="M4" s="412"/>
      <c r="N4" s="412"/>
      <c r="O4" s="412"/>
      <c r="P4" s="412"/>
      <c r="Q4" s="412"/>
    </row>
    <row r="5" spans="2:29" ht="21" x14ac:dyDescent="0.25">
      <c r="B5" s="412" t="s">
        <v>387</v>
      </c>
      <c r="C5" s="412"/>
      <c r="D5" s="412"/>
      <c r="E5" s="412"/>
      <c r="F5" s="412"/>
      <c r="G5" s="412"/>
      <c r="H5" s="412"/>
      <c r="I5" s="412"/>
      <c r="J5" s="412"/>
      <c r="K5" s="412"/>
      <c r="L5" s="412"/>
      <c r="M5" s="412"/>
      <c r="N5" s="412"/>
      <c r="O5" s="412"/>
      <c r="P5" s="412"/>
      <c r="Q5" s="412"/>
    </row>
    <row r="6" spans="2:29" ht="15.75" x14ac:dyDescent="0.25">
      <c r="B6" s="413" t="s">
        <v>128</v>
      </c>
      <c r="C6" s="413"/>
      <c r="D6" s="413"/>
      <c r="E6" s="413"/>
      <c r="F6" s="413"/>
      <c r="G6" s="413"/>
      <c r="H6" s="413"/>
      <c r="I6" s="413"/>
      <c r="J6" s="413"/>
      <c r="K6" s="413"/>
      <c r="L6" s="413"/>
      <c r="M6" s="413"/>
      <c r="N6" s="413"/>
      <c r="O6" s="413"/>
      <c r="P6" s="413"/>
      <c r="Q6" s="413"/>
    </row>
    <row r="7" spans="2:29" x14ac:dyDescent="0.25">
      <c r="B7" s="14"/>
      <c r="C7" s="4"/>
      <c r="D7" s="4"/>
      <c r="E7" s="16"/>
      <c r="F7" s="16"/>
      <c r="G7" s="16"/>
      <c r="H7" s="16"/>
      <c r="I7" s="16"/>
      <c r="J7" s="16"/>
      <c r="K7" s="16"/>
      <c r="L7" s="16"/>
      <c r="M7" s="16"/>
      <c r="N7" s="16"/>
      <c r="O7" s="16"/>
      <c r="P7" s="16"/>
      <c r="Q7" s="16"/>
    </row>
    <row r="8" spans="2:29" x14ac:dyDescent="0.25">
      <c r="B8" s="12" t="s">
        <v>598</v>
      </c>
      <c r="C8" s="6"/>
      <c r="D8" s="6"/>
      <c r="E8" s="17"/>
      <c r="F8" s="17"/>
      <c r="G8" s="17"/>
      <c r="H8" s="17"/>
      <c r="I8" s="17"/>
      <c r="J8" s="17"/>
      <c r="K8" s="17"/>
      <c r="L8" s="17"/>
      <c r="M8" s="17"/>
      <c r="N8" s="17"/>
      <c r="O8" s="17"/>
      <c r="P8" s="17"/>
      <c r="Q8" s="13" t="s">
        <v>131</v>
      </c>
    </row>
    <row r="9" spans="2:29" ht="15" customHeight="1" x14ac:dyDescent="0.25">
      <c r="B9" s="414" t="s">
        <v>180</v>
      </c>
      <c r="C9" s="269" t="s">
        <v>412</v>
      </c>
      <c r="D9" s="416" t="s">
        <v>413</v>
      </c>
      <c r="E9" s="418" t="s">
        <v>391</v>
      </c>
      <c r="F9" s="419"/>
      <c r="G9" s="419"/>
      <c r="H9" s="419"/>
      <c r="I9" s="419"/>
      <c r="J9" s="419"/>
      <c r="K9" s="419"/>
      <c r="L9" s="419"/>
      <c r="M9" s="419"/>
      <c r="N9" s="419"/>
      <c r="O9" s="419"/>
      <c r="P9" s="419"/>
      <c r="Q9" s="419"/>
    </row>
    <row r="10" spans="2:29" x14ac:dyDescent="0.25">
      <c r="B10" s="415"/>
      <c r="C10" s="268" t="s">
        <v>599</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row>
    <row r="11" spans="2:29" s="1" customFormat="1" x14ac:dyDescent="0.25">
      <c r="B11" s="9" t="s">
        <v>181</v>
      </c>
      <c r="C11" s="240">
        <f>C12+C122+C129+C158+C171+C181+C187</f>
        <v>1173750340817</v>
      </c>
      <c r="D11" s="240">
        <v>1223262446654.6799</v>
      </c>
      <c r="E11" s="394">
        <f>+E12+E122+E129+E158+E171+E181+E187</f>
        <v>116252602930.48001</v>
      </c>
      <c r="F11" s="394">
        <f t="shared" ref="F11:O11" si="0">+F12+F122+F129+F158+F171+F181+F187</f>
        <v>87374724678.270004</v>
      </c>
      <c r="G11" s="394">
        <f>+G12+G122+G129+G158+G171+G181+G187</f>
        <v>86830119897.179993</v>
      </c>
      <c r="H11" s="394">
        <f t="shared" si="0"/>
        <v>120098162781.91</v>
      </c>
      <c r="I11" s="394">
        <f t="shared" si="0"/>
        <v>92910189076.909988</v>
      </c>
      <c r="J11" s="394">
        <f t="shared" si="0"/>
        <v>85764251211.240021</v>
      </c>
      <c r="K11" s="394">
        <f t="shared" si="0"/>
        <v>123553277752.52</v>
      </c>
      <c r="L11" s="394">
        <f t="shared" si="0"/>
        <v>104100739190.11002</v>
      </c>
      <c r="M11" s="394">
        <f t="shared" si="0"/>
        <v>93393309149.959961</v>
      </c>
      <c r="N11" s="394">
        <f t="shared" si="0"/>
        <v>104096974203.30002</v>
      </c>
      <c r="O11" s="394">
        <f t="shared" si="0"/>
        <v>98813432492.629959</v>
      </c>
      <c r="P11" s="240">
        <v>97645765173.039993</v>
      </c>
      <c r="Q11" s="240">
        <f>+SUM(E11:P11)</f>
        <v>1210833548537.55</v>
      </c>
      <c r="R11"/>
      <c r="S11"/>
      <c r="T11"/>
      <c r="U11"/>
      <c r="V11"/>
      <c r="W11"/>
      <c r="X11"/>
      <c r="Y11"/>
      <c r="Z11"/>
      <c r="AA11"/>
      <c r="AB11"/>
      <c r="AC11"/>
    </row>
    <row r="12" spans="2:29" s="1" customFormat="1" x14ac:dyDescent="0.25">
      <c r="B12" s="2" t="s">
        <v>182</v>
      </c>
      <c r="C12" s="241">
        <f>C13+C45+C63+C111+C118+C120</f>
        <v>1053691981963</v>
      </c>
      <c r="D12" s="241">
        <v>1075869142923</v>
      </c>
      <c r="E12" s="241">
        <f>+E13+E45+E63+E111+E118+E120</f>
        <v>93437836939.440002</v>
      </c>
      <c r="F12" s="241">
        <f>+F13+F45+F63+F111+F118+F120</f>
        <v>81940521401.330002</v>
      </c>
      <c r="G12" s="241">
        <f t="shared" ref="G12:O12" si="1">+G13+G45+G63+G111+G118+G120</f>
        <v>81804383820.240005</v>
      </c>
      <c r="H12" s="241">
        <f t="shared" si="1"/>
        <v>113770013823.42</v>
      </c>
      <c r="I12" s="241">
        <f t="shared" si="1"/>
        <v>87610310811.549988</v>
      </c>
      <c r="J12" s="241">
        <f t="shared" si="1"/>
        <v>80860371125.430008</v>
      </c>
      <c r="K12" s="241">
        <f t="shared" si="1"/>
        <v>90407933643.380005</v>
      </c>
      <c r="L12" s="241">
        <f t="shared" si="1"/>
        <v>87665568004.140015</v>
      </c>
      <c r="M12" s="241">
        <f t="shared" si="1"/>
        <v>85017188947.35997</v>
      </c>
      <c r="N12" s="241">
        <f t="shared" si="1"/>
        <v>96512977128.380005</v>
      </c>
      <c r="O12" s="241">
        <f t="shared" si="1"/>
        <v>93283741949.649979</v>
      </c>
      <c r="P12" s="241">
        <v>90149681427.269989</v>
      </c>
      <c r="Q12" s="241">
        <f t="shared" ref="Q12:Q24" si="2">+SUM(E12:P12)</f>
        <v>1082460529021.5901</v>
      </c>
      <c r="R12"/>
      <c r="S12"/>
      <c r="T12"/>
      <c r="U12"/>
      <c r="V12"/>
      <c r="W12"/>
      <c r="X12"/>
      <c r="Y12"/>
      <c r="Z12"/>
      <c r="AA12"/>
      <c r="AB12"/>
      <c r="AC12"/>
    </row>
    <row r="13" spans="2:29" s="1" customFormat="1" x14ac:dyDescent="0.25">
      <c r="B13" s="3" t="s">
        <v>183</v>
      </c>
      <c r="C13" s="252">
        <f t="shared" ref="C13" si="3">SUM(C14:C44)</f>
        <v>359959296868</v>
      </c>
      <c r="D13" s="252">
        <v>370920293676</v>
      </c>
      <c r="E13" s="252">
        <v>33787242663.659996</v>
      </c>
      <c r="F13" s="252">
        <v>28997572889.610001</v>
      </c>
      <c r="G13" s="252">
        <v>26235539949.679996</v>
      </c>
      <c r="H13" s="252">
        <v>52144831618.459991</v>
      </c>
      <c r="I13" s="252">
        <v>28995417120.130001</v>
      </c>
      <c r="J13" s="252">
        <v>26678822142.73</v>
      </c>
      <c r="K13" s="252">
        <v>31649145764.960003</v>
      </c>
      <c r="L13" s="252">
        <v>28727412771.68</v>
      </c>
      <c r="M13" s="252">
        <v>26084513311.109982</v>
      </c>
      <c r="N13" s="252">
        <v>34098454684.349991</v>
      </c>
      <c r="O13" s="252">
        <v>34924798171.249992</v>
      </c>
      <c r="P13" s="252">
        <v>30913446801.390007</v>
      </c>
      <c r="Q13" s="241">
        <f t="shared" si="2"/>
        <v>383237197889.00995</v>
      </c>
      <c r="R13"/>
      <c r="S13"/>
      <c r="T13"/>
      <c r="U13"/>
      <c r="V13"/>
      <c r="W13"/>
      <c r="X13"/>
      <c r="Y13"/>
      <c r="Z13"/>
      <c r="AA13"/>
      <c r="AB13"/>
      <c r="AC13"/>
    </row>
    <row r="14" spans="2:29" x14ac:dyDescent="0.25">
      <c r="B14" s="27" t="s">
        <v>274</v>
      </c>
      <c r="C14" s="53">
        <v>6327501959</v>
      </c>
      <c r="D14" s="53">
        <v>17564311773</v>
      </c>
      <c r="E14" s="239">
        <v>308924045.76000005</v>
      </c>
      <c r="F14" s="239">
        <v>586107846.62</v>
      </c>
      <c r="G14" s="239">
        <v>1080846592.6599998</v>
      </c>
      <c r="H14" s="239">
        <v>665122248.82999992</v>
      </c>
      <c r="I14" s="239">
        <v>161310467.63</v>
      </c>
      <c r="J14" s="239">
        <v>829046543.11000001</v>
      </c>
      <c r="K14" s="239">
        <v>444011446.89999998</v>
      </c>
      <c r="L14" s="239">
        <v>403718182.08000004</v>
      </c>
      <c r="M14" s="239">
        <v>660192769.71000004</v>
      </c>
      <c r="N14" s="239">
        <v>187788815.39000002</v>
      </c>
      <c r="O14" s="239">
        <v>94953050.870000005</v>
      </c>
      <c r="P14" s="239">
        <v>471360158</v>
      </c>
      <c r="Q14" s="55">
        <f t="shared" si="2"/>
        <v>5893382167.5600004</v>
      </c>
    </row>
    <row r="15" spans="2:29" x14ac:dyDescent="0.25">
      <c r="B15" s="27" t="s">
        <v>275</v>
      </c>
      <c r="C15" s="53">
        <v>87089714052</v>
      </c>
      <c r="D15" s="53">
        <v>90004414052</v>
      </c>
      <c r="E15" s="239">
        <v>9521926144.3099995</v>
      </c>
      <c r="F15" s="239">
        <v>7974583691.4799995</v>
      </c>
      <c r="G15" s="239">
        <v>6983077580.8100004</v>
      </c>
      <c r="H15" s="239">
        <v>8621882010.0599995</v>
      </c>
      <c r="I15" s="239">
        <v>9167156617.6599998</v>
      </c>
      <c r="J15" s="239">
        <v>6621554535.6099997</v>
      </c>
      <c r="K15" s="239">
        <v>6398253856.04</v>
      </c>
      <c r="L15" s="239">
        <v>6979278185.5699997</v>
      </c>
      <c r="M15" s="239">
        <v>6626361069.6499996</v>
      </c>
      <c r="N15" s="239">
        <v>7351204451.5700006</v>
      </c>
      <c r="O15" s="239">
        <v>7264594283.6699991</v>
      </c>
      <c r="P15" s="239">
        <v>7914622704.0300007</v>
      </c>
      <c r="Q15" s="55">
        <f t="shared" si="2"/>
        <v>91424495130.460007</v>
      </c>
    </row>
    <row r="16" spans="2:29" x14ac:dyDescent="0.25">
      <c r="B16" s="27" t="s">
        <v>600</v>
      </c>
      <c r="C16" s="53">
        <v>7836624275</v>
      </c>
      <c r="D16" s="53">
        <v>8124370026</v>
      </c>
      <c r="E16" s="239">
        <v>879598904.68000007</v>
      </c>
      <c r="F16" s="239">
        <v>642602865.72000003</v>
      </c>
      <c r="G16" s="239">
        <v>567451122.55000007</v>
      </c>
      <c r="H16" s="239">
        <v>676585704.01999998</v>
      </c>
      <c r="I16" s="239">
        <v>653366227.97000003</v>
      </c>
      <c r="J16" s="239">
        <v>701486697.38</v>
      </c>
      <c r="K16" s="239">
        <v>634493237.23999989</v>
      </c>
      <c r="L16" s="239">
        <v>685899698.05999994</v>
      </c>
      <c r="M16" s="239">
        <v>685784847.84000003</v>
      </c>
      <c r="N16" s="239">
        <v>659421466.12</v>
      </c>
      <c r="O16" s="239">
        <v>697118651.98999989</v>
      </c>
      <c r="P16" s="239">
        <v>717490864.25</v>
      </c>
      <c r="Q16" s="55">
        <f t="shared" si="2"/>
        <v>8201300287.8200006</v>
      </c>
    </row>
    <row r="17" spans="2:17" x14ac:dyDescent="0.25">
      <c r="B17" s="27" t="s">
        <v>601</v>
      </c>
      <c r="C17" s="53">
        <v>732150627</v>
      </c>
      <c r="D17" s="53">
        <v>632211730</v>
      </c>
      <c r="E17" s="239">
        <v>83769517.609999999</v>
      </c>
      <c r="F17" s="239">
        <v>57897546.340000004</v>
      </c>
      <c r="G17" s="239">
        <v>42169311.299999997</v>
      </c>
      <c r="H17" s="239">
        <v>33756742.649999999</v>
      </c>
      <c r="I17" s="239">
        <v>54635612.75</v>
      </c>
      <c r="J17" s="239">
        <v>46944198.43</v>
      </c>
      <c r="K17" s="239">
        <v>99461162.429999992</v>
      </c>
      <c r="L17" s="239">
        <v>22291280.120000001</v>
      </c>
      <c r="M17" s="239">
        <v>142170178.75999999</v>
      </c>
      <c r="N17" s="239">
        <v>37138567.980000004</v>
      </c>
      <c r="O17" s="239">
        <v>72639991.989999995</v>
      </c>
      <c r="P17" s="239">
        <v>24878644.609999999</v>
      </c>
      <c r="Q17" s="55">
        <f t="shared" si="2"/>
        <v>717752754.97000003</v>
      </c>
    </row>
    <row r="18" spans="2:17" x14ac:dyDescent="0.25">
      <c r="B18" s="27" t="s">
        <v>602</v>
      </c>
      <c r="C18" s="53">
        <v>24388611</v>
      </c>
      <c r="D18" s="53">
        <v>17919162</v>
      </c>
      <c r="E18" s="239">
        <v>1718124.3</v>
      </c>
      <c r="F18" s="239">
        <v>1363161.8</v>
      </c>
      <c r="G18" s="239">
        <v>1489564.42</v>
      </c>
      <c r="H18" s="239">
        <v>1212154.46</v>
      </c>
      <c r="I18" s="239">
        <v>932622.3</v>
      </c>
      <c r="J18" s="239">
        <v>1397714.6</v>
      </c>
      <c r="K18" s="239">
        <v>1256610.8</v>
      </c>
      <c r="L18" s="239">
        <v>886397.86</v>
      </c>
      <c r="M18" s="239">
        <v>1440027.16</v>
      </c>
      <c r="N18" s="239">
        <v>1074172.1499999999</v>
      </c>
      <c r="O18" s="239">
        <v>1726641.39</v>
      </c>
      <c r="P18" s="239">
        <v>1858777.25</v>
      </c>
      <c r="Q18" s="55">
        <f t="shared" si="2"/>
        <v>16355968.49</v>
      </c>
    </row>
    <row r="19" spans="2:17" x14ac:dyDescent="0.25">
      <c r="B19" s="27" t="s">
        <v>603</v>
      </c>
      <c r="C19" s="53">
        <v>1175853068</v>
      </c>
      <c r="D19" s="53">
        <v>1132147791</v>
      </c>
      <c r="E19" s="239">
        <v>100908866.26000001</v>
      </c>
      <c r="F19" s="239">
        <v>94672065.86999999</v>
      </c>
      <c r="G19" s="239">
        <v>86908210.120000005</v>
      </c>
      <c r="H19" s="239">
        <v>97430409.570000008</v>
      </c>
      <c r="I19" s="239">
        <v>88462350.400000006</v>
      </c>
      <c r="J19" s="239">
        <v>89959956.770000011</v>
      </c>
      <c r="K19" s="239">
        <v>88564683.460000008</v>
      </c>
      <c r="L19" s="239">
        <v>98176776.609999999</v>
      </c>
      <c r="M19" s="239">
        <v>87032117.230000004</v>
      </c>
      <c r="N19" s="239">
        <v>90715764.519999996</v>
      </c>
      <c r="O19" s="239">
        <v>93066973.5</v>
      </c>
      <c r="P19" s="239">
        <v>97962816.489999995</v>
      </c>
      <c r="Q19" s="55">
        <f t="shared" si="2"/>
        <v>1113860990.8</v>
      </c>
    </row>
    <row r="20" spans="2:17" x14ac:dyDescent="0.25">
      <c r="B20" s="27" t="s">
        <v>604</v>
      </c>
      <c r="C20" s="53">
        <v>2193684678</v>
      </c>
      <c r="D20" s="53">
        <v>2061919864</v>
      </c>
      <c r="E20" s="239">
        <v>155901672.61000001</v>
      </c>
      <c r="F20" s="239">
        <v>207468407.57999998</v>
      </c>
      <c r="G20" s="239">
        <v>155899908.10999998</v>
      </c>
      <c r="H20" s="239">
        <v>162026941.19999999</v>
      </c>
      <c r="I20" s="239">
        <v>168109567.84999999</v>
      </c>
      <c r="J20" s="239">
        <v>215080619.52000001</v>
      </c>
      <c r="K20" s="239">
        <v>153726973.80000001</v>
      </c>
      <c r="L20" s="239">
        <v>145837878.72</v>
      </c>
      <c r="M20" s="239">
        <v>202572244.52000001</v>
      </c>
      <c r="N20" s="239">
        <v>178070571.99000001</v>
      </c>
      <c r="O20" s="239">
        <v>160330135.47999999</v>
      </c>
      <c r="P20" s="239">
        <v>158181292.65000001</v>
      </c>
      <c r="Q20" s="55">
        <f t="shared" si="2"/>
        <v>2063206214.0300002</v>
      </c>
    </row>
    <row r="21" spans="2:17" x14ac:dyDescent="0.25">
      <c r="B21" s="27" t="s">
        <v>605</v>
      </c>
      <c r="C21" s="53">
        <v>5978965634</v>
      </c>
      <c r="D21" s="53">
        <v>7212685815</v>
      </c>
      <c r="E21" s="239">
        <v>555605965.74000001</v>
      </c>
      <c r="F21" s="239">
        <v>606441986.77999997</v>
      </c>
      <c r="G21" s="239">
        <v>625638687.35000002</v>
      </c>
      <c r="H21" s="239">
        <v>560623714.70000005</v>
      </c>
      <c r="I21" s="239">
        <v>576545868.83000004</v>
      </c>
      <c r="J21" s="239">
        <v>584039411.59000003</v>
      </c>
      <c r="K21" s="239">
        <v>722741109.13</v>
      </c>
      <c r="L21" s="239">
        <v>600138590.99000001</v>
      </c>
      <c r="M21" s="239">
        <v>715796401.76999998</v>
      </c>
      <c r="N21" s="239">
        <v>651630592.85000002</v>
      </c>
      <c r="O21" s="239">
        <v>635245643.90999997</v>
      </c>
      <c r="P21" s="239">
        <v>642281462.47000003</v>
      </c>
      <c r="Q21" s="55">
        <f t="shared" si="2"/>
        <v>7476729436.1099997</v>
      </c>
    </row>
    <row r="22" spans="2:17" x14ac:dyDescent="0.25">
      <c r="B22" s="27" t="s">
        <v>606</v>
      </c>
      <c r="C22" s="53">
        <v>338442372</v>
      </c>
      <c r="D22" s="53">
        <v>468879398</v>
      </c>
      <c r="E22" s="239">
        <v>39690112.759999998</v>
      </c>
      <c r="F22" s="239">
        <v>42624781.439999998</v>
      </c>
      <c r="G22" s="239">
        <v>41950715.949999996</v>
      </c>
      <c r="H22" s="239">
        <v>39945906.609999999</v>
      </c>
      <c r="I22" s="239">
        <v>33680158.890000001</v>
      </c>
      <c r="J22" s="239">
        <v>40560480.140000001</v>
      </c>
      <c r="K22" s="239">
        <v>20174301.150000002</v>
      </c>
      <c r="L22" s="239">
        <v>27440887.040000003</v>
      </c>
      <c r="M22" s="239">
        <v>17243194.079999998</v>
      </c>
      <c r="N22" s="239">
        <v>16646956.529999999</v>
      </c>
      <c r="O22" s="239">
        <v>16528072.27</v>
      </c>
      <c r="P22" s="239">
        <v>8069218.3799999999</v>
      </c>
      <c r="Q22" s="55">
        <f t="shared" si="2"/>
        <v>344554785.23999989</v>
      </c>
    </row>
    <row r="23" spans="2:17" x14ac:dyDescent="0.25">
      <c r="B23" s="27" t="s">
        <v>415</v>
      </c>
      <c r="C23" s="245">
        <v>179693252634</v>
      </c>
      <c r="D23" s="245">
        <v>170881847822</v>
      </c>
      <c r="E23" s="239">
        <v>12158136251.43</v>
      </c>
      <c r="F23" s="239">
        <v>14500667287.230001</v>
      </c>
      <c r="G23" s="239">
        <v>11363966865.459999</v>
      </c>
      <c r="H23" s="239">
        <v>35524288117.970001</v>
      </c>
      <c r="I23" s="239">
        <v>10768377564.43</v>
      </c>
      <c r="J23" s="239">
        <v>11413043746.029999</v>
      </c>
      <c r="K23" s="239">
        <v>16478411019.310001</v>
      </c>
      <c r="L23" s="239">
        <v>11499208433.540001</v>
      </c>
      <c r="M23" s="239">
        <v>11479151598.809999</v>
      </c>
      <c r="N23" s="239">
        <v>16564487375.529999</v>
      </c>
      <c r="O23" s="239">
        <v>20480178102.959999</v>
      </c>
      <c r="P23" s="239">
        <v>15192658608.369999</v>
      </c>
      <c r="Q23" s="55">
        <f t="shared" si="2"/>
        <v>187422574971.06998</v>
      </c>
    </row>
    <row r="24" spans="2:17" x14ac:dyDescent="0.25">
      <c r="B24" s="27" t="s">
        <v>416</v>
      </c>
      <c r="C24" s="245">
        <v>275369535</v>
      </c>
      <c r="D24" s="245">
        <v>258132717</v>
      </c>
      <c r="E24" s="239">
        <v>19824649.84</v>
      </c>
      <c r="F24" s="239">
        <v>20989410.84</v>
      </c>
      <c r="G24" s="239">
        <v>21626283.440000001</v>
      </c>
      <c r="H24" s="239">
        <v>19672114.829999998</v>
      </c>
      <c r="I24" s="239">
        <v>20616030.530000001</v>
      </c>
      <c r="J24" s="239">
        <v>20688639.43</v>
      </c>
      <c r="K24" s="239">
        <v>20712305.149999999</v>
      </c>
      <c r="L24" s="239">
        <v>20074814.66</v>
      </c>
      <c r="M24" s="239">
        <v>20458959.300000001</v>
      </c>
      <c r="N24" s="239">
        <v>19945771.98</v>
      </c>
      <c r="O24" s="239">
        <v>21017477</v>
      </c>
      <c r="P24" s="239">
        <v>20252299.600000001</v>
      </c>
      <c r="Q24" s="55">
        <f t="shared" si="2"/>
        <v>245878756.59999999</v>
      </c>
    </row>
    <row r="25" spans="2:17" x14ac:dyDescent="0.25">
      <c r="B25" s="27" t="s">
        <v>417</v>
      </c>
      <c r="C25" s="245">
        <v>91186143</v>
      </c>
      <c r="D25" s="245">
        <v>96448082</v>
      </c>
      <c r="E25" s="239">
        <v>9064034.5300000012</v>
      </c>
      <c r="F25" s="239">
        <v>7966280.8300000001</v>
      </c>
      <c r="G25" s="239">
        <v>6269531.5599999996</v>
      </c>
      <c r="H25" s="239">
        <v>7776955.9900000002</v>
      </c>
      <c r="I25" s="239">
        <v>9058048.3200000003</v>
      </c>
      <c r="J25" s="239">
        <v>10092266.689999999</v>
      </c>
      <c r="K25" s="239">
        <v>7917508.25</v>
      </c>
      <c r="L25" s="239">
        <v>8452795.0399999991</v>
      </c>
      <c r="M25" s="239">
        <v>6343839.3200000003</v>
      </c>
      <c r="N25" s="239">
        <v>10863973.5</v>
      </c>
      <c r="O25" s="239">
        <v>7273384.7300000004</v>
      </c>
      <c r="P25" s="239">
        <v>9512810.6900000013</v>
      </c>
      <c r="Q25" s="55">
        <f t="shared" ref="Q25:Q88" si="4">+SUM(E25:P25)</f>
        <v>100591429.45</v>
      </c>
    </row>
    <row r="26" spans="2:17" x14ac:dyDescent="0.25">
      <c r="B26" s="27" t="s">
        <v>418</v>
      </c>
      <c r="C26" s="245">
        <v>936218815</v>
      </c>
      <c r="D26" s="245">
        <v>919618118</v>
      </c>
      <c r="E26" s="239">
        <v>69693458.279999986</v>
      </c>
      <c r="F26" s="239">
        <v>73956444.799999997</v>
      </c>
      <c r="G26" s="239">
        <v>85292084.25</v>
      </c>
      <c r="H26" s="239">
        <v>76743691.650000006</v>
      </c>
      <c r="I26" s="239">
        <v>88385812.239999995</v>
      </c>
      <c r="J26" s="239">
        <v>81056761.969999999</v>
      </c>
      <c r="K26" s="239">
        <v>78307454.25999999</v>
      </c>
      <c r="L26" s="239">
        <v>86526252.269999996</v>
      </c>
      <c r="M26" s="239">
        <v>94675040.640000001</v>
      </c>
      <c r="N26" s="239">
        <v>91196159.819999993</v>
      </c>
      <c r="O26" s="239">
        <v>96025614.849999994</v>
      </c>
      <c r="P26" s="239">
        <v>89161580.659999996</v>
      </c>
      <c r="Q26" s="55">
        <f t="shared" si="4"/>
        <v>1011020355.6900001</v>
      </c>
    </row>
    <row r="27" spans="2:17" x14ac:dyDescent="0.25">
      <c r="B27" s="27" t="s">
        <v>419</v>
      </c>
      <c r="C27" s="245">
        <v>1451440091</v>
      </c>
      <c r="D27" s="245">
        <v>1529326025</v>
      </c>
      <c r="E27" s="239">
        <v>140712847.03</v>
      </c>
      <c r="F27" s="239">
        <v>133658044</v>
      </c>
      <c r="G27" s="239">
        <v>120217608.09</v>
      </c>
      <c r="H27" s="239">
        <v>134984533.47</v>
      </c>
      <c r="I27" s="239">
        <v>126408460.86</v>
      </c>
      <c r="J27" s="239">
        <v>117196575.68000001</v>
      </c>
      <c r="K27" s="239">
        <v>114368988.98999999</v>
      </c>
      <c r="L27" s="239">
        <v>128316414.14999999</v>
      </c>
      <c r="M27" s="239">
        <v>120203189.23</v>
      </c>
      <c r="N27" s="239">
        <v>91536885.400000006</v>
      </c>
      <c r="O27" s="239">
        <v>104940631.36</v>
      </c>
      <c r="P27" s="239">
        <v>116548302.09</v>
      </c>
      <c r="Q27" s="55">
        <f t="shared" si="4"/>
        <v>1449092480.3499999</v>
      </c>
    </row>
    <row r="28" spans="2:17" x14ac:dyDescent="0.25">
      <c r="B28" s="27" t="s">
        <v>420</v>
      </c>
      <c r="C28" s="245"/>
      <c r="D28" s="245">
        <v>1237702766</v>
      </c>
      <c r="E28" s="239"/>
      <c r="F28" s="239"/>
      <c r="G28" s="239"/>
      <c r="H28" s="239"/>
      <c r="I28" s="239"/>
      <c r="J28" s="239"/>
      <c r="K28" s="239"/>
      <c r="L28" s="239">
        <v>0</v>
      </c>
      <c r="M28" s="239"/>
      <c r="N28" s="239">
        <v>2276032648.3499999</v>
      </c>
      <c r="O28" s="239"/>
      <c r="P28" s="239"/>
      <c r="Q28" s="55">
        <f>+SUM(E28:P28)</f>
        <v>2276032648.3499999</v>
      </c>
    </row>
    <row r="29" spans="2:17" x14ac:dyDescent="0.25">
      <c r="B29" s="27" t="s">
        <v>421</v>
      </c>
      <c r="C29" s="245">
        <v>93719620</v>
      </c>
      <c r="D29" s="245">
        <v>247636793</v>
      </c>
      <c r="E29" s="239">
        <v>48211579.359999999</v>
      </c>
      <c r="F29" s="239">
        <v>1282587.57</v>
      </c>
      <c r="G29" s="239">
        <v>22714976.940000001</v>
      </c>
      <c r="H29" s="239">
        <v>2117948.2000000002</v>
      </c>
      <c r="I29" s="239">
        <v>1422461.18</v>
      </c>
      <c r="J29" s="239">
        <v>7470531.1900000004</v>
      </c>
      <c r="K29" s="239">
        <v>12493573.189999999</v>
      </c>
      <c r="L29" s="239">
        <v>8039768.6900000004</v>
      </c>
      <c r="M29" s="239">
        <v>5020594.6399999997</v>
      </c>
      <c r="N29" s="239">
        <v>51437131.919999994</v>
      </c>
      <c r="O29" s="239">
        <v>3591430.88</v>
      </c>
      <c r="P29" s="239">
        <v>32527169.739999998</v>
      </c>
      <c r="Q29" s="55">
        <f t="shared" si="4"/>
        <v>196329753.5</v>
      </c>
    </row>
    <row r="30" spans="2:17" x14ac:dyDescent="0.25">
      <c r="B30" s="27" t="s">
        <v>423</v>
      </c>
      <c r="C30" s="245">
        <v>728872120</v>
      </c>
      <c r="D30" s="245">
        <v>722065320</v>
      </c>
      <c r="E30" s="239">
        <v>45640273.109999999</v>
      </c>
      <c r="F30" s="239">
        <v>67619817.310000002</v>
      </c>
      <c r="G30" s="239">
        <v>68044831.280000001</v>
      </c>
      <c r="H30" s="239">
        <v>61882332.089999996</v>
      </c>
      <c r="I30" s="239">
        <v>47839064.700000003</v>
      </c>
      <c r="J30" s="239">
        <v>49994114.729999997</v>
      </c>
      <c r="K30" s="239">
        <v>76942680.899999991</v>
      </c>
      <c r="L30" s="239">
        <v>60873933.170000002</v>
      </c>
      <c r="M30" s="239">
        <v>82545718.920000002</v>
      </c>
      <c r="N30" s="239">
        <v>68958342.769999996</v>
      </c>
      <c r="O30" s="239">
        <v>48674936.18</v>
      </c>
      <c r="P30" s="239">
        <v>50183808.020000003</v>
      </c>
      <c r="Q30" s="55">
        <f t="shared" si="4"/>
        <v>729199853.17999995</v>
      </c>
    </row>
    <row r="31" spans="2:17" x14ac:dyDescent="0.25">
      <c r="B31" s="27" t="s">
        <v>427</v>
      </c>
      <c r="C31" s="245">
        <v>13088557156</v>
      </c>
      <c r="D31" s="245">
        <v>13350498486</v>
      </c>
      <c r="E31" s="239">
        <v>1553703268.72</v>
      </c>
      <c r="F31" s="239">
        <v>887582787.71000004</v>
      </c>
      <c r="G31" s="239">
        <v>902851635.28000009</v>
      </c>
      <c r="H31" s="239">
        <v>1022927877.62</v>
      </c>
      <c r="I31" s="239">
        <v>1181987293.22</v>
      </c>
      <c r="J31" s="239">
        <v>878813086.5200001</v>
      </c>
      <c r="K31" s="239">
        <v>977559162.38999999</v>
      </c>
      <c r="L31" s="239">
        <v>931402915.14999998</v>
      </c>
      <c r="M31" s="239">
        <v>938491649.76000011</v>
      </c>
      <c r="N31" s="239">
        <v>905775240.81999993</v>
      </c>
      <c r="O31" s="239">
        <v>994455962.71000004</v>
      </c>
      <c r="P31" s="239">
        <v>1210240996.9200001</v>
      </c>
      <c r="Q31" s="55">
        <f t="shared" si="4"/>
        <v>12385791876.820002</v>
      </c>
    </row>
    <row r="32" spans="2:17" x14ac:dyDescent="0.25">
      <c r="B32" s="27" t="s">
        <v>428</v>
      </c>
      <c r="C32" s="245">
        <v>3467807351</v>
      </c>
      <c r="D32" s="245">
        <v>7295389571</v>
      </c>
      <c r="E32" s="239">
        <v>1048114062.6</v>
      </c>
      <c r="F32" s="239">
        <v>412579889.80000001</v>
      </c>
      <c r="G32" s="239">
        <v>398319822.74000001</v>
      </c>
      <c r="H32" s="239">
        <v>537605714.00999999</v>
      </c>
      <c r="I32" s="239">
        <v>687920809.46000004</v>
      </c>
      <c r="J32" s="239">
        <v>1474887524.1300001</v>
      </c>
      <c r="K32" s="239">
        <v>488817087.77999997</v>
      </c>
      <c r="L32" s="239">
        <v>446736304.26999998</v>
      </c>
      <c r="M32" s="239">
        <v>551844510.87</v>
      </c>
      <c r="N32" s="239">
        <v>1042223132.23</v>
      </c>
      <c r="O32" s="239">
        <v>571101815</v>
      </c>
      <c r="P32" s="239">
        <v>474621029.26999998</v>
      </c>
      <c r="Q32" s="53">
        <f t="shared" si="4"/>
        <v>8134771702.1599998</v>
      </c>
    </row>
    <row r="33" spans="2:29" x14ac:dyDescent="0.25">
      <c r="B33" s="27" t="s">
        <v>429</v>
      </c>
      <c r="C33" s="53">
        <v>22355673635</v>
      </c>
      <c r="D33" s="53">
        <v>21617064276</v>
      </c>
      <c r="E33" s="239">
        <v>2159948348.9499998</v>
      </c>
      <c r="F33" s="239">
        <v>1719646432.7</v>
      </c>
      <c r="G33" s="239">
        <v>1491782534.25</v>
      </c>
      <c r="H33" s="239">
        <v>1825833687.3</v>
      </c>
      <c r="I33" s="239">
        <v>1993755241.0600002</v>
      </c>
      <c r="J33" s="239">
        <v>1485947469.2800002</v>
      </c>
      <c r="K33" s="239">
        <v>1733936190.6499999</v>
      </c>
      <c r="L33" s="239">
        <v>1747237372.29</v>
      </c>
      <c r="M33" s="239">
        <v>2118406736.78</v>
      </c>
      <c r="N33" s="239">
        <v>1518035047.3600001</v>
      </c>
      <c r="O33" s="239">
        <v>1946624140.8199999</v>
      </c>
      <c r="P33" s="239">
        <v>1886981058.3999999</v>
      </c>
      <c r="Q33" s="53">
        <f t="shared" si="4"/>
        <v>21628134259.84</v>
      </c>
    </row>
    <row r="34" spans="2:29" x14ac:dyDescent="0.25">
      <c r="B34" s="27" t="s">
        <v>430</v>
      </c>
      <c r="C34" s="53">
        <v>325299745</v>
      </c>
      <c r="D34" s="53">
        <v>203045564</v>
      </c>
      <c r="E34" s="239">
        <v>17653225.030000001</v>
      </c>
      <c r="F34" s="239">
        <v>17097096.060000002</v>
      </c>
      <c r="G34" s="239">
        <v>14859757.530000001</v>
      </c>
      <c r="H34" s="239">
        <v>16278307.040000001</v>
      </c>
      <c r="I34" s="239">
        <v>15301666.440000001</v>
      </c>
      <c r="J34" s="239">
        <v>15420926.970000001</v>
      </c>
      <c r="K34" s="239">
        <v>15701069.449999999</v>
      </c>
      <c r="L34" s="239">
        <v>14969709.890000001</v>
      </c>
      <c r="M34" s="239">
        <v>15422242.140000001</v>
      </c>
      <c r="N34" s="239">
        <v>15230466.890000001</v>
      </c>
      <c r="O34" s="239">
        <v>15853005.549999999</v>
      </c>
      <c r="P34" s="239">
        <v>14826782.210000001</v>
      </c>
      <c r="Q34" s="53">
        <f t="shared" si="4"/>
        <v>188614255.20000002</v>
      </c>
    </row>
    <row r="35" spans="2:29" x14ac:dyDescent="0.25">
      <c r="B35" s="27" t="s">
        <v>431</v>
      </c>
      <c r="C35" s="245">
        <v>45320837</v>
      </c>
      <c r="D35" s="245">
        <v>34111508</v>
      </c>
      <c r="E35" s="239">
        <v>2866120.51</v>
      </c>
      <c r="F35" s="239">
        <v>2789450.94</v>
      </c>
      <c r="G35" s="239">
        <v>2324222.67</v>
      </c>
      <c r="H35" s="239">
        <v>2525324.17</v>
      </c>
      <c r="I35" s="239">
        <v>2744353.81</v>
      </c>
      <c r="J35" s="239">
        <v>2760928.8</v>
      </c>
      <c r="K35" s="239">
        <v>2418224.7599999998</v>
      </c>
      <c r="L35" s="239">
        <v>2683550.09</v>
      </c>
      <c r="M35" s="239">
        <v>2453102.0699999998</v>
      </c>
      <c r="N35" s="239">
        <v>2780423.81</v>
      </c>
      <c r="O35" s="239">
        <v>2414404.12</v>
      </c>
      <c r="P35" s="239">
        <v>2405604.11</v>
      </c>
      <c r="Q35" s="55">
        <f t="shared" si="4"/>
        <v>31165709.859999996</v>
      </c>
    </row>
    <row r="36" spans="2:29" x14ac:dyDescent="0.25">
      <c r="B36" s="27" t="s">
        <v>432</v>
      </c>
      <c r="C36" s="245">
        <v>1014675063</v>
      </c>
      <c r="D36" s="245">
        <v>1111424805</v>
      </c>
      <c r="E36" s="239">
        <v>84399975.480000004</v>
      </c>
      <c r="F36" s="239">
        <v>88303063.480000004</v>
      </c>
      <c r="G36" s="239">
        <v>89512303.480000004</v>
      </c>
      <c r="H36" s="239">
        <v>86156762.480000004</v>
      </c>
      <c r="I36" s="239">
        <v>91365106.909999996</v>
      </c>
      <c r="J36" s="239">
        <v>92013706.909999996</v>
      </c>
      <c r="K36" s="239">
        <v>90651636.810000002</v>
      </c>
      <c r="L36" s="239">
        <v>90093260.280000001</v>
      </c>
      <c r="M36" s="239">
        <v>89518280</v>
      </c>
      <c r="N36" s="239">
        <v>90491483.760000005</v>
      </c>
      <c r="O36" s="239">
        <v>90332150</v>
      </c>
      <c r="P36" s="239">
        <v>89679206</v>
      </c>
      <c r="Q36" s="55">
        <f t="shared" si="4"/>
        <v>1072516935.5899999</v>
      </c>
    </row>
    <row r="37" spans="2:29" x14ac:dyDescent="0.25">
      <c r="B37" s="27" t="s">
        <v>433</v>
      </c>
      <c r="C37" s="245">
        <v>18880504466</v>
      </c>
      <c r="D37" s="245">
        <v>17962890228</v>
      </c>
      <c r="E37" s="239">
        <v>4021929461.4899998</v>
      </c>
      <c r="F37" s="239">
        <v>480734818.37</v>
      </c>
      <c r="G37" s="239">
        <v>1701698374.8200002</v>
      </c>
      <c r="H37" s="239">
        <v>1412834593.53</v>
      </c>
      <c r="I37" s="239">
        <v>2603290665.1700001</v>
      </c>
      <c r="J37" s="239">
        <v>1334688863.8199999</v>
      </c>
      <c r="K37" s="239">
        <v>2297705727.1100001</v>
      </c>
      <c r="L37" s="239">
        <v>4262453336.8000002</v>
      </c>
      <c r="M37" s="239">
        <v>967908017.92000008</v>
      </c>
      <c r="N37" s="239">
        <v>1588298833.04</v>
      </c>
      <c r="O37" s="239">
        <v>983285982.52999997</v>
      </c>
      <c r="P37" s="239">
        <v>1148772253.6300001</v>
      </c>
      <c r="Q37" s="55">
        <f t="shared" si="4"/>
        <v>22803600928.23</v>
      </c>
    </row>
    <row r="38" spans="2:29" x14ac:dyDescent="0.25">
      <c r="B38" s="27" t="s">
        <v>434</v>
      </c>
      <c r="C38" s="245">
        <v>3398999697</v>
      </c>
      <c r="D38" s="245">
        <v>3419415592</v>
      </c>
      <c r="E38" s="239">
        <v>506976541.78999996</v>
      </c>
      <c r="F38" s="239">
        <v>217487140.78</v>
      </c>
      <c r="G38" s="239">
        <v>220306091.56</v>
      </c>
      <c r="H38" s="239">
        <v>315645716.98999995</v>
      </c>
      <c r="I38" s="239">
        <v>179666767.69999999</v>
      </c>
      <c r="J38" s="239">
        <v>284672490.60000002</v>
      </c>
      <c r="K38" s="239">
        <v>451600729.67000002</v>
      </c>
      <c r="L38" s="239">
        <v>264930058.34999999</v>
      </c>
      <c r="M38" s="239">
        <v>231045547.42000002</v>
      </c>
      <c r="N38" s="239">
        <v>354762293.74000001</v>
      </c>
      <c r="O38" s="239">
        <v>318681926.38999999</v>
      </c>
      <c r="P38" s="239">
        <v>219104793.39999998</v>
      </c>
      <c r="Q38" s="55">
        <f t="shared" si="4"/>
        <v>3564880098.3900003</v>
      </c>
    </row>
    <row r="39" spans="2:29" x14ac:dyDescent="0.25">
      <c r="B39" s="27" t="s">
        <v>607</v>
      </c>
      <c r="C39" s="245"/>
      <c r="D39" s="245">
        <v>0</v>
      </c>
      <c r="E39" s="239"/>
      <c r="F39" s="239"/>
      <c r="G39" s="239"/>
      <c r="H39" s="239"/>
      <c r="I39" s="239"/>
      <c r="J39" s="239"/>
      <c r="K39" s="239"/>
      <c r="L39" s="239"/>
      <c r="M39" s="239"/>
      <c r="N39" s="239">
        <v>0</v>
      </c>
      <c r="O39" s="239"/>
      <c r="P39" s="239"/>
      <c r="Q39" s="55"/>
    </row>
    <row r="40" spans="2:29" x14ac:dyDescent="0.25">
      <c r="B40" s="27" t="s">
        <v>424</v>
      </c>
      <c r="C40" s="245">
        <v>684935719</v>
      </c>
      <c r="D40" s="245">
        <v>622318921</v>
      </c>
      <c r="E40" s="239">
        <v>44952154.699999996</v>
      </c>
      <c r="F40" s="239">
        <v>32620128.890000001</v>
      </c>
      <c r="G40" s="239">
        <v>30507648.440000001</v>
      </c>
      <c r="H40" s="239">
        <v>46238422.390000001</v>
      </c>
      <c r="I40" s="239">
        <v>57751019.729999997</v>
      </c>
      <c r="J40" s="239">
        <v>52888149.390000001</v>
      </c>
      <c r="K40" s="239">
        <v>53043319.68</v>
      </c>
      <c r="L40" s="239">
        <v>46275036.020000003</v>
      </c>
      <c r="M40" s="239">
        <v>52912013.530000001</v>
      </c>
      <c r="N40" s="239">
        <v>51175764.869999997</v>
      </c>
      <c r="O40" s="239">
        <v>43801004.890000001</v>
      </c>
      <c r="P40" s="239">
        <v>75716262.099999994</v>
      </c>
      <c r="Q40" s="55">
        <f t="shared" si="4"/>
        <v>587880924.63</v>
      </c>
    </row>
    <row r="41" spans="2:29" x14ac:dyDescent="0.25">
      <c r="B41" s="27" t="s">
        <v>425</v>
      </c>
      <c r="C41" s="245">
        <v>1563697153</v>
      </c>
      <c r="D41" s="245">
        <v>2079556496</v>
      </c>
      <c r="E41" s="239">
        <v>201496332.59999999</v>
      </c>
      <c r="F41" s="239">
        <v>113590066.83</v>
      </c>
      <c r="G41" s="239">
        <v>103969984.27</v>
      </c>
      <c r="H41" s="239">
        <v>185917330.44999999</v>
      </c>
      <c r="I41" s="239">
        <v>189707569.53</v>
      </c>
      <c r="J41" s="239">
        <v>214188053.85999998</v>
      </c>
      <c r="K41" s="239">
        <v>174081829.88999999</v>
      </c>
      <c r="L41" s="239">
        <v>133570056.57000001</v>
      </c>
      <c r="M41" s="239">
        <v>162249670</v>
      </c>
      <c r="N41" s="239">
        <v>173187890.50999999</v>
      </c>
      <c r="O41" s="239">
        <v>153226301.63</v>
      </c>
      <c r="P41" s="239">
        <v>235522118.63</v>
      </c>
      <c r="Q41" s="55">
        <f t="shared" si="4"/>
        <v>2040707204.77</v>
      </c>
    </row>
    <row r="42" spans="2:29" x14ac:dyDescent="0.25">
      <c r="B42" s="27" t="s">
        <v>426</v>
      </c>
      <c r="C42" s="245">
        <v>729216</v>
      </c>
      <c r="D42" s="245">
        <v>435139</v>
      </c>
      <c r="E42" s="239">
        <v>10178.31</v>
      </c>
      <c r="F42" s="239">
        <v>10178.31</v>
      </c>
      <c r="G42" s="239">
        <v>284325.82</v>
      </c>
      <c r="H42" s="239">
        <v>10178.31</v>
      </c>
      <c r="I42" s="239">
        <v>10178.31</v>
      </c>
      <c r="J42" s="239">
        <v>10178.31</v>
      </c>
      <c r="K42" s="239">
        <v>349686.57</v>
      </c>
      <c r="L42" s="239">
        <v>10178.31</v>
      </c>
      <c r="M42" s="239"/>
      <c r="N42" s="239">
        <v>56528.480000000003</v>
      </c>
      <c r="O42" s="239">
        <v>210005.82</v>
      </c>
      <c r="P42" s="239"/>
      <c r="Q42" s="55">
        <f t="shared" si="4"/>
        <v>961616.55</v>
      </c>
    </row>
    <row r="43" spans="2:29" x14ac:dyDescent="0.25">
      <c r="B43" s="27" t="s">
        <v>435</v>
      </c>
      <c r="C43" s="55">
        <v>3655584</v>
      </c>
      <c r="D43" s="55">
        <v>5362815</v>
      </c>
      <c r="E43" s="239">
        <v>51198.63</v>
      </c>
      <c r="F43" s="239">
        <v>108095.03</v>
      </c>
      <c r="G43" s="239">
        <v>675667.67</v>
      </c>
      <c r="H43" s="239">
        <v>194105.03</v>
      </c>
      <c r="I43" s="239">
        <v>328021.27</v>
      </c>
      <c r="J43" s="239">
        <v>110385.26999999999</v>
      </c>
      <c r="K43" s="239">
        <v>91392.23</v>
      </c>
      <c r="L43" s="239">
        <v>511662.79</v>
      </c>
      <c r="M43" s="239">
        <v>53250.6</v>
      </c>
      <c r="N43" s="239">
        <v>121176.8</v>
      </c>
      <c r="O43" s="239">
        <v>119605</v>
      </c>
      <c r="P43" s="239">
        <v>71538.240000000005</v>
      </c>
      <c r="Q43" s="55">
        <f t="shared" si="4"/>
        <v>2436098.56</v>
      </c>
    </row>
    <row r="44" spans="2:29" x14ac:dyDescent="0.25">
      <c r="B44" s="27" t="s">
        <v>436</v>
      </c>
      <c r="C44" s="53">
        <v>162057012</v>
      </c>
      <c r="D44" s="53">
        <v>107143021</v>
      </c>
      <c r="E44" s="239">
        <v>5815347.2400000002</v>
      </c>
      <c r="F44" s="239">
        <v>5121514.5</v>
      </c>
      <c r="G44" s="239">
        <v>4883706.8599999994</v>
      </c>
      <c r="H44" s="239">
        <v>6612072.8399999999</v>
      </c>
      <c r="I44" s="239">
        <v>25281490.98</v>
      </c>
      <c r="J44" s="239">
        <v>12807586</v>
      </c>
      <c r="K44" s="239">
        <v>11352796.970000001</v>
      </c>
      <c r="L44" s="239">
        <v>11379042.300000001</v>
      </c>
      <c r="M44" s="239">
        <v>7216498.4400000004</v>
      </c>
      <c r="N44" s="239">
        <v>8166753.6699999999</v>
      </c>
      <c r="O44" s="239">
        <v>6786843.7599999998</v>
      </c>
      <c r="P44" s="239">
        <v>7954641.1799999997</v>
      </c>
      <c r="Q44" s="53">
        <f t="shared" si="4"/>
        <v>113378294.74000001</v>
      </c>
    </row>
    <row r="45" spans="2:29" s="1" customFormat="1" x14ac:dyDescent="0.25">
      <c r="B45" s="3" t="s">
        <v>187</v>
      </c>
      <c r="C45" s="241">
        <f t="shared" ref="C45" si="5">SUM(C46:C62)</f>
        <v>53128217194</v>
      </c>
      <c r="D45" s="241">
        <v>54874227592</v>
      </c>
      <c r="E45" s="241">
        <v>3217702520.7899995</v>
      </c>
      <c r="F45" s="241">
        <v>3868486442.4099998</v>
      </c>
      <c r="G45" s="241">
        <v>4933193357.8700008</v>
      </c>
      <c r="H45" s="241">
        <v>7803855012.0200014</v>
      </c>
      <c r="I45" s="241">
        <v>4123759565.4500008</v>
      </c>
      <c r="J45" s="241">
        <v>3534307411.6500001</v>
      </c>
      <c r="K45" s="241">
        <v>3690661153.4099994</v>
      </c>
      <c r="L45" s="241">
        <v>4258735158.6300001</v>
      </c>
      <c r="M45" s="241">
        <v>4804322557.9699993</v>
      </c>
      <c r="N45" s="241">
        <v>6949240051.0200014</v>
      </c>
      <c r="O45" s="241">
        <v>3892825376.2499995</v>
      </c>
      <c r="P45" s="241">
        <v>4025389953.4900002</v>
      </c>
      <c r="Q45" s="241">
        <f t="shared" si="4"/>
        <v>55102478560.960007</v>
      </c>
      <c r="R45"/>
      <c r="S45"/>
      <c r="T45"/>
      <c r="U45"/>
      <c r="V45"/>
      <c r="W45"/>
      <c r="X45"/>
      <c r="Y45"/>
      <c r="Z45"/>
      <c r="AA45"/>
      <c r="AB45"/>
      <c r="AC45"/>
    </row>
    <row r="46" spans="2:29" x14ac:dyDescent="0.25">
      <c r="B46" s="26" t="s">
        <v>188</v>
      </c>
      <c r="C46" s="53">
        <v>5444409863</v>
      </c>
      <c r="D46" s="53">
        <v>5629159848</v>
      </c>
      <c r="E46" s="239">
        <v>163682071.66999999</v>
      </c>
      <c r="F46" s="239">
        <v>486519027.96999997</v>
      </c>
      <c r="G46" s="239">
        <v>1757568484.76</v>
      </c>
      <c r="H46" s="239">
        <v>271395438.32999998</v>
      </c>
      <c r="I46" s="239">
        <v>200319284.95999998</v>
      </c>
      <c r="J46" s="239">
        <v>140090803.77000001</v>
      </c>
      <c r="K46" s="239">
        <v>156909609.28</v>
      </c>
      <c r="L46" s="239">
        <v>313040033.32999998</v>
      </c>
      <c r="M46" s="239">
        <v>1478914224.76</v>
      </c>
      <c r="N46" s="239">
        <v>175342855.56</v>
      </c>
      <c r="O46" s="239">
        <v>109968823.21000001</v>
      </c>
      <c r="P46" s="239">
        <v>95024157.36999999</v>
      </c>
      <c r="Q46" s="55">
        <f t="shared" si="4"/>
        <v>5348774814.9700003</v>
      </c>
    </row>
    <row r="47" spans="2:29" x14ac:dyDescent="0.25">
      <c r="B47" s="26" t="s">
        <v>189</v>
      </c>
      <c r="C47" s="53">
        <v>10349305911</v>
      </c>
      <c r="D47" s="53">
        <v>10074011355</v>
      </c>
      <c r="E47" s="239">
        <v>330016973.15000004</v>
      </c>
      <c r="F47" s="239">
        <v>207436402.31</v>
      </c>
      <c r="G47" s="239">
        <v>184674175.02000001</v>
      </c>
      <c r="H47" s="239">
        <v>4032449368.3099999</v>
      </c>
      <c r="I47" s="239">
        <v>384124183.17000002</v>
      </c>
      <c r="J47" s="239">
        <v>286033477.57999998</v>
      </c>
      <c r="K47" s="239">
        <v>330454210.31999999</v>
      </c>
      <c r="L47" s="239">
        <v>144545914.53999999</v>
      </c>
      <c r="M47" s="239">
        <v>223895162.94999999</v>
      </c>
      <c r="N47" s="239">
        <v>3417914206.1200004</v>
      </c>
      <c r="O47" s="239">
        <v>285488478.24000001</v>
      </c>
      <c r="P47" s="239">
        <v>162948445.67000002</v>
      </c>
      <c r="Q47" s="55">
        <f t="shared" si="4"/>
        <v>9989980997.3799992</v>
      </c>
    </row>
    <row r="48" spans="2:29" x14ac:dyDescent="0.25">
      <c r="B48" s="26" t="s">
        <v>190</v>
      </c>
      <c r="C48" s="53">
        <v>13726469337</v>
      </c>
      <c r="D48" s="53">
        <v>14268624090</v>
      </c>
      <c r="E48" s="239">
        <v>960006999.71999991</v>
      </c>
      <c r="F48" s="239">
        <v>1157240527.8299999</v>
      </c>
      <c r="G48" s="239">
        <v>1093106369.3399999</v>
      </c>
      <c r="H48" s="239">
        <v>1126974445.72</v>
      </c>
      <c r="I48" s="239">
        <v>1219963280.8099999</v>
      </c>
      <c r="J48" s="239">
        <v>1165371167.0999999</v>
      </c>
      <c r="K48" s="239">
        <v>1269337862.4200001</v>
      </c>
      <c r="L48" s="239">
        <v>1190116163.3</v>
      </c>
      <c r="M48" s="239">
        <v>1164549216.5799999</v>
      </c>
      <c r="N48" s="239">
        <v>1318751628.5900002</v>
      </c>
      <c r="O48" s="239">
        <v>1159770636.77</v>
      </c>
      <c r="P48" s="239">
        <v>1281283545.9200001</v>
      </c>
      <c r="Q48" s="55">
        <f t="shared" si="4"/>
        <v>14106471844.1</v>
      </c>
    </row>
    <row r="49" spans="2:29" x14ac:dyDescent="0.25">
      <c r="B49" s="26" t="s">
        <v>317</v>
      </c>
      <c r="C49" s="53">
        <v>1324803924</v>
      </c>
      <c r="D49" s="53">
        <v>1365162253</v>
      </c>
      <c r="E49" s="239">
        <v>96368195.969999999</v>
      </c>
      <c r="F49" s="239">
        <v>146969521.28999999</v>
      </c>
      <c r="G49" s="239">
        <v>97678975.019999996</v>
      </c>
      <c r="H49" s="239">
        <v>104904761.89</v>
      </c>
      <c r="I49" s="239">
        <v>129975142.48</v>
      </c>
      <c r="J49" s="239">
        <v>123303098.35000001</v>
      </c>
      <c r="K49" s="239">
        <v>85498345.890000001</v>
      </c>
      <c r="L49" s="239">
        <v>88994811.719999999</v>
      </c>
      <c r="M49" s="239">
        <v>89459605.519999996</v>
      </c>
      <c r="N49" s="239">
        <v>90619730.030000001</v>
      </c>
      <c r="O49" s="239">
        <v>84914240.280000001</v>
      </c>
      <c r="P49" s="239">
        <v>112159024.25999999</v>
      </c>
      <c r="Q49" s="55">
        <f t="shared" si="4"/>
        <v>1250845452.7</v>
      </c>
    </row>
    <row r="50" spans="2:29" x14ac:dyDescent="0.25">
      <c r="B50" s="26" t="s">
        <v>191</v>
      </c>
      <c r="C50" s="53">
        <v>2317402599</v>
      </c>
      <c r="D50" s="53">
        <v>2345767313</v>
      </c>
      <c r="E50" s="239">
        <v>215245320.78</v>
      </c>
      <c r="F50" s="239">
        <v>203580697.59</v>
      </c>
      <c r="G50" s="239">
        <v>203958057.68000001</v>
      </c>
      <c r="H50" s="239">
        <v>200863923.85000002</v>
      </c>
      <c r="I50" s="239">
        <v>203502695.91</v>
      </c>
      <c r="J50" s="239">
        <v>189429714.57999998</v>
      </c>
      <c r="K50" s="239">
        <v>209060621</v>
      </c>
      <c r="L50" s="239">
        <v>196827314.78</v>
      </c>
      <c r="M50" s="239">
        <v>184504979.73999998</v>
      </c>
      <c r="N50" s="239">
        <v>217941125.84</v>
      </c>
      <c r="O50" s="239">
        <v>181013848.08000001</v>
      </c>
      <c r="P50" s="239">
        <v>188375891.05000001</v>
      </c>
      <c r="Q50" s="55">
        <f t="shared" si="4"/>
        <v>2394304190.8800001</v>
      </c>
    </row>
    <row r="51" spans="2:29" x14ac:dyDescent="0.25">
      <c r="B51" s="26" t="s">
        <v>319</v>
      </c>
      <c r="C51" s="53">
        <v>1195545464</v>
      </c>
      <c r="D51" s="53">
        <v>1255069804</v>
      </c>
      <c r="E51" s="239">
        <v>40734029.799999997</v>
      </c>
      <c r="F51" s="239">
        <v>63814355.459999993</v>
      </c>
      <c r="G51" s="239">
        <v>179537776.00999999</v>
      </c>
      <c r="H51" s="239">
        <v>177833248.49000001</v>
      </c>
      <c r="I51" s="239">
        <v>88901609.539999992</v>
      </c>
      <c r="J51" s="239">
        <v>54132618.630000003</v>
      </c>
      <c r="K51" s="239">
        <v>81113109.030000001</v>
      </c>
      <c r="L51" s="239">
        <v>400763227.19</v>
      </c>
      <c r="M51" s="239">
        <v>59764877.82</v>
      </c>
      <c r="N51" s="239">
        <v>38810407.960000001</v>
      </c>
      <c r="O51" s="239">
        <v>71565598.079999998</v>
      </c>
      <c r="P51" s="239">
        <v>233750749.25</v>
      </c>
      <c r="Q51" s="55">
        <f t="shared" si="4"/>
        <v>1490721607.2599998</v>
      </c>
    </row>
    <row r="52" spans="2:29" x14ac:dyDescent="0.25">
      <c r="B52" s="26" t="s">
        <v>320</v>
      </c>
      <c r="C52" s="53">
        <v>88573508</v>
      </c>
      <c r="D52" s="53">
        <v>79971606</v>
      </c>
      <c r="E52" s="239">
        <v>6374302</v>
      </c>
      <c r="F52" s="239">
        <v>6683226</v>
      </c>
      <c r="G52" s="239">
        <v>6982000</v>
      </c>
      <c r="H52" s="239">
        <v>6880678</v>
      </c>
      <c r="I52" s="239">
        <v>7072752</v>
      </c>
      <c r="J52" s="239">
        <v>6512600</v>
      </c>
      <c r="K52" s="239">
        <v>6919228</v>
      </c>
      <c r="L52" s="239">
        <v>6164702</v>
      </c>
      <c r="M52" s="239">
        <v>6036702</v>
      </c>
      <c r="N52" s="239">
        <v>7120528</v>
      </c>
      <c r="O52" s="239">
        <v>6550302</v>
      </c>
      <c r="P52" s="239">
        <v>5901152</v>
      </c>
      <c r="Q52" s="55">
        <f t="shared" si="4"/>
        <v>79198172</v>
      </c>
    </row>
    <row r="53" spans="2:29" x14ac:dyDescent="0.25">
      <c r="B53" s="26" t="s">
        <v>192</v>
      </c>
      <c r="C53" s="53">
        <v>16228819419</v>
      </c>
      <c r="D53" s="53">
        <v>17443417422</v>
      </c>
      <c r="E53" s="239">
        <v>1257873946.5999999</v>
      </c>
      <c r="F53" s="239">
        <v>1418112487.4100001</v>
      </c>
      <c r="G53" s="239">
        <v>1202805309.22</v>
      </c>
      <c r="H53" s="239">
        <v>1667632061.23</v>
      </c>
      <c r="I53" s="239">
        <v>1679836305.6500001</v>
      </c>
      <c r="J53" s="239">
        <v>1365935019.3700001</v>
      </c>
      <c r="K53" s="239">
        <v>1348438940.8</v>
      </c>
      <c r="L53" s="239">
        <v>1711466513.8499999</v>
      </c>
      <c r="M53" s="239">
        <v>1380982046.8200002</v>
      </c>
      <c r="N53" s="239">
        <v>1458931479.71</v>
      </c>
      <c r="O53" s="239">
        <v>1747897406.1499999</v>
      </c>
      <c r="P53" s="239">
        <v>1718455301.4299998</v>
      </c>
      <c r="Q53" s="55">
        <f t="shared" si="4"/>
        <v>17958366818.239998</v>
      </c>
    </row>
    <row r="54" spans="2:29" x14ac:dyDescent="0.25">
      <c r="B54" s="26" t="s">
        <v>321</v>
      </c>
      <c r="C54" s="53">
        <v>397361165</v>
      </c>
      <c r="D54" s="53">
        <v>300914528</v>
      </c>
      <c r="E54" s="239">
        <v>19893451.510000002</v>
      </c>
      <c r="F54" s="239">
        <v>21876597.350000001</v>
      </c>
      <c r="G54" s="239">
        <v>18925134.599999998</v>
      </c>
      <c r="H54" s="239">
        <v>24808124.640000001</v>
      </c>
      <c r="I54" s="239">
        <v>21679685.98</v>
      </c>
      <c r="J54" s="239">
        <v>20649281.91</v>
      </c>
      <c r="K54" s="239">
        <v>19792979.02</v>
      </c>
      <c r="L54" s="239">
        <v>16381010.629999999</v>
      </c>
      <c r="M54" s="239">
        <v>22591950.300000001</v>
      </c>
      <c r="N54" s="239">
        <v>25811830</v>
      </c>
      <c r="O54" s="239">
        <v>26775399.59</v>
      </c>
      <c r="P54" s="239">
        <v>24261629.190000001</v>
      </c>
      <c r="Q54" s="55">
        <f t="shared" si="4"/>
        <v>263447074.72</v>
      </c>
    </row>
    <row r="55" spans="2:29" x14ac:dyDescent="0.25">
      <c r="B55" s="26" t="s">
        <v>323</v>
      </c>
      <c r="C55" s="53">
        <v>521877504</v>
      </c>
      <c r="D55" s="53">
        <v>269171954</v>
      </c>
      <c r="E55" s="239">
        <v>14078007.91</v>
      </c>
      <c r="F55" s="239">
        <v>16437110.670000002</v>
      </c>
      <c r="G55" s="239">
        <v>20634150.050000001</v>
      </c>
      <c r="H55" s="239">
        <v>14545506.029999999</v>
      </c>
      <c r="I55" s="239">
        <v>20190726.960000001</v>
      </c>
      <c r="J55" s="239">
        <v>22639387.900000002</v>
      </c>
      <c r="K55" s="239">
        <v>20925076.57</v>
      </c>
      <c r="L55" s="239">
        <v>23974143.960000001</v>
      </c>
      <c r="M55" s="239">
        <v>18199048.539999999</v>
      </c>
      <c r="N55" s="239">
        <v>15138389.469999999</v>
      </c>
      <c r="O55" s="239">
        <v>19640767.870000001</v>
      </c>
      <c r="P55" s="239">
        <v>22793113.989999998</v>
      </c>
      <c r="Q55" s="55">
        <f t="shared" si="4"/>
        <v>229195429.92000002</v>
      </c>
    </row>
    <row r="56" spans="2:29" x14ac:dyDescent="0.25">
      <c r="B56" s="26" t="s">
        <v>324</v>
      </c>
      <c r="C56" s="53">
        <v>349207797</v>
      </c>
      <c r="D56" s="53">
        <v>724356502</v>
      </c>
      <c r="E56" s="239">
        <v>40277158.920000002</v>
      </c>
      <c r="F56" s="239">
        <v>52894035.32</v>
      </c>
      <c r="G56" s="239">
        <v>72108349.670000002</v>
      </c>
      <c r="H56" s="239">
        <v>54174616.170000002</v>
      </c>
      <c r="I56" s="239">
        <v>54002782.780000001</v>
      </c>
      <c r="J56" s="239">
        <v>66305640.869999997</v>
      </c>
      <c r="K56" s="239">
        <v>66453761.700000003</v>
      </c>
      <c r="L56" s="239">
        <v>79647468.359999999</v>
      </c>
      <c r="M56" s="239">
        <v>63186669.149999999</v>
      </c>
      <c r="N56" s="239">
        <v>56777778.090000004</v>
      </c>
      <c r="O56" s="239">
        <v>70632908.769999996</v>
      </c>
      <c r="P56" s="239">
        <v>67078299.879999995</v>
      </c>
      <c r="Q56" s="55">
        <f t="shared" si="4"/>
        <v>743539469.68000007</v>
      </c>
    </row>
    <row r="57" spans="2:29" x14ac:dyDescent="0.25">
      <c r="B57" s="26" t="s">
        <v>325</v>
      </c>
      <c r="C57" s="53">
        <v>17079480</v>
      </c>
      <c r="D57" s="53">
        <v>11680767</v>
      </c>
      <c r="E57" s="239">
        <v>1045730.99</v>
      </c>
      <c r="F57" s="239">
        <v>1112537.42</v>
      </c>
      <c r="G57" s="239">
        <v>857093.35000000009</v>
      </c>
      <c r="H57" s="239">
        <v>737184.87</v>
      </c>
      <c r="I57" s="239">
        <v>860440.7</v>
      </c>
      <c r="J57" s="239">
        <v>866402.79</v>
      </c>
      <c r="K57" s="239">
        <v>922905.24</v>
      </c>
      <c r="L57" s="239">
        <v>514613.91</v>
      </c>
      <c r="M57" s="239">
        <v>814045.7</v>
      </c>
      <c r="N57" s="239">
        <v>1105339.6200000001</v>
      </c>
      <c r="O57" s="239">
        <v>793105.03</v>
      </c>
      <c r="P57" s="239">
        <v>977622.63</v>
      </c>
      <c r="Q57" s="55">
        <f t="shared" si="4"/>
        <v>10607022.25</v>
      </c>
    </row>
    <row r="58" spans="2:29" x14ac:dyDescent="0.25">
      <c r="B58" s="26" t="s">
        <v>326</v>
      </c>
      <c r="C58" s="53">
        <v>201052376</v>
      </c>
      <c r="D58" s="53">
        <v>273300220</v>
      </c>
      <c r="E58" s="239">
        <v>21712212.309999999</v>
      </c>
      <c r="F58" s="239">
        <v>28395985.469999999</v>
      </c>
      <c r="G58" s="239">
        <v>24400444.68</v>
      </c>
      <c r="H58" s="239">
        <v>25759645.700000003</v>
      </c>
      <c r="I58" s="239">
        <v>25781125.289999999</v>
      </c>
      <c r="J58" s="239">
        <v>23644334.780000001</v>
      </c>
      <c r="K58" s="239">
        <v>23354607.199999999</v>
      </c>
      <c r="L58" s="239">
        <v>24141626.890000001</v>
      </c>
      <c r="M58" s="239">
        <v>21308773.939999998</v>
      </c>
      <c r="N58" s="239">
        <v>28276396.34</v>
      </c>
      <c r="O58" s="239">
        <v>23963395.149999999</v>
      </c>
      <c r="P58" s="239">
        <v>23473376.169999998</v>
      </c>
      <c r="Q58" s="55">
        <f t="shared" si="4"/>
        <v>294211923.92000002</v>
      </c>
    </row>
    <row r="59" spans="2:29" x14ac:dyDescent="0.25">
      <c r="B59" s="26" t="s">
        <v>327</v>
      </c>
      <c r="C59" s="53">
        <v>2812426</v>
      </c>
      <c r="D59" s="53">
        <v>543333</v>
      </c>
      <c r="E59" s="239">
        <v>3325.28</v>
      </c>
      <c r="F59" s="239"/>
      <c r="G59" s="239"/>
      <c r="H59" s="239"/>
      <c r="I59" s="239">
        <v>764.61</v>
      </c>
      <c r="J59" s="239"/>
      <c r="K59" s="239">
        <v>0</v>
      </c>
      <c r="L59" s="239">
        <v>0</v>
      </c>
      <c r="M59" s="239"/>
      <c r="N59" s="239">
        <v>50436.01</v>
      </c>
      <c r="O59" s="239">
        <v>126141.62</v>
      </c>
      <c r="P59" s="239">
        <v>570032.35</v>
      </c>
      <c r="Q59" s="55">
        <f t="shared" si="4"/>
        <v>750699.87</v>
      </c>
    </row>
    <row r="60" spans="2:29" x14ac:dyDescent="0.25">
      <c r="B60" s="26" t="s">
        <v>328</v>
      </c>
      <c r="C60" s="53">
        <v>2476059</v>
      </c>
      <c r="D60" s="53">
        <v>106023</v>
      </c>
      <c r="E60" s="239">
        <v>522.54</v>
      </c>
      <c r="F60" s="239"/>
      <c r="G60" s="239"/>
      <c r="H60" s="239"/>
      <c r="I60" s="239">
        <v>120.15</v>
      </c>
      <c r="J60" s="239"/>
      <c r="K60" s="239">
        <v>0</v>
      </c>
      <c r="L60" s="239">
        <v>0</v>
      </c>
      <c r="M60" s="239"/>
      <c r="N60" s="239">
        <v>6678.52</v>
      </c>
      <c r="O60" s="239">
        <v>28916.6</v>
      </c>
      <c r="P60" s="239">
        <v>146559.57</v>
      </c>
      <c r="Q60" s="55">
        <f t="shared" si="4"/>
        <v>182797.38</v>
      </c>
    </row>
    <row r="61" spans="2:29" x14ac:dyDescent="0.25">
      <c r="B61" s="26" t="s">
        <v>329</v>
      </c>
      <c r="C61" s="53">
        <v>31259283</v>
      </c>
      <c r="D61" s="53">
        <v>20104465</v>
      </c>
      <c r="E61" s="239">
        <v>3261438.62</v>
      </c>
      <c r="F61" s="239">
        <v>2166130.81</v>
      </c>
      <c r="G61" s="239">
        <v>1564648.32</v>
      </c>
      <c r="H61" s="239">
        <v>1290274.98</v>
      </c>
      <c r="I61" s="239">
        <v>1301557.2999999998</v>
      </c>
      <c r="J61" s="239">
        <v>1082112.0900000001</v>
      </c>
      <c r="K61" s="239">
        <v>1060143.78</v>
      </c>
      <c r="L61" s="239">
        <v>1242433.29</v>
      </c>
      <c r="M61" s="239">
        <v>919186.4</v>
      </c>
      <c r="N61" s="239">
        <v>1103901.07</v>
      </c>
      <c r="O61" s="239">
        <v>1718811.9600000002</v>
      </c>
      <c r="P61" s="239">
        <v>1467643.15</v>
      </c>
      <c r="Q61" s="55">
        <f t="shared" si="4"/>
        <v>18178281.770000003</v>
      </c>
    </row>
    <row r="62" spans="2:29" x14ac:dyDescent="0.25">
      <c r="B62" s="26" t="s">
        <v>330</v>
      </c>
      <c r="C62" s="53">
        <v>929761079</v>
      </c>
      <c r="D62" s="53">
        <v>812866109</v>
      </c>
      <c r="E62" s="239">
        <v>47128833.020000003</v>
      </c>
      <c r="F62" s="239">
        <v>55247799.510000005</v>
      </c>
      <c r="G62" s="239">
        <v>68392390.150000006</v>
      </c>
      <c r="H62" s="239">
        <v>93605733.810000002</v>
      </c>
      <c r="I62" s="239">
        <v>86247107.159999996</v>
      </c>
      <c r="J62" s="239">
        <v>68311751.930000007</v>
      </c>
      <c r="K62" s="239">
        <v>70419753.159999996</v>
      </c>
      <c r="L62" s="239">
        <v>60915180.879999995</v>
      </c>
      <c r="M62" s="239">
        <v>89196067.75</v>
      </c>
      <c r="N62" s="239">
        <v>95537340.090000004</v>
      </c>
      <c r="O62" s="239">
        <v>101976596.85000001</v>
      </c>
      <c r="P62" s="239">
        <v>86723409.609999999</v>
      </c>
      <c r="Q62" s="55">
        <f t="shared" si="4"/>
        <v>923701963.92000008</v>
      </c>
    </row>
    <row r="63" spans="2:29" s="1" customFormat="1" x14ac:dyDescent="0.25">
      <c r="B63" s="289" t="s">
        <v>194</v>
      </c>
      <c r="C63" s="290">
        <f>SUM(C64:C110)</f>
        <v>575574060045</v>
      </c>
      <c r="D63" s="290">
        <v>579246128032</v>
      </c>
      <c r="E63" s="290">
        <v>50937687442.559998</v>
      </c>
      <c r="F63" s="290">
        <v>44112558556.020004</v>
      </c>
      <c r="G63" s="290">
        <v>45288452252.580002</v>
      </c>
      <c r="H63" s="290">
        <v>47967316440.970001</v>
      </c>
      <c r="I63" s="290">
        <v>48631068529.739975</v>
      </c>
      <c r="J63" s="290">
        <v>44876844800.62001</v>
      </c>
      <c r="K63" s="290">
        <v>48529188938.670006</v>
      </c>
      <c r="L63" s="290">
        <v>48411012652.920006</v>
      </c>
      <c r="M63" s="290">
        <v>47528570968.759995</v>
      </c>
      <c r="N63" s="290">
        <v>48819526137.560005</v>
      </c>
      <c r="O63" s="277">
        <v>48053004250.57</v>
      </c>
      <c r="P63" s="277">
        <v>48421398909.759987</v>
      </c>
      <c r="Q63" s="279">
        <f t="shared" si="4"/>
        <v>571576629880.72998</v>
      </c>
      <c r="R63"/>
      <c r="S63"/>
      <c r="T63"/>
      <c r="U63"/>
      <c r="V63"/>
      <c r="W63"/>
      <c r="X63"/>
      <c r="Y63"/>
      <c r="Z63"/>
      <c r="AA63"/>
      <c r="AB63"/>
      <c r="AC63"/>
    </row>
    <row r="64" spans="2:29" s="1" customFormat="1" x14ac:dyDescent="0.25">
      <c r="B64" s="23" t="s">
        <v>195</v>
      </c>
      <c r="C64" s="53">
        <v>379186651040</v>
      </c>
      <c r="D64" s="53">
        <v>382902548078</v>
      </c>
      <c r="E64" s="54">
        <v>33941669777.350002</v>
      </c>
      <c r="F64" s="54">
        <v>28728021696.079998</v>
      </c>
      <c r="G64" s="54">
        <v>29083154888.210003</v>
      </c>
      <c r="H64" s="54">
        <v>31906607133.260002</v>
      </c>
      <c r="I64" s="54">
        <v>31106855465.669998</v>
      </c>
      <c r="J64" s="54">
        <v>29879249686.830002</v>
      </c>
      <c r="K64" s="54">
        <v>31707333834.950001</v>
      </c>
      <c r="L64" s="54">
        <v>31833750745.330002</v>
      </c>
      <c r="M64" s="54">
        <v>31904747897.330002</v>
      </c>
      <c r="N64" s="54">
        <v>31286991918.73</v>
      </c>
      <c r="O64" s="54">
        <v>32007523985.890003</v>
      </c>
      <c r="P64" s="54">
        <v>31701730166.82</v>
      </c>
      <c r="Q64" s="55">
        <f t="shared" si="4"/>
        <v>375087637196.45007</v>
      </c>
      <c r="R64"/>
      <c r="S64"/>
      <c r="T64"/>
      <c r="U64"/>
      <c r="V64"/>
      <c r="W64"/>
      <c r="X64"/>
      <c r="Y64"/>
      <c r="Z64"/>
      <c r="AA64"/>
      <c r="AB64"/>
      <c r="AC64"/>
    </row>
    <row r="65" spans="2:29" s="1" customFormat="1" x14ac:dyDescent="0.25">
      <c r="B65" s="23" t="s">
        <v>608</v>
      </c>
      <c r="C65" s="53"/>
      <c r="D65" s="53">
        <v>0</v>
      </c>
      <c r="E65" s="54"/>
      <c r="F65" s="54"/>
      <c r="G65" s="54"/>
      <c r="H65" s="54"/>
      <c r="I65" s="54"/>
      <c r="J65" s="54"/>
      <c r="K65" s="54"/>
      <c r="L65" s="54"/>
      <c r="M65" s="54">
        <v>20</v>
      </c>
      <c r="N65" s="54"/>
      <c r="O65" s="54"/>
      <c r="P65" s="54">
        <v>0</v>
      </c>
      <c r="Q65" s="55">
        <f t="shared" si="4"/>
        <v>20</v>
      </c>
      <c r="R65"/>
      <c r="S65"/>
      <c r="T65"/>
      <c r="U65"/>
      <c r="V65"/>
      <c r="W65"/>
      <c r="X65"/>
      <c r="Y65"/>
      <c r="Z65"/>
      <c r="AA65"/>
      <c r="AB65"/>
      <c r="AC65"/>
    </row>
    <row r="66" spans="2:29" s="1" customFormat="1" x14ac:dyDescent="0.25">
      <c r="B66" s="23" t="s">
        <v>567</v>
      </c>
      <c r="C66" s="53">
        <v>0</v>
      </c>
      <c r="D66" s="53">
        <v>0</v>
      </c>
      <c r="E66" s="54"/>
      <c r="F66" s="54">
        <v>0</v>
      </c>
      <c r="G66" s="54"/>
      <c r="H66" s="54"/>
      <c r="I66" s="54">
        <v>0</v>
      </c>
      <c r="J66" s="54"/>
      <c r="K66" s="54"/>
      <c r="L66" s="54">
        <v>0</v>
      </c>
      <c r="M66" s="54"/>
      <c r="N66" s="54"/>
      <c r="O66" s="54"/>
      <c r="P66" s="54"/>
      <c r="Q66" s="55">
        <f t="shared" si="4"/>
        <v>0</v>
      </c>
      <c r="R66"/>
      <c r="S66"/>
      <c r="T66"/>
      <c r="U66"/>
      <c r="V66"/>
      <c r="W66"/>
      <c r="X66"/>
      <c r="Y66"/>
      <c r="Z66"/>
      <c r="AA66"/>
      <c r="AB66"/>
      <c r="AC66"/>
    </row>
    <row r="67" spans="2:29" s="1" customFormat="1" x14ac:dyDescent="0.25">
      <c r="B67" s="23" t="s">
        <v>196</v>
      </c>
      <c r="C67" s="53">
        <v>49912053509</v>
      </c>
      <c r="D67" s="53">
        <v>52854403697</v>
      </c>
      <c r="E67" s="54">
        <v>4142637118.6900001</v>
      </c>
      <c r="F67" s="54">
        <v>4157400671.4700003</v>
      </c>
      <c r="G67" s="54">
        <v>4844694528.8000002</v>
      </c>
      <c r="H67" s="54">
        <v>4087711740.8499999</v>
      </c>
      <c r="I67" s="54">
        <v>5115285827.0900002</v>
      </c>
      <c r="J67" s="54">
        <v>4165211065.27</v>
      </c>
      <c r="K67" s="54">
        <v>4697168924.3999996</v>
      </c>
      <c r="L67" s="54">
        <v>4798358951.2699995</v>
      </c>
      <c r="M67" s="54">
        <v>4197715685.1299996</v>
      </c>
      <c r="N67" s="54">
        <v>5307175799.7600002</v>
      </c>
      <c r="O67" s="54">
        <v>4100109170.4000001</v>
      </c>
      <c r="P67" s="54">
        <v>4495057405.4400005</v>
      </c>
      <c r="Q67" s="55">
        <f t="shared" si="4"/>
        <v>54108526888.57</v>
      </c>
      <c r="R67"/>
      <c r="S67"/>
      <c r="T67"/>
      <c r="U67"/>
      <c r="V67"/>
      <c r="W67"/>
      <c r="X67"/>
      <c r="Y67"/>
      <c r="Z67"/>
      <c r="AA67"/>
      <c r="AB67"/>
      <c r="AC67"/>
    </row>
    <row r="68" spans="2:29" s="1" customFormat="1" x14ac:dyDescent="0.25">
      <c r="B68" s="23" t="s">
        <v>197</v>
      </c>
      <c r="C68" s="53">
        <v>35784919190</v>
      </c>
      <c r="D68" s="53">
        <v>33609260115</v>
      </c>
      <c r="E68" s="54">
        <v>2466927331.6799998</v>
      </c>
      <c r="F68" s="54">
        <v>2568964049.4499998</v>
      </c>
      <c r="G68" s="54">
        <v>3012289736.5699997</v>
      </c>
      <c r="H68" s="54">
        <v>2512883231.6999998</v>
      </c>
      <c r="I68" s="54">
        <v>3049281904.0899997</v>
      </c>
      <c r="J68" s="54">
        <v>2479965484.5499997</v>
      </c>
      <c r="K68" s="54">
        <v>2840565504.6900001</v>
      </c>
      <c r="L68" s="54">
        <v>2773336893.1799998</v>
      </c>
      <c r="M68" s="54">
        <v>2455957458.5799999</v>
      </c>
      <c r="N68" s="54">
        <v>2825529200.29</v>
      </c>
      <c r="O68" s="54">
        <v>2459999289.1599998</v>
      </c>
      <c r="P68" s="54">
        <v>2601801477.7399998</v>
      </c>
      <c r="Q68" s="55">
        <f t="shared" si="4"/>
        <v>32047501561.68</v>
      </c>
      <c r="R68"/>
      <c r="S68"/>
      <c r="T68"/>
      <c r="U68"/>
      <c r="V68"/>
      <c r="W68"/>
      <c r="X68"/>
      <c r="Y68"/>
      <c r="Z68"/>
      <c r="AA68"/>
      <c r="AB68"/>
      <c r="AC68"/>
    </row>
    <row r="69" spans="2:29" s="1" customFormat="1" x14ac:dyDescent="0.25">
      <c r="B69" s="23" t="s">
        <v>279</v>
      </c>
      <c r="C69" s="53">
        <v>2244129317</v>
      </c>
      <c r="D69" s="53">
        <v>2132767393</v>
      </c>
      <c r="E69" s="54">
        <v>197737179.92000002</v>
      </c>
      <c r="F69" s="54">
        <v>169300842.52000001</v>
      </c>
      <c r="G69" s="54">
        <v>130154876.56</v>
      </c>
      <c r="H69" s="54">
        <v>154717459.97999999</v>
      </c>
      <c r="I69" s="54">
        <v>179450721.16</v>
      </c>
      <c r="J69" s="54">
        <v>191196569.75999999</v>
      </c>
      <c r="K69" s="54">
        <v>173450338.48000002</v>
      </c>
      <c r="L69" s="54">
        <v>192881708.72</v>
      </c>
      <c r="M69" s="54">
        <v>157529964.38</v>
      </c>
      <c r="N69" s="54">
        <v>186675666.24000001</v>
      </c>
      <c r="O69" s="54">
        <v>181114032.09999999</v>
      </c>
      <c r="P69" s="54">
        <v>159064583.56</v>
      </c>
      <c r="Q69" s="55">
        <f t="shared" si="4"/>
        <v>2073273943.3799999</v>
      </c>
      <c r="R69"/>
      <c r="S69"/>
      <c r="T69"/>
      <c r="U69"/>
      <c r="V69"/>
      <c r="W69"/>
      <c r="X69"/>
      <c r="Y69"/>
      <c r="Z69"/>
      <c r="AA69"/>
      <c r="AB69"/>
      <c r="AC69"/>
    </row>
    <row r="70" spans="2:29" s="1" customFormat="1" x14ac:dyDescent="0.25">
      <c r="B70" s="23" t="s">
        <v>568</v>
      </c>
      <c r="C70" s="53">
        <v>3255567226</v>
      </c>
      <c r="D70" s="53">
        <v>3533690643</v>
      </c>
      <c r="E70" s="54">
        <v>191793034.53</v>
      </c>
      <c r="F70" s="54">
        <v>235609021.02999997</v>
      </c>
      <c r="G70" s="54">
        <v>264033696.38</v>
      </c>
      <c r="H70" s="54">
        <v>330104367.21000004</v>
      </c>
      <c r="I70" s="54">
        <v>309866424.38999999</v>
      </c>
      <c r="J70" s="54">
        <v>222660133.18000001</v>
      </c>
      <c r="K70" s="54">
        <v>295244388.61000001</v>
      </c>
      <c r="L70" s="54">
        <v>318968972.45999998</v>
      </c>
      <c r="M70" s="54">
        <v>320878877.26999998</v>
      </c>
      <c r="N70" s="54">
        <v>362116867.73000002</v>
      </c>
      <c r="O70" s="54">
        <v>366992825.88</v>
      </c>
      <c r="P70" s="54">
        <v>303558239.12</v>
      </c>
      <c r="Q70" s="55">
        <f t="shared" si="4"/>
        <v>3521826847.79</v>
      </c>
      <c r="R70"/>
      <c r="S70"/>
      <c r="T70"/>
      <c r="U70"/>
      <c r="V70"/>
      <c r="W70"/>
      <c r="X70"/>
      <c r="Y70"/>
      <c r="Z70"/>
      <c r="AA70"/>
      <c r="AB70"/>
      <c r="AC70"/>
    </row>
    <row r="71" spans="2:29" s="1" customFormat="1" x14ac:dyDescent="0.25">
      <c r="B71" s="23" t="s">
        <v>333</v>
      </c>
      <c r="C71" s="53">
        <v>9176992038</v>
      </c>
      <c r="D71" s="53">
        <v>8323170069</v>
      </c>
      <c r="E71" s="54">
        <v>1157376000.77</v>
      </c>
      <c r="F71" s="54">
        <v>414957659.38</v>
      </c>
      <c r="G71" s="54">
        <v>545822644.23000002</v>
      </c>
      <c r="H71" s="54">
        <v>805326975.53999996</v>
      </c>
      <c r="I71" s="54">
        <v>930130974.94000006</v>
      </c>
      <c r="J71" s="54">
        <v>286946246.36000001</v>
      </c>
      <c r="K71" s="54">
        <v>484028280.88</v>
      </c>
      <c r="L71" s="54">
        <v>590824001.87</v>
      </c>
      <c r="M71" s="54">
        <v>571444152.28999996</v>
      </c>
      <c r="N71" s="54">
        <v>572730598.29999995</v>
      </c>
      <c r="O71" s="54">
        <v>641051222.69000006</v>
      </c>
      <c r="P71" s="54">
        <v>799824552.67999995</v>
      </c>
      <c r="Q71" s="55">
        <f t="shared" si="4"/>
        <v>7800463309.9300003</v>
      </c>
      <c r="R71"/>
      <c r="S71"/>
      <c r="T71"/>
      <c r="U71"/>
      <c r="V71"/>
      <c r="W71"/>
      <c r="X71"/>
      <c r="Y71"/>
      <c r="Z71"/>
      <c r="AA71"/>
      <c r="AB71"/>
      <c r="AC71"/>
    </row>
    <row r="72" spans="2:29" s="1" customFormat="1" x14ac:dyDescent="0.25">
      <c r="B72" s="23" t="s">
        <v>334</v>
      </c>
      <c r="C72" s="53">
        <v>30560232</v>
      </c>
      <c r="D72" s="53">
        <v>20076722</v>
      </c>
      <c r="E72" s="53">
        <v>4537198.04</v>
      </c>
      <c r="F72" s="53">
        <v>802516.73</v>
      </c>
      <c r="G72" s="53">
        <v>1668013.26</v>
      </c>
      <c r="H72" s="54">
        <v>3963254.24</v>
      </c>
      <c r="I72" s="54">
        <v>377656.25</v>
      </c>
      <c r="J72" s="54">
        <v>138593.72</v>
      </c>
      <c r="K72" s="54">
        <v>2310129.7400000002</v>
      </c>
      <c r="L72" s="54">
        <v>0</v>
      </c>
      <c r="M72" s="54">
        <v>1468175.89</v>
      </c>
      <c r="N72" s="54">
        <v>2281572.35</v>
      </c>
      <c r="O72" s="54">
        <v>1770782.72</v>
      </c>
      <c r="P72" s="54">
        <v>141724.24</v>
      </c>
      <c r="Q72" s="55">
        <f t="shared" si="4"/>
        <v>19459617.18</v>
      </c>
      <c r="R72"/>
      <c r="S72"/>
      <c r="T72"/>
      <c r="U72"/>
      <c r="V72"/>
      <c r="W72"/>
      <c r="X72"/>
      <c r="Y72"/>
      <c r="Z72"/>
      <c r="AA72"/>
      <c r="AB72"/>
      <c r="AC72"/>
    </row>
    <row r="73" spans="2:29" s="1" customFormat="1" x14ac:dyDescent="0.25">
      <c r="B73" s="23" t="s">
        <v>335</v>
      </c>
      <c r="C73" s="53">
        <v>4992849</v>
      </c>
      <c r="D73" s="53">
        <v>22857908</v>
      </c>
      <c r="E73" s="54">
        <v>431157.99</v>
      </c>
      <c r="F73" s="54">
        <v>128116.05</v>
      </c>
      <c r="G73" s="54">
        <v>126318.24</v>
      </c>
      <c r="H73" s="54">
        <v>421359.87</v>
      </c>
      <c r="I73" s="54"/>
      <c r="J73" s="54">
        <v>5416.57</v>
      </c>
      <c r="K73" s="54">
        <v>184993.92000000001</v>
      </c>
      <c r="L73" s="54">
        <v>0</v>
      </c>
      <c r="M73" s="54">
        <v>100318.77</v>
      </c>
      <c r="N73" s="54">
        <v>106385.93</v>
      </c>
      <c r="O73" s="54">
        <v>154805.76999999999</v>
      </c>
      <c r="P73" s="54">
        <v>0</v>
      </c>
      <c r="Q73" s="55">
        <f t="shared" si="4"/>
        <v>1658873.1099999999</v>
      </c>
      <c r="R73"/>
      <c r="S73"/>
      <c r="T73"/>
      <c r="U73"/>
      <c r="V73"/>
      <c r="W73"/>
      <c r="X73"/>
      <c r="Y73"/>
      <c r="Z73"/>
      <c r="AA73"/>
      <c r="AB73"/>
      <c r="AC73"/>
    </row>
    <row r="74" spans="2:29" s="1" customFormat="1" x14ac:dyDescent="0.25">
      <c r="B74" s="23" t="s">
        <v>336</v>
      </c>
      <c r="C74" s="53">
        <v>30161348</v>
      </c>
      <c r="D74" s="53">
        <v>17469133</v>
      </c>
      <c r="E74" s="54">
        <v>5636427.5599999996</v>
      </c>
      <c r="F74" s="54">
        <v>649628.54</v>
      </c>
      <c r="G74" s="242">
        <v>1113425.6200000001</v>
      </c>
      <c r="H74" s="54">
        <v>2506348.1</v>
      </c>
      <c r="I74" s="54"/>
      <c r="J74" s="54">
        <v>1125987.47</v>
      </c>
      <c r="K74" s="54">
        <v>4225222.3499999996</v>
      </c>
      <c r="L74" s="54">
        <v>377892.88</v>
      </c>
      <c r="M74" s="54">
        <v>1244211.3500000001</v>
      </c>
      <c r="N74" s="54">
        <v>2919930.11</v>
      </c>
      <c r="O74" s="54">
        <v>1541667.34</v>
      </c>
      <c r="P74" s="54">
        <v>0</v>
      </c>
      <c r="Q74" s="55">
        <f t="shared" si="4"/>
        <v>21340741.32</v>
      </c>
      <c r="R74"/>
      <c r="S74"/>
      <c r="T74"/>
      <c r="U74"/>
      <c r="V74"/>
      <c r="W74"/>
      <c r="X74"/>
      <c r="Y74"/>
      <c r="Z74"/>
      <c r="AA74"/>
      <c r="AB74"/>
      <c r="AC74"/>
    </row>
    <row r="75" spans="2:29" s="1" customFormat="1" x14ac:dyDescent="0.25">
      <c r="B75" s="23" t="s">
        <v>337</v>
      </c>
      <c r="C75" s="54">
        <v>887683068</v>
      </c>
      <c r="D75" s="54">
        <v>768915842</v>
      </c>
      <c r="E75" s="54">
        <v>222527854.22</v>
      </c>
      <c r="F75" s="54">
        <v>18918862.699999999</v>
      </c>
      <c r="G75" s="54">
        <v>45843117.299999997</v>
      </c>
      <c r="H75" s="54">
        <v>126380904.68000001</v>
      </c>
      <c r="I75" s="54">
        <v>1460172.38</v>
      </c>
      <c r="J75" s="54">
        <v>19544303.969999999</v>
      </c>
      <c r="K75" s="54">
        <v>155535868.25</v>
      </c>
      <c r="L75" s="54">
        <v>5422772.9000000004</v>
      </c>
      <c r="M75" s="54">
        <v>73266346.359999999</v>
      </c>
      <c r="N75" s="54">
        <v>165782127.18000001</v>
      </c>
      <c r="O75" s="54">
        <v>106237241.15000001</v>
      </c>
      <c r="P75" s="54">
        <v>1798739.97</v>
      </c>
      <c r="Q75" s="55">
        <f t="shared" si="4"/>
        <v>942718311.06000006</v>
      </c>
      <c r="R75"/>
      <c r="S75"/>
      <c r="T75"/>
      <c r="U75"/>
      <c r="V75"/>
      <c r="W75"/>
      <c r="X75"/>
      <c r="Y75"/>
      <c r="Z75"/>
      <c r="AA75"/>
      <c r="AB75"/>
      <c r="AC75"/>
    </row>
    <row r="76" spans="2:29" s="1" customFormat="1" x14ac:dyDescent="0.25">
      <c r="B76" s="23" t="s">
        <v>338</v>
      </c>
      <c r="C76" s="53">
        <v>42485420</v>
      </c>
      <c r="D76" s="53">
        <v>48348831</v>
      </c>
      <c r="E76" s="54">
        <v>23402600.93</v>
      </c>
      <c r="F76" s="54">
        <v>1282070.24</v>
      </c>
      <c r="G76" s="54">
        <v>2706211.33</v>
      </c>
      <c r="H76" s="54">
        <v>5547008.3600000003</v>
      </c>
      <c r="I76" s="54">
        <v>162249.20000000001</v>
      </c>
      <c r="J76" s="54">
        <v>121401.54</v>
      </c>
      <c r="K76" s="54">
        <v>3475450.23</v>
      </c>
      <c r="L76" s="54">
        <v>97999.64</v>
      </c>
      <c r="M76" s="54">
        <v>2689558.49</v>
      </c>
      <c r="N76" s="54">
        <v>6116445.0800000001</v>
      </c>
      <c r="O76" s="54">
        <v>4341758.99</v>
      </c>
      <c r="P76" s="54">
        <v>19040575.260000002</v>
      </c>
      <c r="Q76" s="55">
        <f t="shared" si="4"/>
        <v>68983329.290000007</v>
      </c>
      <c r="R76"/>
      <c r="S76"/>
      <c r="T76"/>
      <c r="U76"/>
      <c r="V76"/>
      <c r="W76"/>
      <c r="X76"/>
      <c r="Y76"/>
      <c r="Z76"/>
      <c r="AA76"/>
      <c r="AB76"/>
      <c r="AC76"/>
    </row>
    <row r="77" spans="2:29" s="1" customFormat="1" x14ac:dyDescent="0.25">
      <c r="B77" s="23" t="s">
        <v>339</v>
      </c>
      <c r="C77" s="53">
        <v>53863137</v>
      </c>
      <c r="D77" s="53">
        <v>36577372</v>
      </c>
      <c r="E77" s="54">
        <v>8355250.4800000004</v>
      </c>
      <c r="F77" s="54">
        <v>1993908.03</v>
      </c>
      <c r="G77" s="242">
        <v>3565575.98</v>
      </c>
      <c r="H77" s="54">
        <v>8139902.6900000004</v>
      </c>
      <c r="I77" s="54">
        <v>1056192.46</v>
      </c>
      <c r="J77" s="54">
        <v>104799.35</v>
      </c>
      <c r="K77" s="54">
        <v>3764815.52</v>
      </c>
      <c r="L77" s="54">
        <v>9073.2099999999991</v>
      </c>
      <c r="M77" s="54">
        <v>2368614.56</v>
      </c>
      <c r="N77" s="54">
        <v>2381832.66</v>
      </c>
      <c r="O77" s="54">
        <v>2346275.12</v>
      </c>
      <c r="P77" s="54">
        <v>1490382.81</v>
      </c>
      <c r="Q77" s="55">
        <f t="shared" si="4"/>
        <v>35576622.870000005</v>
      </c>
      <c r="R77"/>
      <c r="S77"/>
      <c r="T77"/>
      <c r="U77"/>
      <c r="V77"/>
      <c r="W77"/>
      <c r="X77"/>
      <c r="Y77"/>
      <c r="Z77"/>
      <c r="AA77"/>
      <c r="AB77"/>
      <c r="AC77"/>
    </row>
    <row r="78" spans="2:29" s="1" customFormat="1" x14ac:dyDescent="0.25">
      <c r="B78" s="23" t="s">
        <v>340</v>
      </c>
      <c r="C78" s="53">
        <v>306671989</v>
      </c>
      <c r="D78" s="53">
        <v>258160676</v>
      </c>
      <c r="E78" s="54">
        <v>80716994.700000003</v>
      </c>
      <c r="F78" s="54">
        <v>12854950.369999999</v>
      </c>
      <c r="G78" s="242">
        <v>16205299.01</v>
      </c>
      <c r="H78" s="54">
        <v>44769608.990000002</v>
      </c>
      <c r="I78" s="54">
        <v>4031597</v>
      </c>
      <c r="J78" s="54">
        <v>615082.76</v>
      </c>
      <c r="K78" s="54">
        <v>33709669.57</v>
      </c>
      <c r="L78" s="54">
        <v>19709.939999999999</v>
      </c>
      <c r="M78" s="54">
        <v>21974592.27</v>
      </c>
      <c r="N78" s="54">
        <v>41866735.130000003</v>
      </c>
      <c r="O78" s="54">
        <v>33847691.920000002</v>
      </c>
      <c r="P78" s="54">
        <v>15108543.51</v>
      </c>
      <c r="Q78" s="55">
        <f t="shared" si="4"/>
        <v>305720475.17000002</v>
      </c>
      <c r="R78"/>
      <c r="S78"/>
      <c r="T78"/>
      <c r="U78"/>
      <c r="V78"/>
      <c r="W78"/>
      <c r="X78"/>
      <c r="Y78"/>
      <c r="Z78"/>
      <c r="AA78"/>
      <c r="AB78"/>
      <c r="AC78"/>
    </row>
    <row r="79" spans="2:29" s="1" customFormat="1" x14ac:dyDescent="0.25">
      <c r="B79" s="23" t="s">
        <v>341</v>
      </c>
      <c r="C79" s="53">
        <v>656402</v>
      </c>
      <c r="D79" s="53">
        <v>606808</v>
      </c>
      <c r="E79" s="54">
        <v>205194.23999999999</v>
      </c>
      <c r="F79" s="54">
        <v>16109.19</v>
      </c>
      <c r="G79" s="242">
        <v>40951.839999999997</v>
      </c>
      <c r="H79" s="54">
        <v>116884.39</v>
      </c>
      <c r="I79" s="54"/>
      <c r="J79" s="54">
        <v>1171.1199999999999</v>
      </c>
      <c r="K79" s="54">
        <v>57995.76</v>
      </c>
      <c r="L79" s="54">
        <v>0</v>
      </c>
      <c r="M79" s="54">
        <v>36372.980000000003</v>
      </c>
      <c r="N79" s="54">
        <v>52498.21</v>
      </c>
      <c r="O79" s="54">
        <v>50218.93</v>
      </c>
      <c r="P79" s="54">
        <v>0</v>
      </c>
      <c r="Q79" s="55">
        <f t="shared" si="4"/>
        <v>577396.66</v>
      </c>
      <c r="R79"/>
      <c r="S79"/>
      <c r="T79"/>
      <c r="U79"/>
      <c r="V79"/>
      <c r="W79"/>
      <c r="X79"/>
      <c r="Y79"/>
      <c r="Z79"/>
      <c r="AA79"/>
      <c r="AB79"/>
      <c r="AC79"/>
    </row>
    <row r="80" spans="2:29" s="1" customFormat="1" x14ac:dyDescent="0.25">
      <c r="B80" s="23" t="s">
        <v>342</v>
      </c>
      <c r="C80" s="53">
        <v>20778073590</v>
      </c>
      <c r="D80" s="53">
        <v>22047013600</v>
      </c>
      <c r="E80" s="54">
        <v>2360729010.0300002</v>
      </c>
      <c r="F80" s="54">
        <v>1603971879.8</v>
      </c>
      <c r="G80" s="242">
        <v>1598198526.47</v>
      </c>
      <c r="H80" s="54">
        <v>1939462293.26</v>
      </c>
      <c r="I80" s="54">
        <v>1754238535.77</v>
      </c>
      <c r="J80" s="54">
        <v>1833905349.9100001</v>
      </c>
      <c r="K80" s="54">
        <v>1901240577.96</v>
      </c>
      <c r="L80" s="54">
        <v>1892247349.72</v>
      </c>
      <c r="M80" s="54">
        <v>2119864103.4300001</v>
      </c>
      <c r="N80" s="54">
        <v>1753174693.1300001</v>
      </c>
      <c r="O80" s="54">
        <v>1800821764.0999999</v>
      </c>
      <c r="P80" s="54">
        <v>1713008529.96</v>
      </c>
      <c r="Q80" s="55">
        <f t="shared" si="4"/>
        <v>22270862613.539997</v>
      </c>
      <c r="R80"/>
      <c r="S80"/>
      <c r="T80"/>
      <c r="U80"/>
      <c r="V80"/>
      <c r="W80"/>
      <c r="X80"/>
      <c r="Y80"/>
      <c r="Z80"/>
      <c r="AA80"/>
      <c r="AB80"/>
      <c r="AC80"/>
    </row>
    <row r="81" spans="2:29" s="1" customFormat="1" x14ac:dyDescent="0.25">
      <c r="B81" s="23" t="s">
        <v>343</v>
      </c>
      <c r="C81" s="53">
        <v>15260125</v>
      </c>
      <c r="D81" s="53">
        <v>10571517</v>
      </c>
      <c r="E81" s="54">
        <v>2522452.5499999998</v>
      </c>
      <c r="F81" s="54">
        <v>363015.17</v>
      </c>
      <c r="G81" s="242">
        <v>955019.79</v>
      </c>
      <c r="H81" s="54">
        <v>1657256.55</v>
      </c>
      <c r="I81" s="54"/>
      <c r="J81" s="54">
        <v>33072.379999999997</v>
      </c>
      <c r="K81" s="54">
        <v>808212.21</v>
      </c>
      <c r="L81" s="54">
        <v>0</v>
      </c>
      <c r="M81" s="54">
        <v>647998.22</v>
      </c>
      <c r="N81" s="54">
        <v>971933.81</v>
      </c>
      <c r="O81" s="54">
        <v>1087147.26</v>
      </c>
      <c r="P81" s="54">
        <v>0</v>
      </c>
      <c r="Q81" s="55">
        <f t="shared" si="4"/>
        <v>9046107.9399999995</v>
      </c>
      <c r="R81"/>
      <c r="S81"/>
      <c r="T81"/>
      <c r="U81"/>
      <c r="V81"/>
      <c r="W81"/>
      <c r="X81"/>
      <c r="Y81"/>
      <c r="Z81"/>
      <c r="AA81"/>
      <c r="AB81"/>
      <c r="AC81"/>
    </row>
    <row r="82" spans="2:29" s="1" customFormat="1" x14ac:dyDescent="0.25">
      <c r="B82" s="23" t="s">
        <v>344</v>
      </c>
      <c r="C82" s="53">
        <v>15902556305</v>
      </c>
      <c r="D82" s="53">
        <v>12347563960</v>
      </c>
      <c r="E82" s="54">
        <v>760151774.75999999</v>
      </c>
      <c r="F82" s="54">
        <v>900348981.18999994</v>
      </c>
      <c r="G82" s="242">
        <v>988436454.26999998</v>
      </c>
      <c r="H82" s="54">
        <v>1132931247.9100001</v>
      </c>
      <c r="I82" s="54">
        <v>1110501072.78</v>
      </c>
      <c r="J82" s="54">
        <v>890830361.29000008</v>
      </c>
      <c r="K82" s="54">
        <v>1038533442.8199999</v>
      </c>
      <c r="L82" s="54">
        <v>1062844257.33</v>
      </c>
      <c r="M82" s="54">
        <v>1045095109.76</v>
      </c>
      <c r="N82" s="54">
        <v>1260891827.1900001</v>
      </c>
      <c r="O82" s="54">
        <v>1227785877.9400001</v>
      </c>
      <c r="P82" s="54">
        <v>1174750897.6900001</v>
      </c>
      <c r="Q82" s="55">
        <f t="shared" si="4"/>
        <v>12593101304.93</v>
      </c>
      <c r="R82"/>
      <c r="S82"/>
      <c r="T82"/>
      <c r="U82"/>
      <c r="V82"/>
      <c r="W82"/>
      <c r="X82"/>
      <c r="Y82"/>
      <c r="Z82"/>
      <c r="AA82"/>
      <c r="AB82"/>
      <c r="AC82"/>
    </row>
    <row r="83" spans="2:29" s="1" customFormat="1" x14ac:dyDescent="0.25">
      <c r="B83" s="23" t="s">
        <v>345</v>
      </c>
      <c r="C83" s="53">
        <v>44400000</v>
      </c>
      <c r="D83" s="53">
        <v>38714400</v>
      </c>
      <c r="E83" s="54">
        <v>3420000</v>
      </c>
      <c r="F83" s="54">
        <v>3420000</v>
      </c>
      <c r="G83" s="242">
        <v>3420000</v>
      </c>
      <c r="H83" s="54">
        <v>4514400</v>
      </c>
      <c r="I83" s="54">
        <v>3420000</v>
      </c>
      <c r="J83" s="54"/>
      <c r="K83" s="54">
        <v>3420000</v>
      </c>
      <c r="L83" s="54">
        <v>6840000</v>
      </c>
      <c r="M83" s="54">
        <v>9500</v>
      </c>
      <c r="N83" s="54">
        <v>3420000</v>
      </c>
      <c r="O83" s="54"/>
      <c r="P83" s="54">
        <v>3420000</v>
      </c>
      <c r="Q83" s="55">
        <f t="shared" si="4"/>
        <v>35303900</v>
      </c>
      <c r="R83"/>
      <c r="S83"/>
      <c r="T83"/>
      <c r="U83"/>
      <c r="V83"/>
      <c r="W83"/>
      <c r="X83"/>
      <c r="Y83"/>
      <c r="Z83"/>
      <c r="AA83"/>
      <c r="AB83"/>
      <c r="AC83"/>
    </row>
    <row r="84" spans="2:29" s="1" customFormat="1" x14ac:dyDescent="0.25">
      <c r="B84" s="23" t="s">
        <v>346</v>
      </c>
      <c r="C84" s="53">
        <v>533351791</v>
      </c>
      <c r="D84" s="53">
        <v>537381345</v>
      </c>
      <c r="E84" s="54">
        <v>46161213.539999999</v>
      </c>
      <c r="F84" s="54">
        <v>26167905.18</v>
      </c>
      <c r="G84" s="242">
        <v>30433888.68</v>
      </c>
      <c r="H84" s="54">
        <v>59984538.229999997</v>
      </c>
      <c r="I84" s="54">
        <v>29621658.98</v>
      </c>
      <c r="J84" s="54">
        <v>49490203.270000003</v>
      </c>
      <c r="K84" s="54">
        <v>46302332.609999999</v>
      </c>
      <c r="L84" s="54">
        <v>45130716.560000002</v>
      </c>
      <c r="M84" s="54">
        <v>40993905.68</v>
      </c>
      <c r="N84" s="54">
        <v>34699896.369999997</v>
      </c>
      <c r="O84" s="54">
        <v>50299171.5</v>
      </c>
      <c r="P84" s="54">
        <v>40898438.340000004</v>
      </c>
      <c r="Q84" s="55">
        <f t="shared" si="4"/>
        <v>500183868.94000006</v>
      </c>
      <c r="R84"/>
      <c r="S84"/>
      <c r="T84"/>
      <c r="U84"/>
      <c r="V84"/>
      <c r="W84"/>
      <c r="X84"/>
      <c r="Y84"/>
      <c r="Z84"/>
      <c r="AA84"/>
      <c r="AB84"/>
      <c r="AC84"/>
    </row>
    <row r="85" spans="2:29" s="1" customFormat="1" x14ac:dyDescent="0.25">
      <c r="B85" s="23" t="s">
        <v>569</v>
      </c>
      <c r="C85" s="53">
        <v>715069525</v>
      </c>
      <c r="D85" s="53">
        <v>793366526</v>
      </c>
      <c r="E85" s="54">
        <v>31377495</v>
      </c>
      <c r="F85" s="54">
        <v>54864407</v>
      </c>
      <c r="G85" s="242">
        <v>46361576</v>
      </c>
      <c r="H85" s="54">
        <v>54991070.390000001</v>
      </c>
      <c r="I85" s="54">
        <v>71146985.239999995</v>
      </c>
      <c r="J85" s="54">
        <v>49520676.119999997</v>
      </c>
      <c r="K85" s="54">
        <v>57667709.700000003</v>
      </c>
      <c r="L85" s="54">
        <v>77472861.890000001</v>
      </c>
      <c r="M85" s="54">
        <v>86162560.959999993</v>
      </c>
      <c r="N85" s="54">
        <v>73822995.319999993</v>
      </c>
      <c r="O85" s="54">
        <v>59153939.279999994</v>
      </c>
      <c r="P85" s="54">
        <v>20299766.559999999</v>
      </c>
      <c r="Q85" s="55">
        <f t="shared" si="4"/>
        <v>682842043.4599998</v>
      </c>
      <c r="R85"/>
      <c r="S85"/>
      <c r="T85"/>
      <c r="U85"/>
      <c r="V85"/>
      <c r="W85"/>
      <c r="X85"/>
      <c r="Y85"/>
      <c r="Z85"/>
      <c r="AA85"/>
      <c r="AB85"/>
      <c r="AC85"/>
    </row>
    <row r="86" spans="2:29" s="1" customFormat="1" x14ac:dyDescent="0.25">
      <c r="B86" s="23" t="s">
        <v>348</v>
      </c>
      <c r="C86" s="53">
        <v>2335594425</v>
      </c>
      <c r="D86" s="53">
        <v>1770473955</v>
      </c>
      <c r="E86" s="54">
        <v>75264793.640000001</v>
      </c>
      <c r="F86" s="54">
        <v>130576320</v>
      </c>
      <c r="G86" s="54">
        <v>122742960</v>
      </c>
      <c r="H86" s="54">
        <v>133931450</v>
      </c>
      <c r="I86" s="54">
        <v>177282275</v>
      </c>
      <c r="J86" s="54">
        <v>138292165</v>
      </c>
      <c r="K86" s="54">
        <v>161956805</v>
      </c>
      <c r="L86" s="54">
        <v>201121623</v>
      </c>
      <c r="M86" s="54">
        <v>210297038</v>
      </c>
      <c r="N86" s="54">
        <v>178085116</v>
      </c>
      <c r="O86" s="54">
        <v>137427066</v>
      </c>
      <c r="P86" s="54">
        <v>57486114</v>
      </c>
      <c r="Q86" s="55">
        <f t="shared" si="4"/>
        <v>1724463725.6399999</v>
      </c>
      <c r="R86"/>
      <c r="S86"/>
      <c r="T86"/>
      <c r="U86"/>
      <c r="V86"/>
      <c r="W86"/>
      <c r="X86"/>
      <c r="Y86"/>
      <c r="Z86"/>
      <c r="AA86"/>
      <c r="AB86"/>
      <c r="AC86"/>
    </row>
    <row r="87" spans="2:29" s="1" customFormat="1" x14ac:dyDescent="0.25">
      <c r="B87" s="23" t="s">
        <v>349</v>
      </c>
      <c r="C87" s="53">
        <v>3375460742</v>
      </c>
      <c r="D87" s="53">
        <v>3207841994</v>
      </c>
      <c r="E87" s="54">
        <v>241416078.97</v>
      </c>
      <c r="F87" s="54">
        <v>211933459.81999999</v>
      </c>
      <c r="G87" s="54">
        <v>193060701.18000001</v>
      </c>
      <c r="H87" s="54">
        <v>258217134.26999998</v>
      </c>
      <c r="I87" s="54">
        <v>334730133.74000001</v>
      </c>
      <c r="J87" s="54">
        <v>292322521.59999996</v>
      </c>
      <c r="K87" s="54">
        <v>362162730.36000001</v>
      </c>
      <c r="L87" s="54">
        <v>344432543.25999999</v>
      </c>
      <c r="M87" s="54">
        <v>447840971.61000001</v>
      </c>
      <c r="N87" s="54">
        <v>391954350.01999998</v>
      </c>
      <c r="O87" s="54">
        <v>399408307.30000007</v>
      </c>
      <c r="P87" s="54">
        <v>293871205.81</v>
      </c>
      <c r="Q87" s="55">
        <f t="shared" si="4"/>
        <v>3771350137.9400001</v>
      </c>
      <c r="R87"/>
      <c r="S87"/>
      <c r="T87"/>
      <c r="U87"/>
      <c r="V87"/>
      <c r="W87"/>
      <c r="X87"/>
      <c r="Y87"/>
      <c r="Z87"/>
      <c r="AA87"/>
      <c r="AB87"/>
      <c r="AC87"/>
    </row>
    <row r="88" spans="2:29" s="1" customFormat="1" x14ac:dyDescent="0.25">
      <c r="B88" s="23" t="s">
        <v>350</v>
      </c>
      <c r="C88" s="53">
        <v>11845910656</v>
      </c>
      <c r="D88" s="53">
        <v>13218166978</v>
      </c>
      <c r="E88" s="54">
        <v>1176670671</v>
      </c>
      <c r="F88" s="54">
        <v>827501854.58000004</v>
      </c>
      <c r="G88" s="54">
        <v>1016478996.6</v>
      </c>
      <c r="H88" s="54">
        <v>1231580501.5899999</v>
      </c>
      <c r="I88" s="54">
        <v>1364129925.99</v>
      </c>
      <c r="J88" s="54">
        <v>1141178708.9300001</v>
      </c>
      <c r="K88" s="54">
        <v>1224460640.3699999</v>
      </c>
      <c r="L88" s="54">
        <v>1389857481.6399999</v>
      </c>
      <c r="M88" s="54">
        <v>1102198921.55</v>
      </c>
      <c r="N88" s="54">
        <v>1042198483.99</v>
      </c>
      <c r="O88" s="54">
        <v>1146557347.0999999</v>
      </c>
      <c r="P88" s="54">
        <v>1052444307.9299999</v>
      </c>
      <c r="Q88" s="55">
        <f t="shared" si="4"/>
        <v>13715257841.269999</v>
      </c>
      <c r="R88"/>
      <c r="S88"/>
      <c r="T88"/>
      <c r="U88"/>
      <c r="V88"/>
      <c r="W88"/>
      <c r="X88"/>
      <c r="Y88"/>
      <c r="Z88"/>
      <c r="AA88"/>
      <c r="AB88"/>
      <c r="AC88"/>
    </row>
    <row r="89" spans="2:29" s="1" customFormat="1" x14ac:dyDescent="0.25">
      <c r="B89" s="23" t="s">
        <v>351</v>
      </c>
      <c r="C89" s="53">
        <v>9741330785</v>
      </c>
      <c r="D89" s="53">
        <v>9669200232</v>
      </c>
      <c r="E89" s="54">
        <v>786448359.85000002</v>
      </c>
      <c r="F89" s="54">
        <v>779604995.94999993</v>
      </c>
      <c r="G89" s="54">
        <v>773415491.37</v>
      </c>
      <c r="H89" s="54">
        <v>792984594.12</v>
      </c>
      <c r="I89" s="54">
        <v>786065146.88</v>
      </c>
      <c r="J89" s="54">
        <v>801790389.32999992</v>
      </c>
      <c r="K89" s="54">
        <v>790632328.00999999</v>
      </c>
      <c r="L89" s="54">
        <v>792450399.19999993</v>
      </c>
      <c r="M89" s="54">
        <v>808836723.23000002</v>
      </c>
      <c r="N89" s="54">
        <v>794595226.05999994</v>
      </c>
      <c r="O89" s="54">
        <v>805262422.40999997</v>
      </c>
      <c r="P89" s="54">
        <v>782793169.47000003</v>
      </c>
      <c r="Q89" s="55">
        <f t="shared" ref="Q89:Q144" si="6">+SUM(E89:P89)</f>
        <v>9494879245.8799992</v>
      </c>
      <c r="R89"/>
      <c r="S89"/>
      <c r="T89"/>
      <c r="U89"/>
      <c r="V89"/>
      <c r="W89"/>
      <c r="X89"/>
      <c r="Y89"/>
      <c r="Z89"/>
      <c r="AA89"/>
      <c r="AB89"/>
      <c r="AC89"/>
    </row>
    <row r="90" spans="2:29" s="1" customFormat="1" x14ac:dyDescent="0.25">
      <c r="B90" s="23" t="s">
        <v>352</v>
      </c>
      <c r="C90" s="53">
        <v>978754929</v>
      </c>
      <c r="D90" s="53">
        <v>274617450</v>
      </c>
      <c r="E90" s="54">
        <v>0</v>
      </c>
      <c r="F90" s="54">
        <v>77587082.739999995</v>
      </c>
      <c r="G90" s="242">
        <v>78124848.430000007</v>
      </c>
      <c r="H90" s="54"/>
      <c r="I90" s="54"/>
      <c r="J90" s="54">
        <v>155466822.88999999</v>
      </c>
      <c r="K90" s="54"/>
      <c r="L90" s="54">
        <v>0</v>
      </c>
      <c r="M90" s="54"/>
      <c r="N90" s="54"/>
      <c r="O90" s="54"/>
      <c r="P90" s="54">
        <v>0</v>
      </c>
      <c r="Q90" s="55">
        <f t="shared" si="6"/>
        <v>311178754.06</v>
      </c>
      <c r="R90"/>
      <c r="S90"/>
      <c r="T90"/>
      <c r="U90"/>
      <c r="V90"/>
      <c r="W90"/>
      <c r="X90"/>
      <c r="Y90"/>
      <c r="Z90"/>
      <c r="AA90"/>
      <c r="AB90"/>
      <c r="AC90"/>
    </row>
    <row r="91" spans="2:29" s="1" customFormat="1" x14ac:dyDescent="0.25">
      <c r="B91" s="23" t="s">
        <v>353</v>
      </c>
      <c r="C91" s="53">
        <v>637785534</v>
      </c>
      <c r="D91" s="53">
        <v>877447037</v>
      </c>
      <c r="E91" s="54">
        <v>0</v>
      </c>
      <c r="F91" s="54"/>
      <c r="G91" s="242">
        <v>38388677.399999999</v>
      </c>
      <c r="H91" s="54">
        <v>39124383.640000001</v>
      </c>
      <c r="I91" s="54">
        <v>36178433.280000001</v>
      </c>
      <c r="J91" s="54">
        <v>38915003.869999997</v>
      </c>
      <c r="K91" s="54">
        <v>37086739.469999999</v>
      </c>
      <c r="L91" s="54">
        <v>37106678.890000001</v>
      </c>
      <c r="M91" s="54">
        <v>34718074.700000003</v>
      </c>
      <c r="N91" s="54">
        <v>36772338.060000002</v>
      </c>
      <c r="O91" s="54">
        <v>36518043.450000003</v>
      </c>
      <c r="P91" s="54">
        <v>33844053.280000001</v>
      </c>
      <c r="Q91" s="55">
        <f t="shared" si="6"/>
        <v>368652426.03999996</v>
      </c>
      <c r="R91"/>
      <c r="S91"/>
      <c r="T91"/>
      <c r="U91"/>
      <c r="V91"/>
      <c r="W91"/>
      <c r="X91"/>
      <c r="Y91"/>
      <c r="Z91"/>
      <c r="AA91"/>
      <c r="AB91"/>
      <c r="AC91"/>
    </row>
    <row r="92" spans="2:29" s="1" customFormat="1" x14ac:dyDescent="0.25">
      <c r="B92" s="23" t="s">
        <v>354</v>
      </c>
      <c r="C92" s="53">
        <v>19545618891</v>
      </c>
      <c r="D92" s="53">
        <v>21509904069</v>
      </c>
      <c r="E92" s="54">
        <v>1684786954.0200002</v>
      </c>
      <c r="F92" s="54">
        <v>1971146854.1399999</v>
      </c>
      <c r="G92" s="242">
        <v>1770380146.99</v>
      </c>
      <c r="H92" s="54">
        <v>1837719207.47</v>
      </c>
      <c r="I92" s="54">
        <v>1824049763.55</v>
      </c>
      <c r="J92" s="54">
        <v>1682016053.8799999</v>
      </c>
      <c r="K92" s="54">
        <v>2069802357.0600002</v>
      </c>
      <c r="L92" s="54">
        <v>1660447882.9400001</v>
      </c>
      <c r="M92" s="54">
        <v>1558981559.6399999</v>
      </c>
      <c r="N92" s="54">
        <v>2022143147.6900001</v>
      </c>
      <c r="O92" s="54">
        <v>1770453888.3199999</v>
      </c>
      <c r="P92" s="54">
        <v>2064636330.5599999</v>
      </c>
      <c r="Q92" s="55">
        <f t="shared" si="6"/>
        <v>21916564146.259998</v>
      </c>
      <c r="R92"/>
      <c r="S92"/>
      <c r="T92"/>
      <c r="U92"/>
      <c r="V92"/>
      <c r="W92"/>
      <c r="X92"/>
      <c r="Y92"/>
      <c r="Z92"/>
      <c r="AA92"/>
      <c r="AB92"/>
      <c r="AC92"/>
    </row>
    <row r="93" spans="2:29" s="1" customFormat="1" x14ac:dyDescent="0.25">
      <c r="B93" s="23" t="s">
        <v>355</v>
      </c>
      <c r="C93" s="53">
        <v>4043594224</v>
      </c>
      <c r="D93" s="53">
        <v>3678931825</v>
      </c>
      <c r="E93" s="54">
        <v>876170085</v>
      </c>
      <c r="F93" s="54">
        <v>817684050</v>
      </c>
      <c r="G93" s="242">
        <v>191320900</v>
      </c>
      <c r="H93" s="54">
        <v>77655548.209999993</v>
      </c>
      <c r="I93" s="54">
        <v>49691550</v>
      </c>
      <c r="J93" s="54">
        <v>42279450</v>
      </c>
      <c r="K93" s="54">
        <v>49478975</v>
      </c>
      <c r="L93" s="54">
        <v>40038825</v>
      </c>
      <c r="M93" s="54">
        <v>37601475</v>
      </c>
      <c r="N93" s="54">
        <v>103793575</v>
      </c>
      <c r="O93" s="54">
        <v>338448493.69</v>
      </c>
      <c r="P93" s="54">
        <v>689896747.37</v>
      </c>
      <c r="Q93" s="55">
        <f t="shared" si="6"/>
        <v>3314059674.27</v>
      </c>
      <c r="R93"/>
      <c r="S93"/>
      <c r="T93"/>
      <c r="U93"/>
      <c r="V93"/>
      <c r="W93"/>
      <c r="X93"/>
      <c r="Y93"/>
      <c r="Z93"/>
      <c r="AA93"/>
      <c r="AB93"/>
      <c r="AC93"/>
    </row>
    <row r="94" spans="2:29" s="1" customFormat="1" x14ac:dyDescent="0.25">
      <c r="B94" s="23" t="s">
        <v>356</v>
      </c>
      <c r="C94" s="53">
        <v>1308586317</v>
      </c>
      <c r="D94" s="53">
        <v>1278123926</v>
      </c>
      <c r="E94" s="54">
        <v>112206664.79000001</v>
      </c>
      <c r="F94" s="54">
        <v>108083113.98</v>
      </c>
      <c r="G94" s="54">
        <v>99949728.890000001</v>
      </c>
      <c r="H94" s="54">
        <v>111428273.5</v>
      </c>
      <c r="I94" s="54">
        <v>102735655.28999999</v>
      </c>
      <c r="J94" s="54">
        <v>99198589.700000003</v>
      </c>
      <c r="K94" s="54">
        <v>102110518.72</v>
      </c>
      <c r="L94" s="54">
        <v>98184245.359999999</v>
      </c>
      <c r="M94" s="54">
        <v>100533769.27</v>
      </c>
      <c r="N94" s="54">
        <v>98564286.859999999</v>
      </c>
      <c r="O94" s="54">
        <v>102048258.95999999</v>
      </c>
      <c r="P94" s="54">
        <v>98077034.709999993</v>
      </c>
      <c r="Q94" s="55">
        <f t="shared" si="6"/>
        <v>1233120140.0300002</v>
      </c>
      <c r="R94"/>
      <c r="S94"/>
      <c r="T94"/>
      <c r="U94"/>
      <c r="V94"/>
      <c r="W94"/>
      <c r="X94"/>
      <c r="Y94"/>
      <c r="Z94"/>
      <c r="AA94"/>
      <c r="AB94"/>
      <c r="AC94"/>
    </row>
    <row r="95" spans="2:29" s="1" customFormat="1" x14ac:dyDescent="0.25">
      <c r="B95" s="23" t="s">
        <v>357</v>
      </c>
      <c r="C95" s="53">
        <v>395273180</v>
      </c>
      <c r="D95" s="53">
        <v>429984112</v>
      </c>
      <c r="E95" s="54">
        <v>34001900.099999994</v>
      </c>
      <c r="F95" s="54">
        <v>33771149.439999998</v>
      </c>
      <c r="G95" s="242">
        <v>31184397.57</v>
      </c>
      <c r="H95" s="54">
        <v>31801837.219999999</v>
      </c>
      <c r="I95" s="54">
        <v>32542239.52</v>
      </c>
      <c r="J95" s="54">
        <v>35622099.619999997</v>
      </c>
      <c r="K95" s="54">
        <v>35010580.159999996</v>
      </c>
      <c r="L95" s="54">
        <v>33993830.949999996</v>
      </c>
      <c r="M95" s="54">
        <v>33866507.93</v>
      </c>
      <c r="N95" s="54">
        <v>34140303.759999998</v>
      </c>
      <c r="O95" s="54">
        <v>33587578.369999997</v>
      </c>
      <c r="P95" s="54">
        <v>33339484.799999997</v>
      </c>
      <c r="Q95" s="55">
        <f t="shared" si="6"/>
        <v>402861909.44</v>
      </c>
      <c r="R95"/>
      <c r="S95"/>
      <c r="T95"/>
      <c r="U95"/>
      <c r="V95"/>
      <c r="W95"/>
      <c r="X95"/>
      <c r="Y95"/>
      <c r="Z95"/>
      <c r="AA95"/>
      <c r="AB95"/>
      <c r="AC95"/>
    </row>
    <row r="96" spans="2:29" s="1" customFormat="1" x14ac:dyDescent="0.25">
      <c r="B96" s="23" t="s">
        <v>358</v>
      </c>
      <c r="C96" s="53">
        <v>142109031</v>
      </c>
      <c r="D96" s="53">
        <v>142109031</v>
      </c>
      <c r="E96" s="54">
        <v>58023923.219999999</v>
      </c>
      <c r="F96" s="54">
        <v>47699063.060000002</v>
      </c>
      <c r="G96" s="54">
        <v>41120197.530000001</v>
      </c>
      <c r="H96" s="54">
        <v>68678631.469999999</v>
      </c>
      <c r="I96" s="54">
        <v>35091201.789999999</v>
      </c>
      <c r="J96" s="54">
        <v>18909198.359999999</v>
      </c>
      <c r="K96" s="54">
        <v>21722231.41</v>
      </c>
      <c r="L96" s="54">
        <v>16851023.760000002</v>
      </c>
      <c r="M96" s="54">
        <v>16356208.279999999</v>
      </c>
      <c r="N96" s="54">
        <v>18464284.120000001</v>
      </c>
      <c r="O96" s="54">
        <v>20442063.68</v>
      </c>
      <c r="P96" s="54">
        <v>20991859.949999999</v>
      </c>
      <c r="Q96" s="55">
        <f t="shared" si="6"/>
        <v>384349886.63</v>
      </c>
      <c r="R96"/>
      <c r="S96"/>
      <c r="T96"/>
      <c r="U96"/>
      <c r="V96"/>
      <c r="W96"/>
      <c r="X96"/>
      <c r="Y96"/>
      <c r="Z96"/>
      <c r="AA96"/>
      <c r="AB96"/>
      <c r="AC96"/>
    </row>
    <row r="97" spans="2:29" s="1" customFormat="1" x14ac:dyDescent="0.25">
      <c r="B97" s="23" t="s">
        <v>609</v>
      </c>
      <c r="C97" s="53"/>
      <c r="D97" s="53">
        <v>300</v>
      </c>
      <c r="E97" s="54"/>
      <c r="F97" s="54"/>
      <c r="G97" s="54"/>
      <c r="H97" s="54"/>
      <c r="I97" s="54"/>
      <c r="J97" s="54"/>
      <c r="K97" s="54"/>
      <c r="L97" s="54">
        <v>0</v>
      </c>
      <c r="M97" s="54"/>
      <c r="N97" s="54"/>
      <c r="O97" s="54"/>
      <c r="P97" s="54"/>
      <c r="Q97" s="55">
        <f>+SUM(E97:P97)</f>
        <v>0</v>
      </c>
      <c r="R97"/>
      <c r="S97"/>
      <c r="T97"/>
      <c r="U97"/>
      <c r="V97"/>
      <c r="W97"/>
      <c r="X97"/>
      <c r="Y97"/>
      <c r="Z97"/>
      <c r="AA97"/>
      <c r="AB97"/>
      <c r="AC97"/>
    </row>
    <row r="98" spans="2:29" s="1" customFormat="1" x14ac:dyDescent="0.25">
      <c r="B98" s="23" t="s">
        <v>441</v>
      </c>
      <c r="C98" s="53">
        <v>0</v>
      </c>
      <c r="D98" s="53">
        <v>0</v>
      </c>
      <c r="E98" s="54">
        <v>81.16</v>
      </c>
      <c r="F98" s="54"/>
      <c r="G98" s="54"/>
      <c r="H98" s="54"/>
      <c r="I98" s="54"/>
      <c r="J98" s="54"/>
      <c r="K98" s="54"/>
      <c r="L98" s="54"/>
      <c r="M98" s="54"/>
      <c r="N98" s="54"/>
      <c r="O98" s="54"/>
      <c r="P98" s="54"/>
      <c r="Q98" s="55">
        <f t="shared" si="6"/>
        <v>81.16</v>
      </c>
      <c r="R98"/>
      <c r="S98"/>
      <c r="T98"/>
      <c r="U98"/>
      <c r="V98"/>
      <c r="W98"/>
      <c r="X98"/>
      <c r="Y98"/>
      <c r="Z98"/>
      <c r="AA98"/>
      <c r="AB98"/>
      <c r="AC98"/>
    </row>
    <row r="99" spans="2:29" s="1" customFormat="1" x14ac:dyDescent="0.25">
      <c r="B99" s="23" t="s">
        <v>610</v>
      </c>
      <c r="C99" s="53">
        <v>0</v>
      </c>
      <c r="D99" s="53">
        <v>0</v>
      </c>
      <c r="E99" s="54">
        <v>0</v>
      </c>
      <c r="F99" s="54">
        <v>0</v>
      </c>
      <c r="G99" s="54">
        <v>0</v>
      </c>
      <c r="H99" s="54">
        <v>0</v>
      </c>
      <c r="I99" s="54">
        <v>0</v>
      </c>
      <c r="J99" s="54">
        <v>0</v>
      </c>
      <c r="K99" s="54"/>
      <c r="L99" s="54"/>
      <c r="M99" s="54"/>
      <c r="N99" s="54"/>
      <c r="O99" s="54"/>
      <c r="P99" s="54"/>
      <c r="Q99" s="55">
        <f t="shared" si="6"/>
        <v>0</v>
      </c>
      <c r="R99"/>
      <c r="S99"/>
      <c r="T99"/>
      <c r="U99"/>
      <c r="V99"/>
      <c r="W99"/>
      <c r="X99"/>
      <c r="Y99"/>
      <c r="Z99"/>
      <c r="AA99"/>
      <c r="AB99"/>
      <c r="AC99"/>
    </row>
    <row r="100" spans="2:29" s="1" customFormat="1" x14ac:dyDescent="0.25">
      <c r="B100" s="23" t="s">
        <v>359</v>
      </c>
      <c r="C100" s="53">
        <v>329685736</v>
      </c>
      <c r="D100" s="53">
        <v>435245629</v>
      </c>
      <c r="E100" s="54">
        <v>37942946.229999997</v>
      </c>
      <c r="F100" s="54">
        <v>44275280</v>
      </c>
      <c r="G100" s="54">
        <v>29612923.539999999</v>
      </c>
      <c r="H100" s="54">
        <v>30358410.93</v>
      </c>
      <c r="I100" s="54">
        <v>41365777.75</v>
      </c>
      <c r="J100" s="54">
        <v>59520969.539999999</v>
      </c>
      <c r="K100" s="54">
        <v>32475676</v>
      </c>
      <c r="L100" s="54">
        <v>36456170.390000001</v>
      </c>
      <c r="M100" s="54">
        <v>28030579.25</v>
      </c>
      <c r="N100" s="54">
        <v>32216443.010000002</v>
      </c>
      <c r="O100" s="54">
        <v>36060897.109999999</v>
      </c>
      <c r="P100" s="54">
        <v>58084460.600000001</v>
      </c>
      <c r="Q100" s="55">
        <f t="shared" si="6"/>
        <v>466400534.35000002</v>
      </c>
      <c r="R100"/>
      <c r="S100"/>
      <c r="T100"/>
      <c r="U100"/>
      <c r="V100"/>
      <c r="W100"/>
      <c r="X100"/>
      <c r="Y100"/>
      <c r="Z100"/>
      <c r="AA100"/>
      <c r="AB100"/>
      <c r="AC100"/>
    </row>
    <row r="101" spans="2:29" s="1" customFormat="1" x14ac:dyDescent="0.25">
      <c r="B101" s="23" t="s">
        <v>360</v>
      </c>
      <c r="C101" s="53">
        <v>1020617253</v>
      </c>
      <c r="D101" s="53">
        <v>1253842664</v>
      </c>
      <c r="E101" s="54">
        <v>115299146.97</v>
      </c>
      <c r="F101" s="54">
        <v>91719265.840000004</v>
      </c>
      <c r="G101" s="54">
        <v>72912506.280000001</v>
      </c>
      <c r="H101" s="54">
        <v>93142443.030000001</v>
      </c>
      <c r="I101" s="54">
        <v>99298184.210000008</v>
      </c>
      <c r="J101" s="54">
        <v>186567234.63999999</v>
      </c>
      <c r="K101" s="54">
        <v>97452747.109999999</v>
      </c>
      <c r="L101" s="54">
        <v>96057997.5</v>
      </c>
      <c r="M101" s="54">
        <v>88713812.329999998</v>
      </c>
      <c r="N101" s="54">
        <v>96254963.640000001</v>
      </c>
      <c r="O101" s="54">
        <v>96187869.439999998</v>
      </c>
      <c r="P101" s="54">
        <v>102329953.28</v>
      </c>
      <c r="Q101" s="55">
        <f t="shared" si="6"/>
        <v>1235936124.27</v>
      </c>
      <c r="R101"/>
      <c r="S101"/>
      <c r="T101"/>
      <c r="U101"/>
      <c r="V101"/>
      <c r="W101"/>
      <c r="X101"/>
      <c r="Y101"/>
      <c r="Z101"/>
      <c r="AA101"/>
      <c r="AB101"/>
      <c r="AC101"/>
    </row>
    <row r="102" spans="2:29" s="1" customFormat="1" x14ac:dyDescent="0.25">
      <c r="B102" s="23" t="s">
        <v>361</v>
      </c>
      <c r="C102" s="53">
        <v>28616293</v>
      </c>
      <c r="D102" s="53">
        <v>30319611</v>
      </c>
      <c r="E102" s="54">
        <v>4822.79</v>
      </c>
      <c r="F102" s="54">
        <v>38382.42</v>
      </c>
      <c r="G102" s="54">
        <v>13580015.85</v>
      </c>
      <c r="H102" s="54">
        <v>2394.77</v>
      </c>
      <c r="I102" s="54">
        <v>12177.78</v>
      </c>
      <c r="J102" s="54">
        <v>1770.25</v>
      </c>
      <c r="K102" s="54">
        <v>40843.08</v>
      </c>
      <c r="L102" s="54">
        <v>43138.67</v>
      </c>
      <c r="M102" s="54">
        <v>79327.240000000005</v>
      </c>
      <c r="N102" s="54">
        <v>1199</v>
      </c>
      <c r="O102" s="54">
        <v>1409.57</v>
      </c>
      <c r="P102" s="54">
        <v>62516.200000000004</v>
      </c>
      <c r="Q102" s="55">
        <f t="shared" si="6"/>
        <v>13867997.619999999</v>
      </c>
      <c r="R102"/>
      <c r="S102"/>
      <c r="T102"/>
      <c r="U102"/>
      <c r="V102"/>
      <c r="W102"/>
      <c r="X102"/>
      <c r="Y102"/>
      <c r="Z102"/>
      <c r="AA102"/>
      <c r="AB102"/>
      <c r="AC102"/>
    </row>
    <row r="103" spans="2:29" s="1" customFormat="1" x14ac:dyDescent="0.25">
      <c r="B103" s="23" t="s">
        <v>362</v>
      </c>
      <c r="C103" s="53">
        <v>539490022</v>
      </c>
      <c r="D103" s="53">
        <v>719671042</v>
      </c>
      <c r="E103" s="54">
        <v>39882061.43</v>
      </c>
      <c r="F103" s="54">
        <v>38694272.359999999</v>
      </c>
      <c r="G103" s="54">
        <v>166624879.04000002</v>
      </c>
      <c r="H103" s="54">
        <v>40850374.07</v>
      </c>
      <c r="I103" s="54">
        <v>46865581.43</v>
      </c>
      <c r="J103" s="54">
        <v>82643805.689999998</v>
      </c>
      <c r="K103" s="54">
        <v>62911062.190000005</v>
      </c>
      <c r="L103" s="54">
        <v>40789840.159999996</v>
      </c>
      <c r="M103" s="54">
        <v>35614392.420000002</v>
      </c>
      <c r="N103" s="54">
        <v>53003956.080000006</v>
      </c>
      <c r="O103" s="54">
        <v>48057567.449999996</v>
      </c>
      <c r="P103" s="54">
        <v>43436014.130000003</v>
      </c>
      <c r="Q103" s="55">
        <f t="shared" si="6"/>
        <v>699373806.45000005</v>
      </c>
      <c r="R103"/>
      <c r="S103"/>
      <c r="T103"/>
      <c r="U103"/>
      <c r="V103"/>
      <c r="W103"/>
      <c r="X103"/>
      <c r="Y103"/>
      <c r="Z103"/>
      <c r="AA103"/>
      <c r="AB103"/>
      <c r="AC103"/>
    </row>
    <row r="104" spans="2:29" s="1" customFormat="1" x14ac:dyDescent="0.25">
      <c r="B104" s="23" t="s">
        <v>363</v>
      </c>
      <c r="C104" s="53">
        <v>1109972</v>
      </c>
      <c r="D104" s="53">
        <v>678642</v>
      </c>
      <c r="E104" s="54">
        <v>72573.98</v>
      </c>
      <c r="F104" s="54">
        <v>0</v>
      </c>
      <c r="G104" s="54">
        <v>10565.26</v>
      </c>
      <c r="H104" s="54">
        <v>216022.04</v>
      </c>
      <c r="I104" s="54">
        <v>29684.47</v>
      </c>
      <c r="J104" s="54"/>
      <c r="K104" s="54">
        <v>0</v>
      </c>
      <c r="L104" s="54">
        <v>0</v>
      </c>
      <c r="M104" s="54">
        <v>426.96</v>
      </c>
      <c r="N104" s="54">
        <v>98581.71</v>
      </c>
      <c r="O104" s="54">
        <v>138077.32999999999</v>
      </c>
      <c r="P104" s="54">
        <v>34218.78</v>
      </c>
      <c r="Q104" s="55">
        <f t="shared" si="6"/>
        <v>600150.53</v>
      </c>
      <c r="R104"/>
      <c r="S104"/>
      <c r="T104"/>
      <c r="U104"/>
      <c r="V104"/>
      <c r="W104"/>
      <c r="X104"/>
      <c r="Y104"/>
      <c r="Z104"/>
      <c r="AA104"/>
      <c r="AB104"/>
      <c r="AC104"/>
    </row>
    <row r="105" spans="2:29" s="1" customFormat="1" x14ac:dyDescent="0.25">
      <c r="B105" s="23" t="s">
        <v>364</v>
      </c>
      <c r="C105" s="53">
        <v>9969531</v>
      </c>
      <c r="D105" s="53">
        <v>5739512</v>
      </c>
      <c r="E105" s="54">
        <v>461834.45</v>
      </c>
      <c r="F105" s="54">
        <v>0</v>
      </c>
      <c r="G105" s="54">
        <v>96047.79</v>
      </c>
      <c r="H105" s="54">
        <v>1963836.7</v>
      </c>
      <c r="I105" s="54">
        <v>264273.27</v>
      </c>
      <c r="J105" s="54"/>
      <c r="K105" s="54">
        <v>0</v>
      </c>
      <c r="L105" s="54">
        <v>0</v>
      </c>
      <c r="M105" s="54">
        <v>3881.47</v>
      </c>
      <c r="N105" s="54">
        <v>896197.33</v>
      </c>
      <c r="O105" s="54">
        <v>2123567.13</v>
      </c>
      <c r="P105" s="54">
        <v>311079.83</v>
      </c>
      <c r="Q105" s="55">
        <f t="shared" si="6"/>
        <v>6120717.9700000007</v>
      </c>
      <c r="R105"/>
      <c r="S105"/>
      <c r="T105"/>
      <c r="U105"/>
      <c r="V105"/>
      <c r="W105"/>
      <c r="X105"/>
      <c r="Y105"/>
      <c r="Z105"/>
      <c r="AA105"/>
      <c r="AB105"/>
      <c r="AC105"/>
    </row>
    <row r="106" spans="2:29" s="1" customFormat="1" x14ac:dyDescent="0.25">
      <c r="B106" s="23" t="s">
        <v>365</v>
      </c>
      <c r="C106" s="53">
        <v>1230021</v>
      </c>
      <c r="D106" s="53">
        <v>2519943</v>
      </c>
      <c r="E106" s="54">
        <v>1829112.35</v>
      </c>
      <c r="F106" s="54">
        <v>975.8</v>
      </c>
      <c r="G106" s="54">
        <v>49654.34</v>
      </c>
      <c r="H106" s="54">
        <v>174443.02</v>
      </c>
      <c r="I106" s="54">
        <v>38488.390000000007</v>
      </c>
      <c r="J106" s="54">
        <v>1896.31</v>
      </c>
      <c r="K106" s="54">
        <v>95227.38</v>
      </c>
      <c r="L106" s="54">
        <v>100169.60000000001</v>
      </c>
      <c r="M106" s="54">
        <v>59877.14</v>
      </c>
      <c r="N106" s="54">
        <v>63864.97</v>
      </c>
      <c r="O106" s="54">
        <v>66934.960000000006</v>
      </c>
      <c r="P106" s="54">
        <v>188328.92</v>
      </c>
      <c r="Q106" s="55">
        <f t="shared" si="6"/>
        <v>2668973.1800000006</v>
      </c>
      <c r="R106"/>
      <c r="S106"/>
      <c r="T106"/>
      <c r="U106"/>
      <c r="V106"/>
      <c r="W106"/>
      <c r="X106"/>
      <c r="Y106"/>
      <c r="Z106"/>
      <c r="AA106"/>
      <c r="AB106"/>
      <c r="AC106"/>
    </row>
    <row r="107" spans="2:29" s="1" customFormat="1" x14ac:dyDescent="0.25">
      <c r="B107" s="23" t="s">
        <v>366</v>
      </c>
      <c r="C107" s="53">
        <v>7308084</v>
      </c>
      <c r="D107" s="53">
        <v>18222525</v>
      </c>
      <c r="E107" s="54">
        <v>11942825.4</v>
      </c>
      <c r="F107" s="54">
        <v>8870.94</v>
      </c>
      <c r="G107" s="54">
        <v>451403.11</v>
      </c>
      <c r="H107" s="54">
        <v>1585796.93</v>
      </c>
      <c r="I107" s="54">
        <v>349894.47</v>
      </c>
      <c r="J107" s="54">
        <v>17239.14</v>
      </c>
      <c r="K107" s="54">
        <v>865703.42</v>
      </c>
      <c r="L107" s="54">
        <v>890232.23</v>
      </c>
      <c r="M107" s="54">
        <v>544337.66</v>
      </c>
      <c r="N107" s="54">
        <v>49682.09</v>
      </c>
      <c r="O107" s="54">
        <v>608499.66</v>
      </c>
      <c r="P107" s="54">
        <v>1712081.11</v>
      </c>
      <c r="Q107" s="55">
        <f t="shared" si="6"/>
        <v>19026566.16</v>
      </c>
      <c r="R107"/>
      <c r="S107"/>
      <c r="T107"/>
      <c r="U107"/>
      <c r="V107"/>
      <c r="W107"/>
      <c r="X107"/>
      <c r="Y107"/>
      <c r="Z107"/>
      <c r="AA107"/>
      <c r="AB107"/>
      <c r="AC107"/>
    </row>
    <row r="108" spans="2:29" s="1" customFormat="1" x14ac:dyDescent="0.25">
      <c r="B108" s="23" t="s">
        <v>367</v>
      </c>
      <c r="C108" s="53">
        <v>2201889</v>
      </c>
      <c r="D108" s="53">
        <v>1206505</v>
      </c>
      <c r="E108" s="54">
        <v>413556.46</v>
      </c>
      <c r="F108" s="54">
        <v>101111.20999999999</v>
      </c>
      <c r="G108" s="54">
        <v>95832.2</v>
      </c>
      <c r="H108" s="54">
        <v>96001.48000000001</v>
      </c>
      <c r="I108" s="54">
        <v>68519.209999999992</v>
      </c>
      <c r="J108" s="54">
        <v>54466.1</v>
      </c>
      <c r="K108" s="54">
        <v>40742.639999999999</v>
      </c>
      <c r="L108" s="54">
        <v>82920.789999999994</v>
      </c>
      <c r="M108" s="54">
        <v>39905.01</v>
      </c>
      <c r="N108" s="54">
        <v>73103.959999999992</v>
      </c>
      <c r="O108" s="54">
        <v>73213.509999999995</v>
      </c>
      <c r="P108" s="54">
        <v>56566.100000000006</v>
      </c>
      <c r="Q108" s="55">
        <f t="shared" si="6"/>
        <v>1195938.6700000002</v>
      </c>
      <c r="R108"/>
      <c r="S108"/>
      <c r="T108"/>
      <c r="U108"/>
      <c r="V108"/>
      <c r="W108"/>
      <c r="X108"/>
      <c r="Y108"/>
      <c r="Z108"/>
      <c r="AA108"/>
      <c r="AB108"/>
      <c r="AC108"/>
    </row>
    <row r="109" spans="2:29" s="1" customFormat="1" x14ac:dyDescent="0.25">
      <c r="B109" s="23" t="s">
        <v>368</v>
      </c>
      <c r="C109" s="53">
        <v>6648810</v>
      </c>
      <c r="D109" s="53">
        <v>3284112</v>
      </c>
      <c r="E109" s="54">
        <v>203033.28000000003</v>
      </c>
      <c r="F109" s="54">
        <v>406357.54</v>
      </c>
      <c r="G109" s="54">
        <v>327500.75</v>
      </c>
      <c r="H109" s="54">
        <v>366133.63</v>
      </c>
      <c r="I109" s="54">
        <v>277739.01</v>
      </c>
      <c r="J109" s="54">
        <v>210188.88999999998</v>
      </c>
      <c r="K109" s="54">
        <v>194090.59</v>
      </c>
      <c r="L109" s="54">
        <v>271404.32</v>
      </c>
      <c r="M109" s="54">
        <v>127755.82999999999</v>
      </c>
      <c r="N109" s="54">
        <v>295499.44</v>
      </c>
      <c r="O109" s="54">
        <v>371286.93</v>
      </c>
      <c r="P109" s="54">
        <v>207666.75</v>
      </c>
      <c r="Q109" s="55">
        <f t="shared" si="6"/>
        <v>3258656.9600000004</v>
      </c>
      <c r="R109"/>
      <c r="S109"/>
      <c r="T109"/>
      <c r="U109"/>
      <c r="V109"/>
      <c r="W109"/>
      <c r="X109"/>
      <c r="Y109"/>
      <c r="Z109"/>
      <c r="AA109"/>
      <c r="AB109"/>
      <c r="AC109"/>
    </row>
    <row r="110" spans="2:29" s="1" customFormat="1" x14ac:dyDescent="0.25">
      <c r="B110" s="23" t="s">
        <v>369</v>
      </c>
      <c r="C110" s="53">
        <v>371065619</v>
      </c>
      <c r="D110" s="53">
        <v>415132303</v>
      </c>
      <c r="E110" s="54">
        <v>36330950.489999995</v>
      </c>
      <c r="F110" s="54">
        <v>31689806.080000002</v>
      </c>
      <c r="G110" s="54">
        <v>29299129.920000002</v>
      </c>
      <c r="H110" s="54">
        <v>32702036.68</v>
      </c>
      <c r="I110" s="54">
        <v>33114447.309999999</v>
      </c>
      <c r="J110" s="54">
        <v>31170621.460000001</v>
      </c>
      <c r="K110" s="54">
        <v>31661248.049999997</v>
      </c>
      <c r="L110" s="54">
        <v>23252338.359999999</v>
      </c>
      <c r="M110" s="54">
        <v>19930000.539999999</v>
      </c>
      <c r="N110" s="54">
        <v>26152611.25</v>
      </c>
      <c r="O110" s="54">
        <v>32932590.059999999</v>
      </c>
      <c r="P110" s="54">
        <v>36601692.479999997</v>
      </c>
      <c r="Q110" s="55">
        <f t="shared" si="6"/>
        <v>364837472.68000007</v>
      </c>
      <c r="R110"/>
      <c r="S110"/>
      <c r="T110"/>
      <c r="U110"/>
      <c r="V110"/>
      <c r="W110"/>
      <c r="X110"/>
      <c r="Y110"/>
      <c r="Z110"/>
      <c r="AA110"/>
      <c r="AB110"/>
      <c r="AC110"/>
    </row>
    <row r="111" spans="2:29" s="1" customFormat="1" ht="16.5" customHeight="1" x14ac:dyDescent="0.25">
      <c r="B111" s="3" t="s">
        <v>199</v>
      </c>
      <c r="C111" s="241">
        <f>SUM(C112:C117)</f>
        <v>63524631313</v>
      </c>
      <c r="D111" s="241">
        <v>69224200232</v>
      </c>
      <c r="E111" s="241">
        <v>5368058342.4100008</v>
      </c>
      <c r="F111" s="241">
        <v>4814919453.3699999</v>
      </c>
      <c r="G111" s="241">
        <v>5214199413.9899998</v>
      </c>
      <c r="H111" s="241">
        <v>5717113342.29</v>
      </c>
      <c r="I111" s="241">
        <v>5725133222.9300013</v>
      </c>
      <c r="J111" s="241">
        <v>5641137594.8700008</v>
      </c>
      <c r="K111" s="241">
        <v>6389606529.8299999</v>
      </c>
      <c r="L111" s="241">
        <v>6144280543.2699995</v>
      </c>
      <c r="M111" s="241">
        <v>6487173876.9200001</v>
      </c>
      <c r="N111" s="241">
        <v>6496695651.3799992</v>
      </c>
      <c r="O111" s="241">
        <v>6284670930.54</v>
      </c>
      <c r="P111" s="241">
        <v>6642094228.0199995</v>
      </c>
      <c r="Q111" s="243">
        <f t="shared" si="6"/>
        <v>70925083129.819992</v>
      </c>
      <c r="R111"/>
      <c r="S111"/>
      <c r="T111"/>
      <c r="U111"/>
      <c r="V111"/>
      <c r="W111"/>
      <c r="X111"/>
      <c r="Y111"/>
      <c r="Z111"/>
      <c r="AA111"/>
      <c r="AB111"/>
      <c r="AC111"/>
    </row>
    <row r="112" spans="2:29" x14ac:dyDescent="0.25">
      <c r="B112" s="26" t="s">
        <v>200</v>
      </c>
      <c r="C112" s="53">
        <v>52488556434</v>
      </c>
      <c r="D112" s="53">
        <v>57881950787</v>
      </c>
      <c r="E112" s="54">
        <v>4321215979.8199997</v>
      </c>
      <c r="F112" s="54">
        <v>3844377033.4000001</v>
      </c>
      <c r="G112" s="54">
        <v>4222931555.9899998</v>
      </c>
      <c r="H112" s="54">
        <v>4632622249.7399998</v>
      </c>
      <c r="I112" s="54">
        <v>4872341374.2600002</v>
      </c>
      <c r="J112" s="54">
        <v>4775215946.9800005</v>
      </c>
      <c r="K112" s="54">
        <v>5439559050.1800003</v>
      </c>
      <c r="L112" s="54">
        <v>5150459524.1599998</v>
      </c>
      <c r="M112" s="54">
        <v>5637540418.1999998</v>
      </c>
      <c r="N112" s="54">
        <v>5823759356.5299997</v>
      </c>
      <c r="O112" s="54">
        <v>5548758996.5500002</v>
      </c>
      <c r="P112" s="54">
        <v>5841675512.5900002</v>
      </c>
      <c r="Q112" s="55">
        <f t="shared" si="6"/>
        <v>60110456998.399994</v>
      </c>
    </row>
    <row r="113" spans="2:29" x14ac:dyDescent="0.25">
      <c r="B113" s="26" t="s">
        <v>372</v>
      </c>
      <c r="C113" s="53">
        <v>10503383758</v>
      </c>
      <c r="D113" s="53">
        <v>11084059154</v>
      </c>
      <c r="E113" s="54">
        <v>1030644734.52</v>
      </c>
      <c r="F113" s="54">
        <v>955285134.88</v>
      </c>
      <c r="G113" s="54">
        <v>976841231.62</v>
      </c>
      <c r="H113" s="54">
        <v>1064679873.84</v>
      </c>
      <c r="I113" s="54">
        <v>835733564.56000006</v>
      </c>
      <c r="J113" s="54">
        <v>848451384.22000003</v>
      </c>
      <c r="K113" s="54">
        <v>931589476.88</v>
      </c>
      <c r="L113" s="54">
        <v>979210298.38999999</v>
      </c>
      <c r="M113" s="54">
        <v>833401994.38</v>
      </c>
      <c r="N113" s="54">
        <v>655634275.47000003</v>
      </c>
      <c r="O113" s="54">
        <v>721270096.29000008</v>
      </c>
      <c r="P113" s="54">
        <v>787516059.23000002</v>
      </c>
      <c r="Q113" s="55">
        <f t="shared" si="6"/>
        <v>10620258124.280001</v>
      </c>
    </row>
    <row r="114" spans="2:29" x14ac:dyDescent="0.25">
      <c r="B114" s="26" t="s">
        <v>373</v>
      </c>
      <c r="C114" s="53">
        <v>302480634</v>
      </c>
      <c r="D114" s="53">
        <v>57803321</v>
      </c>
      <c r="E114" s="54">
        <v>499126.06</v>
      </c>
      <c r="F114" s="54">
        <v>503164.7</v>
      </c>
      <c r="G114" s="54">
        <v>408597.05</v>
      </c>
      <c r="H114" s="54">
        <v>644426.42000000004</v>
      </c>
      <c r="I114" s="54">
        <v>587763.67999999993</v>
      </c>
      <c r="J114" s="54">
        <v>438855.67</v>
      </c>
      <c r="K114" s="54">
        <v>556706.28</v>
      </c>
      <c r="L114" s="54">
        <v>426855.23</v>
      </c>
      <c r="M114" s="54">
        <v>398039.8</v>
      </c>
      <c r="N114" s="54">
        <v>435435.06999999995</v>
      </c>
      <c r="O114" s="54">
        <v>577887.04</v>
      </c>
      <c r="P114" s="54">
        <v>1005984.99</v>
      </c>
      <c r="Q114" s="55">
        <f t="shared" si="6"/>
        <v>6482841.9900000012</v>
      </c>
    </row>
    <row r="115" spans="2:29" x14ac:dyDescent="0.25">
      <c r="B115" s="26" t="s">
        <v>201</v>
      </c>
      <c r="C115" s="53">
        <v>205893044</v>
      </c>
      <c r="D115" s="53">
        <v>183894147</v>
      </c>
      <c r="E115" s="54">
        <v>14845410.550000001</v>
      </c>
      <c r="F115" s="54">
        <v>13658953.550000001</v>
      </c>
      <c r="G115" s="54">
        <v>13407588.1</v>
      </c>
      <c r="H115" s="54">
        <v>16656604.9</v>
      </c>
      <c r="I115" s="54">
        <v>14695066.870000001</v>
      </c>
      <c r="J115" s="54">
        <v>15611842.75</v>
      </c>
      <c r="K115" s="54">
        <v>17101251.25</v>
      </c>
      <c r="L115" s="54">
        <v>13013522.25</v>
      </c>
      <c r="M115" s="54">
        <v>14989711.140000001</v>
      </c>
      <c r="N115" s="54">
        <v>15385439.649999999</v>
      </c>
      <c r="O115" s="54">
        <v>13117752.15</v>
      </c>
      <c r="P115" s="54">
        <v>11571907.300000001</v>
      </c>
      <c r="Q115" s="55">
        <f t="shared" si="6"/>
        <v>174055050.46000001</v>
      </c>
    </row>
    <row r="116" spans="2:29" x14ac:dyDescent="0.25">
      <c r="B116" s="26" t="s">
        <v>374</v>
      </c>
      <c r="C116" s="53">
        <v>414202</v>
      </c>
      <c r="D116" s="53">
        <v>9598</v>
      </c>
      <c r="E116" s="54">
        <v>0</v>
      </c>
      <c r="F116" s="54"/>
      <c r="G116" s="54"/>
      <c r="H116" s="54"/>
      <c r="I116" s="54"/>
      <c r="J116" s="54"/>
      <c r="K116" s="54">
        <v>0</v>
      </c>
      <c r="L116" s="54">
        <v>100</v>
      </c>
      <c r="M116" s="54"/>
      <c r="N116" s="54"/>
      <c r="O116" s="54"/>
      <c r="P116" s="54">
        <v>0</v>
      </c>
      <c r="Q116" s="55">
        <f t="shared" si="6"/>
        <v>100</v>
      </c>
    </row>
    <row r="117" spans="2:29" x14ac:dyDescent="0.25">
      <c r="B117" s="26" t="s">
        <v>375</v>
      </c>
      <c r="C117" s="53">
        <v>23903241</v>
      </c>
      <c r="D117" s="53">
        <v>16483225</v>
      </c>
      <c r="E117" s="54">
        <v>853091.46</v>
      </c>
      <c r="F117" s="54">
        <v>1095166.8399999999</v>
      </c>
      <c r="G117" s="54">
        <v>610441.23</v>
      </c>
      <c r="H117" s="54">
        <v>2510187.39</v>
      </c>
      <c r="I117" s="54">
        <v>1775453.56</v>
      </c>
      <c r="J117" s="54">
        <v>1419565.25</v>
      </c>
      <c r="K117" s="54">
        <v>800045.24</v>
      </c>
      <c r="L117" s="54">
        <v>1170243.24</v>
      </c>
      <c r="M117" s="54">
        <v>843713.4</v>
      </c>
      <c r="N117" s="54">
        <v>1481144.66</v>
      </c>
      <c r="O117" s="54">
        <v>946198.51</v>
      </c>
      <c r="P117" s="54">
        <v>324763.91000000003</v>
      </c>
      <c r="Q117" s="55">
        <f t="shared" si="6"/>
        <v>13830014.690000001</v>
      </c>
    </row>
    <row r="118" spans="2:29" s="1" customFormat="1" x14ac:dyDescent="0.25">
      <c r="B118" s="3" t="s">
        <v>203</v>
      </c>
      <c r="C118" s="241">
        <f>+C119</f>
        <v>1502477834</v>
      </c>
      <c r="D118" s="241">
        <v>1601540616</v>
      </c>
      <c r="E118" s="241">
        <v>126937233.66999999</v>
      </c>
      <c r="F118" s="241">
        <v>146733828.53</v>
      </c>
      <c r="G118" s="241">
        <v>132571584.08</v>
      </c>
      <c r="H118" s="241">
        <v>136748368.81999999</v>
      </c>
      <c r="I118" s="241">
        <v>134435526.74000001</v>
      </c>
      <c r="J118" s="241">
        <v>129099543.7</v>
      </c>
      <c r="K118" s="241">
        <v>149129644.60999998</v>
      </c>
      <c r="L118" s="241">
        <v>124023719.59</v>
      </c>
      <c r="M118" s="241">
        <v>112468134.94</v>
      </c>
      <c r="N118" s="241">
        <v>148800004.25</v>
      </c>
      <c r="O118" s="241">
        <v>128306037.94999999</v>
      </c>
      <c r="P118" s="241">
        <v>147239403.63</v>
      </c>
      <c r="Q118" s="244">
        <f t="shared" si="6"/>
        <v>1616493030.5100002</v>
      </c>
      <c r="R118"/>
      <c r="S118"/>
      <c r="T118"/>
      <c r="U118"/>
      <c r="V118"/>
      <c r="W118"/>
      <c r="X118"/>
      <c r="Y118"/>
      <c r="Z118"/>
      <c r="AA118"/>
      <c r="AB118"/>
      <c r="AC118"/>
    </row>
    <row r="119" spans="2:29" x14ac:dyDescent="0.25">
      <c r="B119" s="23" t="s">
        <v>442</v>
      </c>
      <c r="C119" s="53">
        <v>1502477834</v>
      </c>
      <c r="D119" s="53">
        <v>1601540616</v>
      </c>
      <c r="E119" s="53">
        <v>126937233.66999999</v>
      </c>
      <c r="F119" s="53">
        <v>146733828.53</v>
      </c>
      <c r="G119" s="53">
        <v>132571584.08</v>
      </c>
      <c r="H119" s="53">
        <v>136748368.81999999</v>
      </c>
      <c r="I119" s="53">
        <v>134435526.74000001</v>
      </c>
      <c r="J119" s="53">
        <v>129099543.7</v>
      </c>
      <c r="K119" s="53">
        <v>149129644.60999998</v>
      </c>
      <c r="L119" s="53">
        <v>124023719.59</v>
      </c>
      <c r="M119" s="53">
        <v>112468134.94</v>
      </c>
      <c r="N119" s="53">
        <v>148800004.25</v>
      </c>
      <c r="O119" s="53">
        <v>128306037.94999999</v>
      </c>
      <c r="P119" s="53">
        <v>147239403.63</v>
      </c>
      <c r="Q119" s="55">
        <f t="shared" si="6"/>
        <v>1616493030.5100002</v>
      </c>
    </row>
    <row r="120" spans="2:29" s="1" customFormat="1" x14ac:dyDescent="0.25">
      <c r="B120" s="3" t="s">
        <v>204</v>
      </c>
      <c r="C120" s="241">
        <f>+C121</f>
        <v>3298709</v>
      </c>
      <c r="D120" s="241">
        <v>2752775</v>
      </c>
      <c r="E120" s="241">
        <v>208736.35</v>
      </c>
      <c r="F120" s="241">
        <v>250231.38999999998</v>
      </c>
      <c r="G120" s="241">
        <v>427262.04</v>
      </c>
      <c r="H120" s="241">
        <v>149040.85999999999</v>
      </c>
      <c r="I120" s="241">
        <v>496846.56</v>
      </c>
      <c r="J120" s="241">
        <v>159631.85999999999</v>
      </c>
      <c r="K120" s="241">
        <v>201611.9</v>
      </c>
      <c r="L120" s="241">
        <v>103158.04999999999</v>
      </c>
      <c r="M120" s="241">
        <v>140097.66</v>
      </c>
      <c r="N120" s="241">
        <v>260599.82</v>
      </c>
      <c r="O120" s="241">
        <v>137183.09</v>
      </c>
      <c r="P120" s="241">
        <v>112130.98</v>
      </c>
      <c r="Q120" s="244">
        <f t="shared" si="6"/>
        <v>2646530.5599999996</v>
      </c>
      <c r="R120"/>
      <c r="S120"/>
      <c r="T120"/>
      <c r="U120"/>
      <c r="V120"/>
      <c r="W120"/>
      <c r="X120"/>
      <c r="Y120"/>
      <c r="Z120"/>
      <c r="AA120"/>
      <c r="AB120"/>
      <c r="AC120"/>
    </row>
    <row r="121" spans="2:29" x14ac:dyDescent="0.25">
      <c r="B121" s="23" t="s">
        <v>443</v>
      </c>
      <c r="C121" s="53">
        <v>3298709</v>
      </c>
      <c r="D121" s="53">
        <v>2752775</v>
      </c>
      <c r="E121" s="53">
        <v>208736.35</v>
      </c>
      <c r="F121" s="53">
        <v>250231.38999999998</v>
      </c>
      <c r="G121" s="53">
        <v>427262.04</v>
      </c>
      <c r="H121" s="53">
        <v>149040.85999999999</v>
      </c>
      <c r="I121" s="53">
        <v>496846.56</v>
      </c>
      <c r="J121" s="53">
        <v>159631.85999999999</v>
      </c>
      <c r="K121" s="53">
        <v>201611.9</v>
      </c>
      <c r="L121" s="53">
        <v>103158.04999999999</v>
      </c>
      <c r="M121" s="53">
        <v>140097.66</v>
      </c>
      <c r="N121" s="53">
        <v>260599.82</v>
      </c>
      <c r="O121" s="53">
        <v>137183.09</v>
      </c>
      <c r="P121" s="53">
        <v>112130.98</v>
      </c>
      <c r="Q121" s="55">
        <f t="shared" si="6"/>
        <v>2646530.5599999996</v>
      </c>
    </row>
    <row r="122" spans="2:29" s="1" customFormat="1" x14ac:dyDescent="0.25">
      <c r="B122" s="2" t="s">
        <v>205</v>
      </c>
      <c r="C122" s="243">
        <f t="shared" ref="C122" si="7">C123+C127</f>
        <v>4675978643</v>
      </c>
      <c r="D122" s="243">
        <v>6061326405</v>
      </c>
      <c r="E122" s="243">
        <v>323159842.69</v>
      </c>
      <c r="F122" s="243">
        <v>307961358.09000003</v>
      </c>
      <c r="G122" s="243">
        <v>1067530827.4299999</v>
      </c>
      <c r="H122" s="243">
        <v>1180366182.46</v>
      </c>
      <c r="I122" s="243">
        <v>764944009.76999998</v>
      </c>
      <c r="J122" s="243">
        <v>302965028.44</v>
      </c>
      <c r="K122" s="243">
        <v>616828039.12000012</v>
      </c>
      <c r="L122" s="243">
        <v>883899113.71999991</v>
      </c>
      <c r="M122" s="243">
        <v>309772629.78000003</v>
      </c>
      <c r="N122" s="243">
        <v>568573782.61000001</v>
      </c>
      <c r="O122" s="243">
        <v>551145002.43000007</v>
      </c>
      <c r="P122" s="243">
        <v>495119177.44000006</v>
      </c>
      <c r="Q122" s="243">
        <f t="shared" si="6"/>
        <v>7372264993.9799995</v>
      </c>
      <c r="R122"/>
      <c r="S122"/>
      <c r="T122"/>
      <c r="U122"/>
      <c r="V122"/>
      <c r="W122"/>
      <c r="X122"/>
      <c r="Y122"/>
      <c r="Z122"/>
      <c r="AA122"/>
      <c r="AB122"/>
      <c r="AC122"/>
    </row>
    <row r="123" spans="2:29" s="1" customFormat="1" x14ac:dyDescent="0.25">
      <c r="B123" s="3" t="s">
        <v>206</v>
      </c>
      <c r="C123" s="243">
        <f t="shared" ref="C123" si="8">SUM(C124:C126)</f>
        <v>2304102739</v>
      </c>
      <c r="D123" s="243">
        <v>2388532667</v>
      </c>
      <c r="E123" s="243">
        <v>195650425.94</v>
      </c>
      <c r="F123" s="243">
        <v>201386966.20000002</v>
      </c>
      <c r="G123" s="243">
        <v>196526996.16</v>
      </c>
      <c r="H123" s="243">
        <v>199355379.73000002</v>
      </c>
      <c r="I123" s="243">
        <v>196354826.95999998</v>
      </c>
      <c r="J123" s="243">
        <v>196632624.53999999</v>
      </c>
      <c r="K123" s="243">
        <v>196799419.48000002</v>
      </c>
      <c r="L123" s="243">
        <v>197473074.85999998</v>
      </c>
      <c r="M123" s="243">
        <v>203778777.08000001</v>
      </c>
      <c r="N123" s="243">
        <v>203934904.95000002</v>
      </c>
      <c r="O123" s="243">
        <v>206677466.78</v>
      </c>
      <c r="P123" s="243">
        <v>210273572.84</v>
      </c>
      <c r="Q123" s="243">
        <f t="shared" si="6"/>
        <v>2404844435.52</v>
      </c>
      <c r="R123"/>
      <c r="S123"/>
      <c r="T123"/>
      <c r="U123"/>
      <c r="V123"/>
      <c r="W123"/>
      <c r="X123"/>
      <c r="Y123"/>
      <c r="Z123"/>
      <c r="AA123"/>
      <c r="AB123"/>
      <c r="AC123"/>
    </row>
    <row r="124" spans="2:29" x14ac:dyDescent="0.25">
      <c r="B124" s="26" t="s">
        <v>445</v>
      </c>
      <c r="C124" s="282">
        <v>260322110</v>
      </c>
      <c r="D124" s="282">
        <v>268763171</v>
      </c>
      <c r="E124" s="282">
        <v>21299935.73</v>
      </c>
      <c r="F124" s="282">
        <v>21527095.07</v>
      </c>
      <c r="G124" s="282">
        <v>21615651.57</v>
      </c>
      <c r="H124" s="282">
        <v>21865048.18</v>
      </c>
      <c r="I124" s="282">
        <v>21810604.07</v>
      </c>
      <c r="J124" s="282">
        <v>21801605.149999999</v>
      </c>
      <c r="K124" s="282">
        <v>21794875.739999998</v>
      </c>
      <c r="L124" s="282">
        <v>21865548.5</v>
      </c>
      <c r="M124" s="282">
        <v>21792075.280000001</v>
      </c>
      <c r="N124" s="282">
        <v>21755152.93</v>
      </c>
      <c r="O124" s="282">
        <v>21796728.16</v>
      </c>
      <c r="P124" s="282">
        <v>21792843.949999999</v>
      </c>
      <c r="Q124" s="282">
        <f t="shared" si="6"/>
        <v>260717164.33000001</v>
      </c>
    </row>
    <row r="125" spans="2:29" x14ac:dyDescent="0.25">
      <c r="B125" s="26" t="s">
        <v>446</v>
      </c>
      <c r="C125" s="282">
        <v>32629968</v>
      </c>
      <c r="D125" s="282">
        <v>23808744</v>
      </c>
      <c r="E125" s="282">
        <v>12246.72</v>
      </c>
      <c r="F125" s="282">
        <v>5472652.4800000004</v>
      </c>
      <c r="G125" s="282"/>
      <c r="H125" s="282">
        <v>2805476.6500000004</v>
      </c>
      <c r="I125" s="282">
        <v>12246.72</v>
      </c>
      <c r="J125" s="282">
        <v>12246.72</v>
      </c>
      <c r="K125" s="282">
        <v>12246.72</v>
      </c>
      <c r="L125" s="282">
        <v>12246.72</v>
      </c>
      <c r="M125" s="282">
        <v>12246.72</v>
      </c>
      <c r="N125" s="282"/>
      <c r="O125" s="282">
        <v>24493.439999999999</v>
      </c>
      <c r="P125" s="282">
        <v>0</v>
      </c>
      <c r="Q125" s="282">
        <f t="shared" si="6"/>
        <v>8376102.8899999997</v>
      </c>
    </row>
    <row r="126" spans="2:29" x14ac:dyDescent="0.25">
      <c r="B126" s="26" t="s">
        <v>447</v>
      </c>
      <c r="C126" s="282">
        <v>2011150661</v>
      </c>
      <c r="D126" s="282">
        <v>2095960752</v>
      </c>
      <c r="E126" s="282">
        <v>174338243.49000001</v>
      </c>
      <c r="F126" s="282">
        <v>174387218.65000001</v>
      </c>
      <c r="G126" s="282">
        <v>174911344.59</v>
      </c>
      <c r="H126" s="282">
        <v>174684854.90000001</v>
      </c>
      <c r="I126" s="282">
        <v>174531976.16999999</v>
      </c>
      <c r="J126" s="282">
        <v>174818772.66999999</v>
      </c>
      <c r="K126" s="282">
        <v>174992297.02000001</v>
      </c>
      <c r="L126" s="282">
        <v>175595279.63999999</v>
      </c>
      <c r="M126" s="282">
        <v>181974455.08000001</v>
      </c>
      <c r="N126" s="282">
        <v>182179752.02000001</v>
      </c>
      <c r="O126" s="282">
        <v>184856245.18000001</v>
      </c>
      <c r="P126" s="282">
        <v>188480728.89000002</v>
      </c>
      <c r="Q126" s="282">
        <f t="shared" si="6"/>
        <v>2135751168.3000002</v>
      </c>
    </row>
    <row r="127" spans="2:29" s="1" customFormat="1" x14ac:dyDescent="0.25">
      <c r="B127" s="3" t="s">
        <v>207</v>
      </c>
      <c r="C127" s="243">
        <f>C128</f>
        <v>2371875904</v>
      </c>
      <c r="D127" s="243">
        <v>3672793738</v>
      </c>
      <c r="E127" s="243">
        <v>127509416.75</v>
      </c>
      <c r="F127" s="243">
        <v>106574391.89</v>
      </c>
      <c r="G127" s="243">
        <v>871003831.26999998</v>
      </c>
      <c r="H127" s="243">
        <v>981010802.73000002</v>
      </c>
      <c r="I127" s="243">
        <v>568589182.80999994</v>
      </c>
      <c r="J127" s="243">
        <v>106332403.89999999</v>
      </c>
      <c r="K127" s="243">
        <v>420028619.64000005</v>
      </c>
      <c r="L127" s="243">
        <v>686426038.8599999</v>
      </c>
      <c r="M127" s="243">
        <v>105993852.7</v>
      </c>
      <c r="N127" s="243">
        <v>364638877.65999997</v>
      </c>
      <c r="O127" s="243">
        <v>344467535.65000004</v>
      </c>
      <c r="P127" s="243">
        <v>284845604.60000002</v>
      </c>
      <c r="Q127" s="243">
        <f t="shared" si="6"/>
        <v>4967420558.4599991</v>
      </c>
      <c r="R127"/>
      <c r="S127"/>
      <c r="T127"/>
      <c r="U127"/>
      <c r="V127"/>
      <c r="W127"/>
      <c r="X127"/>
      <c r="Y127"/>
      <c r="Z127"/>
      <c r="AA127"/>
      <c r="AB127"/>
      <c r="AC127"/>
    </row>
    <row r="128" spans="2:29" x14ac:dyDescent="0.25">
      <c r="B128" s="26" t="s">
        <v>451</v>
      </c>
      <c r="C128" s="282">
        <v>2371875904</v>
      </c>
      <c r="D128" s="282">
        <v>3672793738</v>
      </c>
      <c r="E128" s="282">
        <v>127509416.75</v>
      </c>
      <c r="F128" s="282">
        <v>106574391.89</v>
      </c>
      <c r="G128" s="282">
        <v>871003831.26999998</v>
      </c>
      <c r="H128" s="282">
        <v>981010802.73000002</v>
      </c>
      <c r="I128" s="282">
        <v>568589182.80999994</v>
      </c>
      <c r="J128" s="282">
        <v>106332403.89999999</v>
      </c>
      <c r="K128" s="282">
        <v>420028619.64000005</v>
      </c>
      <c r="L128" s="282">
        <v>686426038.8599999</v>
      </c>
      <c r="M128" s="282">
        <v>105993852.7</v>
      </c>
      <c r="N128" s="282">
        <v>364638877.65999997</v>
      </c>
      <c r="O128" s="282">
        <v>344467535.65000004</v>
      </c>
      <c r="P128" s="282">
        <v>284845604.60000002</v>
      </c>
      <c r="Q128" s="282">
        <f t="shared" si="6"/>
        <v>4967420558.4599991</v>
      </c>
    </row>
    <row r="129" spans="2:29" s="1" customFormat="1" x14ac:dyDescent="0.25">
      <c r="B129" s="2" t="s">
        <v>209</v>
      </c>
      <c r="C129" s="243">
        <f t="shared" ref="C129" si="9">+C130+C143+C145</f>
        <v>86008940507</v>
      </c>
      <c r="D129" s="243">
        <v>41023186086.940002</v>
      </c>
      <c r="E129" s="243">
        <f>+E130+E145+E143</f>
        <v>3994194204.0999994</v>
      </c>
      <c r="F129" s="243">
        <v>3856673535.2799997</v>
      </c>
      <c r="G129" s="243">
        <v>2815771250.5699987</v>
      </c>
      <c r="H129" s="243">
        <v>3531571526.4700007</v>
      </c>
      <c r="I129" s="243">
        <v>3336542867.6999998</v>
      </c>
      <c r="J129" s="243">
        <v>2555739885.3299994</v>
      </c>
      <c r="K129" s="243">
        <v>3298359595.0500002</v>
      </c>
      <c r="L129" s="243">
        <v>4149720373.0300016</v>
      </c>
      <c r="M129" s="243">
        <v>3101251050.0599999</v>
      </c>
      <c r="N129" s="243">
        <v>3259289441.77</v>
      </c>
      <c r="O129" s="243">
        <v>3412209440.539999</v>
      </c>
      <c r="P129" s="243">
        <v>4351663854.3799992</v>
      </c>
      <c r="Q129" s="243">
        <f t="shared" si="6"/>
        <v>41662987024.279999</v>
      </c>
      <c r="R129"/>
      <c r="S129"/>
      <c r="T129"/>
      <c r="U129"/>
      <c r="V129"/>
      <c r="W129"/>
      <c r="X129"/>
      <c r="Y129"/>
      <c r="Z129"/>
      <c r="AA129"/>
      <c r="AB129"/>
      <c r="AC129"/>
    </row>
    <row r="130" spans="2:29" s="1" customFormat="1" ht="14.25" customHeight="1" x14ac:dyDescent="0.25">
      <c r="B130" s="3" t="s">
        <v>210</v>
      </c>
      <c r="C130" s="243">
        <f t="shared" ref="C130" si="10">SUM(C131:C142)</f>
        <v>79121996184</v>
      </c>
      <c r="D130" s="243">
        <v>33715523870.939999</v>
      </c>
      <c r="E130" s="243">
        <v>3201437157.9499993</v>
      </c>
      <c r="F130" s="243">
        <v>3081644111.8299999</v>
      </c>
      <c r="G130" s="243">
        <v>2077423027.0699992</v>
      </c>
      <c r="H130" s="243">
        <v>2769496023.9300003</v>
      </c>
      <c r="I130" s="243">
        <v>2604819728.7799997</v>
      </c>
      <c r="J130" s="243">
        <v>1916099335.6699996</v>
      </c>
      <c r="K130" s="243">
        <v>2539302322.7999997</v>
      </c>
      <c r="L130" s="243">
        <v>3448657686.0400014</v>
      </c>
      <c r="M130" s="243">
        <v>2498096666.1299996</v>
      </c>
      <c r="N130" s="243">
        <v>2657056880.6400003</v>
      </c>
      <c r="O130" s="243">
        <v>2773450237.5499992</v>
      </c>
      <c r="P130" s="243">
        <v>3478272944.5099993</v>
      </c>
      <c r="Q130" s="243">
        <f t="shared" si="6"/>
        <v>33045756122.899998</v>
      </c>
      <c r="R130"/>
      <c r="S130"/>
      <c r="T130"/>
      <c r="U130"/>
      <c r="V130"/>
      <c r="W130"/>
      <c r="X130"/>
      <c r="Y130"/>
      <c r="Z130"/>
      <c r="AA130"/>
      <c r="AB130"/>
      <c r="AC130"/>
    </row>
    <row r="131" spans="2:29" x14ac:dyDescent="0.25">
      <c r="B131" s="26" t="s">
        <v>452</v>
      </c>
      <c r="C131" s="282">
        <v>3149469</v>
      </c>
      <c r="D131" s="282">
        <v>5061246</v>
      </c>
      <c r="E131" s="273">
        <v>935150</v>
      </c>
      <c r="F131" s="273">
        <v>40084.949999999997</v>
      </c>
      <c r="G131" s="273"/>
      <c r="H131" s="273">
        <v>24505</v>
      </c>
      <c r="I131" s="273">
        <v>1837050</v>
      </c>
      <c r="J131" s="273">
        <v>39400</v>
      </c>
      <c r="K131" s="273">
        <v>133500</v>
      </c>
      <c r="L131" s="273">
        <v>281050</v>
      </c>
      <c r="M131" s="273">
        <v>1492800</v>
      </c>
      <c r="N131" s="273">
        <v>394181.75</v>
      </c>
      <c r="O131" s="273">
        <v>122250</v>
      </c>
      <c r="P131" s="273">
        <v>1918565.98</v>
      </c>
      <c r="Q131" s="276">
        <f t="shared" si="6"/>
        <v>7218537.6799999997</v>
      </c>
    </row>
    <row r="132" spans="2:29" x14ac:dyDescent="0.25">
      <c r="B132" s="26" t="s">
        <v>453</v>
      </c>
      <c r="C132" s="282">
        <v>1341430467</v>
      </c>
      <c r="D132" s="282">
        <v>1052515055</v>
      </c>
      <c r="E132" s="273">
        <v>75974930.030000001</v>
      </c>
      <c r="F132" s="273">
        <v>115122486.94</v>
      </c>
      <c r="G132" s="273">
        <v>86156764</v>
      </c>
      <c r="H132" s="273">
        <v>111542542.64</v>
      </c>
      <c r="I132" s="273">
        <v>99318733.019999996</v>
      </c>
      <c r="J132" s="273">
        <v>87961393.629999995</v>
      </c>
      <c r="K132" s="273">
        <v>85988266.920000002</v>
      </c>
      <c r="L132" s="273">
        <v>146947446.08000001</v>
      </c>
      <c r="M132" s="273">
        <v>96407919.900000006</v>
      </c>
      <c r="N132" s="273">
        <v>133331079.86</v>
      </c>
      <c r="O132" s="273">
        <v>108731331.27</v>
      </c>
      <c r="P132" s="273">
        <v>88699053.299999997</v>
      </c>
      <c r="Q132" s="276">
        <f t="shared" si="6"/>
        <v>1236181947.5899999</v>
      </c>
    </row>
    <row r="133" spans="2:29" x14ac:dyDescent="0.25">
      <c r="B133" s="26" t="s">
        <v>454</v>
      </c>
      <c r="C133" s="282">
        <v>4220</v>
      </c>
      <c r="D133" s="282">
        <v>5360</v>
      </c>
      <c r="E133" s="273">
        <v>480</v>
      </c>
      <c r="F133" s="273">
        <v>120</v>
      </c>
      <c r="G133" s="273">
        <v>2680</v>
      </c>
      <c r="H133" s="273">
        <v>1800</v>
      </c>
      <c r="I133" s="273">
        <v>160</v>
      </c>
      <c r="J133" s="273">
        <v>120</v>
      </c>
      <c r="K133" s="273">
        <v>200</v>
      </c>
      <c r="L133" s="273">
        <v>80</v>
      </c>
      <c r="M133" s="273">
        <v>200</v>
      </c>
      <c r="N133" s="273">
        <v>880</v>
      </c>
      <c r="O133" s="273">
        <v>240</v>
      </c>
      <c r="P133" s="273">
        <v>1640</v>
      </c>
      <c r="Q133" s="276">
        <f t="shared" si="6"/>
        <v>8600</v>
      </c>
    </row>
    <row r="134" spans="2:29" x14ac:dyDescent="0.25">
      <c r="B134" s="26" t="s">
        <v>457</v>
      </c>
      <c r="C134" s="282">
        <v>547018653</v>
      </c>
      <c r="D134" s="282">
        <v>0</v>
      </c>
      <c r="E134" s="273">
        <v>202015591.63999999</v>
      </c>
      <c r="F134" s="273">
        <v>138445138.41</v>
      </c>
      <c r="G134" s="273">
        <v>8512502.5</v>
      </c>
      <c r="H134" s="273">
        <v>47714880</v>
      </c>
      <c r="I134" s="273">
        <v>316933930.63</v>
      </c>
      <c r="J134" s="273">
        <v>11588120</v>
      </c>
      <c r="K134" s="273">
        <v>111789630.63</v>
      </c>
      <c r="L134" s="273">
        <v>235868222.91</v>
      </c>
      <c r="M134" s="273">
        <v>497006.25</v>
      </c>
      <c r="N134" s="273">
        <v>16982622.5</v>
      </c>
      <c r="O134" s="273">
        <v>441454067.63</v>
      </c>
      <c r="P134" s="273">
        <v>19081667.5</v>
      </c>
      <c r="Q134" s="276">
        <f t="shared" si="6"/>
        <v>1550883380.5999999</v>
      </c>
    </row>
    <row r="135" spans="2:29" x14ac:dyDescent="0.25">
      <c r="B135" s="26" t="s">
        <v>611</v>
      </c>
      <c r="C135" s="282">
        <v>0</v>
      </c>
      <c r="D135" s="282">
        <v>53089178</v>
      </c>
      <c r="E135" s="273">
        <v>0</v>
      </c>
      <c r="F135" s="273"/>
      <c r="G135" s="273"/>
      <c r="H135" s="273"/>
      <c r="I135" s="273"/>
      <c r="J135" s="273"/>
      <c r="K135" s="273"/>
      <c r="L135" s="273"/>
      <c r="M135" s="273"/>
      <c r="N135" s="273"/>
      <c r="O135" s="273"/>
      <c r="P135" s="273">
        <v>0</v>
      </c>
      <c r="Q135" s="276">
        <f t="shared" si="6"/>
        <v>0</v>
      </c>
    </row>
    <row r="136" spans="2:29" x14ac:dyDescent="0.25">
      <c r="B136" s="26" t="s">
        <v>458</v>
      </c>
      <c r="C136" s="282">
        <v>2110956</v>
      </c>
      <c r="D136" s="282">
        <v>1330426</v>
      </c>
      <c r="E136" s="273">
        <v>149460</v>
      </c>
      <c r="F136" s="273">
        <v>91610</v>
      </c>
      <c r="G136" s="273">
        <v>104750</v>
      </c>
      <c r="H136" s="273">
        <v>127560</v>
      </c>
      <c r="I136" s="273">
        <v>123300</v>
      </c>
      <c r="J136" s="273">
        <v>157820</v>
      </c>
      <c r="K136" s="273">
        <v>131090</v>
      </c>
      <c r="L136" s="273">
        <v>78685</v>
      </c>
      <c r="M136" s="273">
        <v>79365</v>
      </c>
      <c r="N136" s="273">
        <v>130730</v>
      </c>
      <c r="O136" s="273">
        <v>77745</v>
      </c>
      <c r="P136" s="273">
        <v>80285</v>
      </c>
      <c r="Q136" s="276">
        <f t="shared" si="6"/>
        <v>1332400</v>
      </c>
    </row>
    <row r="137" spans="2:29" x14ac:dyDescent="0.25">
      <c r="B137" s="26" t="s">
        <v>459</v>
      </c>
      <c r="C137" s="282">
        <v>323289089</v>
      </c>
      <c r="D137" s="282">
        <v>103788781</v>
      </c>
      <c r="E137" s="273">
        <v>8681448.9800000004</v>
      </c>
      <c r="F137" s="273">
        <v>7684124.5199999996</v>
      </c>
      <c r="G137" s="273">
        <v>11156157.779999999</v>
      </c>
      <c r="H137" s="273">
        <v>6532493.4500000002</v>
      </c>
      <c r="I137" s="273">
        <v>6769920.1600000001</v>
      </c>
      <c r="J137" s="273">
        <v>7427443.209999999</v>
      </c>
      <c r="K137" s="273">
        <v>6648256.8799999999</v>
      </c>
      <c r="L137" s="273">
        <v>10265667.539999999</v>
      </c>
      <c r="M137" s="273">
        <v>18795315.350000001</v>
      </c>
      <c r="N137" s="273">
        <v>10662993.449999999</v>
      </c>
      <c r="O137" s="273">
        <v>42491162.18</v>
      </c>
      <c r="P137" s="273">
        <v>6719981.0099999998</v>
      </c>
      <c r="Q137" s="276">
        <f t="shared" si="6"/>
        <v>143834964.50999999</v>
      </c>
    </row>
    <row r="138" spans="2:29" x14ac:dyDescent="0.25">
      <c r="B138" s="26" t="s">
        <v>460</v>
      </c>
      <c r="C138" s="282">
        <v>26781916427</v>
      </c>
      <c r="D138" s="282">
        <v>23812208033.149998</v>
      </c>
      <c r="E138" s="273">
        <v>0</v>
      </c>
      <c r="F138" s="273">
        <v>0</v>
      </c>
      <c r="G138" s="273">
        <v>0</v>
      </c>
      <c r="H138" s="273">
        <v>0</v>
      </c>
      <c r="I138" s="273">
        <v>0</v>
      </c>
      <c r="J138" s="273">
        <v>0</v>
      </c>
      <c r="K138" s="273">
        <v>0</v>
      </c>
      <c r="L138" s="273">
        <v>0</v>
      </c>
      <c r="M138" s="273">
        <v>0</v>
      </c>
      <c r="N138" s="273">
        <v>0</v>
      </c>
      <c r="O138" s="273">
        <v>0</v>
      </c>
      <c r="P138" s="273">
        <v>0</v>
      </c>
      <c r="Q138" s="276">
        <f t="shared" si="6"/>
        <v>0</v>
      </c>
    </row>
    <row r="139" spans="2:29" x14ac:dyDescent="0.25">
      <c r="B139" s="26" t="s">
        <v>461</v>
      </c>
      <c r="C139" s="282">
        <v>0</v>
      </c>
      <c r="D139" s="282">
        <v>0</v>
      </c>
      <c r="E139" s="273">
        <v>143022531.16</v>
      </c>
      <c r="F139" s="273">
        <v>205825475.16</v>
      </c>
      <c r="G139" s="273">
        <v>170831963.16</v>
      </c>
      <c r="H139" s="273">
        <v>193361971.31999999</v>
      </c>
      <c r="I139" s="273">
        <v>156856499</v>
      </c>
      <c r="J139" s="273">
        <v>186427695.31999999</v>
      </c>
      <c r="K139" s="273">
        <v>149472265.16</v>
      </c>
      <c r="L139" s="273">
        <v>112570187</v>
      </c>
      <c r="M139" s="273">
        <v>203547935.31999999</v>
      </c>
      <c r="N139" s="273">
        <v>203775274.16</v>
      </c>
      <c r="O139" s="273">
        <v>163420262</v>
      </c>
      <c r="P139" s="273">
        <v>203726849.31999999</v>
      </c>
      <c r="Q139" s="276">
        <f t="shared" si="6"/>
        <v>2092838908.0799999</v>
      </c>
    </row>
    <row r="140" spans="2:29" x14ac:dyDescent="0.25">
      <c r="B140" s="26" t="s">
        <v>462</v>
      </c>
      <c r="C140" s="282">
        <v>3429326903</v>
      </c>
      <c r="D140" s="282">
        <v>1465369140</v>
      </c>
      <c r="E140" s="273">
        <v>0</v>
      </c>
      <c r="F140" s="273"/>
      <c r="G140" s="273"/>
      <c r="H140" s="273"/>
      <c r="I140" s="273"/>
      <c r="J140" s="273"/>
      <c r="K140" s="273">
        <v>0</v>
      </c>
      <c r="L140" s="273">
        <v>0</v>
      </c>
      <c r="M140" s="273"/>
      <c r="N140" s="273"/>
      <c r="O140" s="273"/>
      <c r="P140" s="273">
        <v>0</v>
      </c>
      <c r="Q140" s="276">
        <f t="shared" si="6"/>
        <v>0</v>
      </c>
    </row>
    <row r="141" spans="2:29" x14ac:dyDescent="0.25">
      <c r="B141" s="26" t="s">
        <v>464</v>
      </c>
      <c r="C141" s="282">
        <v>0</v>
      </c>
      <c r="D141" s="282">
        <v>7022156651.79</v>
      </c>
      <c r="E141" s="273">
        <v>2770657566.1399994</v>
      </c>
      <c r="F141" s="273">
        <v>2614435071.8499999</v>
      </c>
      <c r="G141" s="273">
        <v>1800658209.6299992</v>
      </c>
      <c r="H141" s="273">
        <v>2410190271.5200005</v>
      </c>
      <c r="I141" s="273">
        <v>2022980135.9699996</v>
      </c>
      <c r="J141" s="273">
        <v>1622497343.5099998</v>
      </c>
      <c r="K141" s="273">
        <v>2185139113.2099996</v>
      </c>
      <c r="L141" s="273">
        <v>2942646347.5100012</v>
      </c>
      <c r="M141" s="273">
        <v>2177276124.3099995</v>
      </c>
      <c r="N141" s="273">
        <v>2291779118.9200006</v>
      </c>
      <c r="O141" s="273">
        <v>2017153149.4699996</v>
      </c>
      <c r="P141" s="273">
        <v>3158044872.3999991</v>
      </c>
      <c r="Q141" s="276">
        <f t="shared" si="6"/>
        <v>28013457324.440002</v>
      </c>
    </row>
    <row r="142" spans="2:29" x14ac:dyDescent="0.25">
      <c r="B142" s="26" t="s">
        <v>554</v>
      </c>
      <c r="C142" s="282">
        <v>46693750000</v>
      </c>
      <c r="D142" s="282">
        <v>200000000</v>
      </c>
      <c r="E142" s="273">
        <v>0</v>
      </c>
      <c r="F142" s="273"/>
      <c r="G142" s="273"/>
      <c r="H142" s="273"/>
      <c r="I142" s="273"/>
      <c r="J142" s="273"/>
      <c r="K142" s="273"/>
      <c r="L142" s="273">
        <v>0</v>
      </c>
      <c r="M142" s="273"/>
      <c r="N142" s="273"/>
      <c r="O142" s="273">
        <v>30</v>
      </c>
      <c r="P142" s="273">
        <v>30</v>
      </c>
      <c r="Q142" s="276">
        <f t="shared" si="6"/>
        <v>60</v>
      </c>
    </row>
    <row r="143" spans="2:29" x14ac:dyDescent="0.25">
      <c r="B143" s="3" t="s">
        <v>466</v>
      </c>
      <c r="C143" s="243">
        <f>+C144</f>
        <v>0</v>
      </c>
      <c r="D143" s="243"/>
      <c r="E143" s="243">
        <v>0</v>
      </c>
      <c r="F143" s="243">
        <v>0</v>
      </c>
      <c r="G143" s="243">
        <v>0</v>
      </c>
      <c r="H143" s="243">
        <v>0</v>
      </c>
      <c r="I143" s="243">
        <v>0</v>
      </c>
      <c r="J143" s="243">
        <v>0</v>
      </c>
      <c r="K143" s="243">
        <v>0</v>
      </c>
      <c r="L143" s="243">
        <v>0</v>
      </c>
      <c r="M143" s="243">
        <f t="shared" ref="M143:P143" si="11">+M144</f>
        <v>0</v>
      </c>
      <c r="N143" s="243">
        <f t="shared" si="11"/>
        <v>0</v>
      </c>
      <c r="O143" s="243">
        <f t="shared" si="11"/>
        <v>0</v>
      </c>
      <c r="P143" s="243">
        <f t="shared" si="11"/>
        <v>0</v>
      </c>
      <c r="Q143" s="282">
        <f t="shared" si="6"/>
        <v>0</v>
      </c>
    </row>
    <row r="144" spans="2:29" x14ac:dyDescent="0.25">
      <c r="B144" s="26" t="s">
        <v>467</v>
      </c>
      <c r="C144" s="282">
        <v>0</v>
      </c>
      <c r="D144" s="282"/>
      <c r="E144" s="273">
        <v>0</v>
      </c>
      <c r="F144" s="273">
        <v>0</v>
      </c>
      <c r="G144" s="273">
        <v>0</v>
      </c>
      <c r="H144" s="273">
        <v>0</v>
      </c>
      <c r="I144" s="273">
        <v>0</v>
      </c>
      <c r="J144" s="273">
        <v>0</v>
      </c>
      <c r="K144" s="273">
        <v>0</v>
      </c>
      <c r="L144" s="273">
        <v>0</v>
      </c>
      <c r="M144" s="273">
        <v>0</v>
      </c>
      <c r="N144" s="273">
        <v>0</v>
      </c>
      <c r="O144" s="273">
        <v>0</v>
      </c>
      <c r="P144" s="273">
        <v>0</v>
      </c>
      <c r="Q144" s="282">
        <f t="shared" si="6"/>
        <v>0</v>
      </c>
    </row>
    <row r="145" spans="2:29" s="1" customFormat="1" x14ac:dyDescent="0.25">
      <c r="B145" s="3" t="s">
        <v>211</v>
      </c>
      <c r="C145" s="243">
        <f>SUM(C146:C157)</f>
        <v>6886944323</v>
      </c>
      <c r="D145" s="243">
        <v>7307662216</v>
      </c>
      <c r="E145" s="243">
        <v>792757046.14999998</v>
      </c>
      <c r="F145" s="243">
        <v>775029423.45000005</v>
      </c>
      <c r="G145" s="243">
        <v>738348223.50000012</v>
      </c>
      <c r="H145" s="243">
        <v>762075502.53999996</v>
      </c>
      <c r="I145" s="243">
        <v>731723138.91999996</v>
      </c>
      <c r="J145" s="243">
        <v>639640549.65999997</v>
      </c>
      <c r="K145" s="243">
        <v>759057272.24999988</v>
      </c>
      <c r="L145" s="243">
        <v>701062686.99000001</v>
      </c>
      <c r="M145" s="243">
        <v>603154383.93000007</v>
      </c>
      <c r="N145" s="243">
        <v>602232561.13</v>
      </c>
      <c r="O145" s="243">
        <v>638759202.99000013</v>
      </c>
      <c r="P145" s="243">
        <v>873390909.87</v>
      </c>
      <c r="Q145" s="243">
        <f t="shared" ref="Q145:Q210" si="12">+SUM(E145:P145)</f>
        <v>8617230901.3800011</v>
      </c>
      <c r="R145"/>
      <c r="S145"/>
      <c r="T145"/>
      <c r="U145"/>
      <c r="V145"/>
      <c r="W145"/>
      <c r="X145"/>
      <c r="Y145"/>
      <c r="Z145"/>
      <c r="AA145"/>
      <c r="AB145"/>
      <c r="AC145"/>
    </row>
    <row r="146" spans="2:29" x14ac:dyDescent="0.25">
      <c r="B146" s="26" t="s">
        <v>468</v>
      </c>
      <c r="C146" s="282">
        <v>36354493</v>
      </c>
      <c r="D146" s="282">
        <v>30681941</v>
      </c>
      <c r="E146" s="273">
        <v>2469784.6799999997</v>
      </c>
      <c r="F146" s="273">
        <v>2344319.6</v>
      </c>
      <c r="G146" s="273">
        <v>2441692</v>
      </c>
      <c r="H146" s="273">
        <v>2637537.75</v>
      </c>
      <c r="I146" s="273">
        <v>2549340.7999999998</v>
      </c>
      <c r="J146" s="273">
        <v>2621465.8199999998</v>
      </c>
      <c r="K146" s="273">
        <v>2687900.25</v>
      </c>
      <c r="L146" s="273">
        <v>2561706.46</v>
      </c>
      <c r="M146" s="273">
        <v>2513964</v>
      </c>
      <c r="N146" s="273">
        <v>2811584.06</v>
      </c>
      <c r="O146" s="273">
        <v>2447737.27</v>
      </c>
      <c r="P146" s="273">
        <v>1951511.68</v>
      </c>
      <c r="Q146" s="282">
        <f t="shared" si="12"/>
        <v>30038544.369999997</v>
      </c>
    </row>
    <row r="147" spans="2:29" x14ac:dyDescent="0.25">
      <c r="B147" s="26" t="s">
        <v>469</v>
      </c>
      <c r="C147" s="282">
        <v>1399756514</v>
      </c>
      <c r="D147" s="282">
        <v>1523608382</v>
      </c>
      <c r="E147" s="273">
        <v>167405930.49000001</v>
      </c>
      <c r="F147" s="273">
        <v>129771475.36</v>
      </c>
      <c r="G147" s="273">
        <v>113825478.35000001</v>
      </c>
      <c r="H147" s="273">
        <v>131878382.14</v>
      </c>
      <c r="I147" s="273">
        <v>124814551.97</v>
      </c>
      <c r="J147" s="273">
        <v>116788494.85000001</v>
      </c>
      <c r="K147" s="273">
        <v>191729337.34</v>
      </c>
      <c r="L147" s="273">
        <v>135945974.48000002</v>
      </c>
      <c r="M147" s="273">
        <v>117230232.74000001</v>
      </c>
      <c r="N147" s="273">
        <v>116414428.22</v>
      </c>
      <c r="O147" s="273">
        <v>88400095.140000001</v>
      </c>
      <c r="P147" s="273">
        <v>86098804.469999999</v>
      </c>
      <c r="Q147" s="282">
        <f t="shared" si="12"/>
        <v>1520303185.5500002</v>
      </c>
    </row>
    <row r="148" spans="2:29" ht="16.5" customHeight="1" x14ac:dyDescent="0.25">
      <c r="B148" s="26" t="s">
        <v>470</v>
      </c>
      <c r="C148" s="282">
        <v>5393665286</v>
      </c>
      <c r="D148" s="282">
        <v>5554665474</v>
      </c>
      <c r="E148" s="273">
        <v>419049857.46999997</v>
      </c>
      <c r="F148" s="273">
        <v>563147309.69000006</v>
      </c>
      <c r="G148" s="273">
        <v>539275317.5</v>
      </c>
      <c r="H148" s="273">
        <v>549081511.02999997</v>
      </c>
      <c r="I148" s="273">
        <v>458979118.25</v>
      </c>
      <c r="J148" s="273">
        <v>441129358.44</v>
      </c>
      <c r="K148" s="273">
        <v>423971935.39999998</v>
      </c>
      <c r="L148" s="273">
        <v>435710482.83999997</v>
      </c>
      <c r="M148" s="273">
        <v>392707370.31999999</v>
      </c>
      <c r="N148" s="273">
        <v>377612419.73000002</v>
      </c>
      <c r="O148" s="273">
        <v>419918806.18000001</v>
      </c>
      <c r="P148" s="273">
        <v>422707879.69</v>
      </c>
      <c r="Q148" s="282">
        <f t="shared" si="12"/>
        <v>5443291366.54</v>
      </c>
    </row>
    <row r="149" spans="2:29" ht="16.5" customHeight="1" x14ac:dyDescent="0.25">
      <c r="B149" s="26" t="s">
        <v>471</v>
      </c>
      <c r="C149" s="282">
        <v>0</v>
      </c>
      <c r="D149" s="282">
        <v>1345</v>
      </c>
      <c r="E149" s="273"/>
      <c r="F149" s="273"/>
      <c r="G149" s="273">
        <v>1324.56</v>
      </c>
      <c r="H149" s="273"/>
      <c r="I149" s="273">
        <v>20</v>
      </c>
      <c r="J149" s="273">
        <v>7.5</v>
      </c>
      <c r="K149" s="273"/>
      <c r="L149" s="273">
        <v>0</v>
      </c>
      <c r="M149" s="273"/>
      <c r="N149" s="273"/>
      <c r="O149" s="273"/>
      <c r="P149" s="273"/>
      <c r="Q149" s="276">
        <f t="shared" si="12"/>
        <v>1352.06</v>
      </c>
    </row>
    <row r="150" spans="2:29" x14ac:dyDescent="0.25">
      <c r="B150" s="26" t="s">
        <v>472</v>
      </c>
      <c r="C150" s="282">
        <v>0</v>
      </c>
      <c r="D150" s="282">
        <v>0</v>
      </c>
      <c r="E150" s="273">
        <v>250</v>
      </c>
      <c r="F150" s="273">
        <v>200</v>
      </c>
      <c r="G150" s="273">
        <v>1400</v>
      </c>
      <c r="H150" s="273">
        <v>4400</v>
      </c>
      <c r="I150" s="273">
        <v>3213.12</v>
      </c>
      <c r="J150" s="273">
        <v>11250</v>
      </c>
      <c r="K150" s="273">
        <v>5950</v>
      </c>
      <c r="L150" s="273">
        <v>3300</v>
      </c>
      <c r="M150" s="273">
        <v>11300</v>
      </c>
      <c r="N150" s="273">
        <v>11650</v>
      </c>
      <c r="O150" s="273">
        <v>10100</v>
      </c>
      <c r="P150" s="273">
        <v>6000</v>
      </c>
      <c r="Q150" s="276">
        <f t="shared" si="12"/>
        <v>69013.119999999995</v>
      </c>
    </row>
    <row r="151" spans="2:29" x14ac:dyDescent="0.25">
      <c r="B151" s="26" t="s">
        <v>473</v>
      </c>
      <c r="C151" s="282">
        <v>56597706</v>
      </c>
      <c r="D151" s="282">
        <v>48492197</v>
      </c>
      <c r="E151" s="273">
        <v>4098250</v>
      </c>
      <c r="F151" s="273">
        <v>3335150</v>
      </c>
      <c r="G151" s="273">
        <v>4016750</v>
      </c>
      <c r="H151" s="273">
        <v>3725250</v>
      </c>
      <c r="I151" s="273">
        <v>3920600</v>
      </c>
      <c r="J151" s="273">
        <v>4227550</v>
      </c>
      <c r="K151" s="273">
        <v>4103800</v>
      </c>
      <c r="L151" s="273">
        <v>4171350</v>
      </c>
      <c r="M151" s="273">
        <v>3748650</v>
      </c>
      <c r="N151" s="273">
        <v>4491850</v>
      </c>
      <c r="O151" s="273">
        <v>3638700</v>
      </c>
      <c r="P151" s="273">
        <v>3139400</v>
      </c>
      <c r="Q151" s="276">
        <f t="shared" si="12"/>
        <v>46617300</v>
      </c>
    </row>
    <row r="152" spans="2:29" x14ac:dyDescent="0.25">
      <c r="B152" s="26" t="s">
        <v>474</v>
      </c>
      <c r="C152" s="282">
        <v>159429</v>
      </c>
      <c r="D152" s="282">
        <v>6023</v>
      </c>
      <c r="E152" s="273">
        <v>0</v>
      </c>
      <c r="F152" s="273"/>
      <c r="G152" s="273"/>
      <c r="H152" s="273">
        <v>800</v>
      </c>
      <c r="I152" s="273"/>
      <c r="J152" s="273"/>
      <c r="K152" s="273">
        <v>0</v>
      </c>
      <c r="L152" s="273">
        <v>0</v>
      </c>
      <c r="M152" s="273"/>
      <c r="N152" s="273"/>
      <c r="O152" s="273"/>
      <c r="P152" s="273"/>
      <c r="Q152" s="276">
        <f t="shared" si="12"/>
        <v>800</v>
      </c>
    </row>
    <row r="153" spans="2:29" x14ac:dyDescent="0.25">
      <c r="B153" s="26" t="s">
        <v>475</v>
      </c>
      <c r="C153" s="282">
        <v>410895</v>
      </c>
      <c r="D153" s="282">
        <v>206200</v>
      </c>
      <c r="E153" s="273">
        <v>38225.11</v>
      </c>
      <c r="F153" s="273">
        <v>14571.62</v>
      </c>
      <c r="G153" s="273">
        <v>5876.85</v>
      </c>
      <c r="H153" s="273">
        <v>22384.15</v>
      </c>
      <c r="I153" s="273">
        <v>38699.799999999996</v>
      </c>
      <c r="J153" s="273">
        <v>14439.69</v>
      </c>
      <c r="K153" s="273">
        <v>23510.28</v>
      </c>
      <c r="L153" s="273">
        <v>2197.8999999999996</v>
      </c>
      <c r="M153" s="273">
        <v>53470.92</v>
      </c>
      <c r="N153" s="273">
        <v>13921.73</v>
      </c>
      <c r="O153" s="273">
        <v>18544.5</v>
      </c>
      <c r="P153" s="273">
        <v>4958.62</v>
      </c>
      <c r="Q153" s="276">
        <f t="shared" si="12"/>
        <v>250801.17</v>
      </c>
    </row>
    <row r="154" spans="2:29" x14ac:dyDescent="0.25">
      <c r="B154" s="26" t="s">
        <v>572</v>
      </c>
      <c r="C154" s="282"/>
      <c r="D154" s="282">
        <v>654</v>
      </c>
      <c r="E154" s="273"/>
      <c r="F154" s="273"/>
      <c r="G154" s="273"/>
      <c r="H154" s="273"/>
      <c r="I154" s="273"/>
      <c r="J154" s="273"/>
      <c r="K154" s="273"/>
      <c r="L154" s="273">
        <v>0</v>
      </c>
      <c r="M154" s="273"/>
      <c r="N154" s="273"/>
      <c r="O154" s="273"/>
      <c r="P154" s="273"/>
      <c r="Q154" s="276">
        <f>+SUM(E154:P154)</f>
        <v>0</v>
      </c>
    </row>
    <row r="155" spans="2:29" x14ac:dyDescent="0.25">
      <c r="B155" s="26" t="s">
        <v>573</v>
      </c>
      <c r="C155" s="282">
        <v>0</v>
      </c>
      <c r="D155" s="282">
        <v>0</v>
      </c>
      <c r="E155" s="273">
        <v>31985824.16</v>
      </c>
      <c r="F155" s="273">
        <v>24161163.32</v>
      </c>
      <c r="G155" s="273">
        <v>24121239.940000001</v>
      </c>
      <c r="H155" s="273">
        <v>24121239.940000001</v>
      </c>
      <c r="I155" s="273">
        <v>26739506.879999999</v>
      </c>
      <c r="J155" s="273">
        <v>24509067.059999999</v>
      </c>
      <c r="K155" s="273">
        <v>29406463.920000002</v>
      </c>
      <c r="L155" s="273">
        <v>29537494.079999998</v>
      </c>
      <c r="M155" s="273">
        <v>24428171.969999999</v>
      </c>
      <c r="N155" s="273">
        <v>33420478.73</v>
      </c>
      <c r="O155" s="273">
        <v>18147207.73</v>
      </c>
      <c r="P155" s="273">
        <v>65727778.109999999</v>
      </c>
      <c r="Q155" s="276">
        <f t="shared" si="12"/>
        <v>356305635.83999997</v>
      </c>
    </row>
    <row r="156" spans="2:29" x14ac:dyDescent="0.25">
      <c r="B156" s="26" t="s">
        <v>574</v>
      </c>
      <c r="C156" s="282">
        <v>0</v>
      </c>
      <c r="D156" s="282">
        <v>150000000</v>
      </c>
      <c r="E156" s="273">
        <v>164353660.29999998</v>
      </c>
      <c r="F156" s="273">
        <v>48507105.18</v>
      </c>
      <c r="G156" s="273">
        <v>49824772.100000001</v>
      </c>
      <c r="H156" s="273">
        <v>47121115.030000001</v>
      </c>
      <c r="I156" s="273">
        <v>110200409.11</v>
      </c>
      <c r="J156" s="273">
        <v>46822449.799999997</v>
      </c>
      <c r="K156" s="273">
        <v>103425474.29000001</v>
      </c>
      <c r="L156" s="273">
        <v>89328672.340000004</v>
      </c>
      <c r="M156" s="273">
        <v>58948780.329999998</v>
      </c>
      <c r="N156" s="273">
        <v>62947881.060000002</v>
      </c>
      <c r="O156" s="273">
        <v>102615254.84</v>
      </c>
      <c r="P156" s="273">
        <v>289933471.38999999</v>
      </c>
      <c r="Q156" s="276">
        <f t="shared" si="12"/>
        <v>1174029045.7700002</v>
      </c>
    </row>
    <row r="157" spans="2:29" x14ac:dyDescent="0.25">
      <c r="B157" s="26" t="s">
        <v>481</v>
      </c>
      <c r="C157" s="282">
        <v>0</v>
      </c>
      <c r="D157" s="282">
        <v>0</v>
      </c>
      <c r="E157" s="273">
        <v>3355263.94</v>
      </c>
      <c r="F157" s="273">
        <v>3748128.68</v>
      </c>
      <c r="G157" s="273">
        <v>4834372.2</v>
      </c>
      <c r="H157" s="273">
        <v>3482882.5</v>
      </c>
      <c r="I157" s="273">
        <v>4477678.99</v>
      </c>
      <c r="J157" s="273">
        <v>3516466.5</v>
      </c>
      <c r="K157" s="273">
        <v>3702900.77</v>
      </c>
      <c r="L157" s="273">
        <v>3801508.89</v>
      </c>
      <c r="M157" s="273">
        <v>3512443.65</v>
      </c>
      <c r="N157" s="273">
        <v>4508347.5999999996</v>
      </c>
      <c r="O157" s="273">
        <v>3562757.33</v>
      </c>
      <c r="P157" s="273">
        <v>3821105.91</v>
      </c>
      <c r="Q157" s="276">
        <f t="shared" si="12"/>
        <v>46323856.960000008</v>
      </c>
    </row>
    <row r="158" spans="2:29" x14ac:dyDescent="0.25">
      <c r="B158" s="285" t="s">
        <v>212</v>
      </c>
      <c r="C158" s="283">
        <f t="shared" ref="C158" si="13">+C159+C161</f>
        <v>13752752665</v>
      </c>
      <c r="D158" s="283">
        <v>12031055842</v>
      </c>
      <c r="E158" s="283">
        <v>137883833.37</v>
      </c>
      <c r="F158" s="283">
        <v>46243258.139999993</v>
      </c>
      <c r="G158" s="283">
        <v>42743470.159999996</v>
      </c>
      <c r="H158" s="283">
        <v>140442122.25999999</v>
      </c>
      <c r="I158" s="283">
        <v>61650303.759999998</v>
      </c>
      <c r="J158" s="283">
        <v>77992060.949999988</v>
      </c>
      <c r="K158" s="283">
        <v>290735033.59999996</v>
      </c>
      <c r="L158" s="283">
        <v>9084771353.210001</v>
      </c>
      <c r="M158" s="283">
        <v>261836353.76000002</v>
      </c>
      <c r="N158" s="283">
        <v>450680140.70999998</v>
      </c>
      <c r="O158" s="283">
        <v>376357615.97999996</v>
      </c>
      <c r="P158" s="283">
        <v>562863531.51999998</v>
      </c>
      <c r="Q158" s="283">
        <f t="shared" si="12"/>
        <v>11534199077.42</v>
      </c>
    </row>
    <row r="159" spans="2:29" x14ac:dyDescent="0.25">
      <c r="B159" s="3" t="s">
        <v>213</v>
      </c>
      <c r="C159" s="243">
        <f t="shared" ref="C159" si="14">SUM(C160:C160)</f>
        <v>0</v>
      </c>
      <c r="D159" s="243">
        <v>336792957</v>
      </c>
      <c r="E159" s="243">
        <v>58829324.950000003</v>
      </c>
      <c r="F159" s="243">
        <v>46228115.799999997</v>
      </c>
      <c r="G159" s="243">
        <v>42741619.229999997</v>
      </c>
      <c r="H159" s="243">
        <v>53155765.049999997</v>
      </c>
      <c r="I159" s="243">
        <v>61647742.549999997</v>
      </c>
      <c r="J159" s="243">
        <v>77979625.879999995</v>
      </c>
      <c r="K159" s="243">
        <v>56636730.479999997</v>
      </c>
      <c r="L159" s="243">
        <v>52313178.829999998</v>
      </c>
      <c r="M159" s="243">
        <v>39785280.149999999</v>
      </c>
      <c r="N159" s="243">
        <v>40111919.009999998</v>
      </c>
      <c r="O159" s="243">
        <v>42075722.340000004</v>
      </c>
      <c r="P159" s="243">
        <v>374643602.32999998</v>
      </c>
      <c r="Q159" s="243">
        <f t="shared" si="12"/>
        <v>946148626.5999999</v>
      </c>
    </row>
    <row r="160" spans="2:29" x14ac:dyDescent="0.25">
      <c r="B160" s="26" t="s">
        <v>484</v>
      </c>
      <c r="C160" s="282">
        <v>0</v>
      </c>
      <c r="D160" s="282">
        <v>336792957</v>
      </c>
      <c r="E160" s="282">
        <v>58829324.950000003</v>
      </c>
      <c r="F160" s="282">
        <v>46228115.799999997</v>
      </c>
      <c r="G160" s="282">
        <v>42741619.229999997</v>
      </c>
      <c r="H160" s="282">
        <v>53155765.049999997</v>
      </c>
      <c r="I160" s="282">
        <v>61647742.549999997</v>
      </c>
      <c r="J160" s="282">
        <v>77979625.879999995</v>
      </c>
      <c r="K160" s="282">
        <v>56636730.479999997</v>
      </c>
      <c r="L160" s="282">
        <v>52313178.829999998</v>
      </c>
      <c r="M160" s="282">
        <v>39785280.149999999</v>
      </c>
      <c r="N160" s="282">
        <v>40111919.009999998</v>
      </c>
      <c r="O160" s="282">
        <v>42075722.340000004</v>
      </c>
      <c r="P160" s="282">
        <v>374643602.32999998</v>
      </c>
      <c r="Q160" s="282">
        <f t="shared" si="12"/>
        <v>946148626.5999999</v>
      </c>
    </row>
    <row r="161" spans="1:29" x14ac:dyDescent="0.25">
      <c r="B161" s="3" t="s">
        <v>214</v>
      </c>
      <c r="C161" s="243">
        <f t="shared" ref="C161" si="15">SUM(C162:C170)</f>
        <v>13752752665</v>
      </c>
      <c r="D161" s="243">
        <v>11694262885</v>
      </c>
      <c r="E161" s="243">
        <v>79054508.420000017</v>
      </c>
      <c r="F161" s="243">
        <v>15142.34</v>
      </c>
      <c r="G161" s="243">
        <v>1850.93</v>
      </c>
      <c r="H161" s="243">
        <v>87286357.209999993</v>
      </c>
      <c r="I161" s="243">
        <v>2561.21</v>
      </c>
      <c r="J161" s="243">
        <v>12435.07</v>
      </c>
      <c r="K161" s="243">
        <v>234098303.12</v>
      </c>
      <c r="L161" s="243">
        <v>9032458174.3800011</v>
      </c>
      <c r="M161" s="243">
        <v>222051073.61000001</v>
      </c>
      <c r="N161" s="243">
        <v>410568221.69999999</v>
      </c>
      <c r="O161" s="243">
        <v>334281893.63999999</v>
      </c>
      <c r="P161" s="243">
        <v>188219929.19</v>
      </c>
      <c r="Q161" s="243">
        <f t="shared" si="12"/>
        <v>10588050450.820002</v>
      </c>
    </row>
    <row r="162" spans="1:29" x14ac:dyDescent="0.25">
      <c r="B162" s="23" t="s">
        <v>575</v>
      </c>
      <c r="C162" s="282">
        <v>1500000000</v>
      </c>
      <c r="D162" s="282">
        <v>901549223</v>
      </c>
      <c r="E162" s="282">
        <v>0</v>
      </c>
      <c r="F162" s="282"/>
      <c r="G162" s="282"/>
      <c r="H162" s="282"/>
      <c r="I162" s="282"/>
      <c r="J162" s="282"/>
      <c r="K162" s="282">
        <v>0</v>
      </c>
      <c r="L162" s="282">
        <v>0</v>
      </c>
      <c r="M162" s="282"/>
      <c r="N162" s="282"/>
      <c r="O162" s="282"/>
      <c r="P162" s="282">
        <v>0</v>
      </c>
      <c r="Q162" s="282">
        <f t="shared" si="12"/>
        <v>0</v>
      </c>
    </row>
    <row r="163" spans="1:29" x14ac:dyDescent="0.25">
      <c r="B163" s="23" t="s">
        <v>491</v>
      </c>
      <c r="C163" s="282">
        <v>9000000000</v>
      </c>
      <c r="D163" s="282">
        <v>9000000000</v>
      </c>
      <c r="E163" s="282">
        <v>0</v>
      </c>
      <c r="F163" s="282"/>
      <c r="G163" s="282"/>
      <c r="H163" s="282"/>
      <c r="I163" s="282"/>
      <c r="J163" s="282"/>
      <c r="K163" s="282"/>
      <c r="L163" s="282">
        <v>8820004986</v>
      </c>
      <c r="M163" s="282"/>
      <c r="N163" s="282"/>
      <c r="O163" s="282"/>
      <c r="P163" s="282">
        <v>0</v>
      </c>
      <c r="Q163" s="282">
        <f t="shared" si="12"/>
        <v>8820004986</v>
      </c>
    </row>
    <row r="164" spans="1:29" x14ac:dyDescent="0.25">
      <c r="B164" s="26" t="s">
        <v>494</v>
      </c>
      <c r="C164" s="282">
        <v>3252368108</v>
      </c>
      <c r="D164" s="282">
        <v>1792456969</v>
      </c>
      <c r="E164" s="282">
        <v>79006842.180000007</v>
      </c>
      <c r="F164" s="282"/>
      <c r="G164" s="282"/>
      <c r="H164" s="282">
        <v>87284282.140000001</v>
      </c>
      <c r="I164" s="282"/>
      <c r="J164" s="282"/>
      <c r="K164" s="282">
        <v>234090531.31999999</v>
      </c>
      <c r="L164" s="282">
        <v>212449983.78</v>
      </c>
      <c r="M164" s="282">
        <v>222023903.15000001</v>
      </c>
      <c r="N164" s="282">
        <v>410565889.93000001</v>
      </c>
      <c r="O164" s="282">
        <v>334279761.07999998</v>
      </c>
      <c r="P164" s="282">
        <v>188202725.41</v>
      </c>
      <c r="Q164" s="282">
        <f t="shared" si="12"/>
        <v>1767903918.99</v>
      </c>
    </row>
    <row r="165" spans="1:29" x14ac:dyDescent="0.25">
      <c r="B165" s="26" t="s">
        <v>495</v>
      </c>
      <c r="C165" s="282">
        <v>354808</v>
      </c>
      <c r="D165" s="282">
        <v>211017</v>
      </c>
      <c r="E165" s="282">
        <v>18752.599999999999</v>
      </c>
      <c r="F165" s="282">
        <v>3044.98</v>
      </c>
      <c r="G165" s="282">
        <v>1807.78</v>
      </c>
      <c r="H165" s="282">
        <v>1435.96</v>
      </c>
      <c r="I165" s="282">
        <v>2477.81</v>
      </c>
      <c r="J165" s="282">
        <v>9154.66</v>
      </c>
      <c r="K165" s="282">
        <v>7112.65</v>
      </c>
      <c r="L165" s="282">
        <v>2930.45</v>
      </c>
      <c r="M165" s="282">
        <v>25982.66</v>
      </c>
      <c r="N165" s="282">
        <v>2331.77</v>
      </c>
      <c r="O165" s="282">
        <v>1923.56</v>
      </c>
      <c r="P165" s="282">
        <v>17203.780000000002</v>
      </c>
      <c r="Q165" s="282">
        <f t="shared" si="12"/>
        <v>94158.659999999989</v>
      </c>
    </row>
    <row r="166" spans="1:29" x14ac:dyDescent="0.25">
      <c r="B166" s="26" t="s">
        <v>576</v>
      </c>
      <c r="C166" s="282">
        <v>1259</v>
      </c>
      <c r="D166" s="282">
        <v>14308</v>
      </c>
      <c r="E166" s="282">
        <v>0</v>
      </c>
      <c r="F166" s="282">
        <v>10240</v>
      </c>
      <c r="G166" s="282"/>
      <c r="H166" s="282">
        <v>487.56</v>
      </c>
      <c r="I166" s="282"/>
      <c r="J166" s="282">
        <v>2962.5</v>
      </c>
      <c r="K166" s="282"/>
      <c r="L166" s="282">
        <v>0</v>
      </c>
      <c r="M166" s="282"/>
      <c r="N166" s="282"/>
      <c r="O166" s="282"/>
      <c r="P166" s="282">
        <v>0</v>
      </c>
      <c r="Q166" s="282">
        <f t="shared" si="12"/>
        <v>13690.06</v>
      </c>
    </row>
    <row r="167" spans="1:29" x14ac:dyDescent="0.25">
      <c r="B167" s="26" t="s">
        <v>497</v>
      </c>
      <c r="C167" s="282">
        <v>28490</v>
      </c>
      <c r="D167" s="282">
        <v>28490</v>
      </c>
      <c r="E167" s="282">
        <v>28489.68</v>
      </c>
      <c r="F167" s="282"/>
      <c r="G167" s="282"/>
      <c r="H167" s="282"/>
      <c r="I167" s="282"/>
      <c r="J167" s="282"/>
      <c r="K167" s="282"/>
      <c r="L167" s="282"/>
      <c r="M167" s="282"/>
      <c r="N167" s="282"/>
      <c r="O167" s="282"/>
      <c r="P167" s="282">
        <v>0</v>
      </c>
      <c r="Q167" s="282">
        <f t="shared" si="12"/>
        <v>28489.68</v>
      </c>
    </row>
    <row r="168" spans="1:29" x14ac:dyDescent="0.25">
      <c r="B168" s="26" t="s">
        <v>577</v>
      </c>
      <c r="C168" s="282"/>
      <c r="D168" s="282">
        <v>0</v>
      </c>
      <c r="E168" s="282">
        <v>0</v>
      </c>
      <c r="F168" s="282"/>
      <c r="G168" s="282"/>
      <c r="H168" s="282"/>
      <c r="I168" s="282"/>
      <c r="J168" s="282"/>
      <c r="K168" s="282"/>
      <c r="L168" s="282"/>
      <c r="M168" s="282"/>
      <c r="N168" s="282"/>
      <c r="O168" s="282"/>
      <c r="P168" s="282"/>
      <c r="Q168" s="282">
        <f t="shared" si="12"/>
        <v>0</v>
      </c>
    </row>
    <row r="169" spans="1:29" x14ac:dyDescent="0.25">
      <c r="B169" s="26" t="s">
        <v>498</v>
      </c>
      <c r="C169" s="282">
        <v>0</v>
      </c>
      <c r="D169" s="282">
        <v>233</v>
      </c>
      <c r="E169" s="282">
        <v>147.4</v>
      </c>
      <c r="F169" s="282"/>
      <c r="G169" s="282"/>
      <c r="H169" s="282">
        <v>1.82</v>
      </c>
      <c r="I169" s="282"/>
      <c r="J169" s="282"/>
      <c r="K169" s="282"/>
      <c r="L169" s="282">
        <v>0</v>
      </c>
      <c r="M169" s="282"/>
      <c r="N169" s="282"/>
      <c r="O169" s="282">
        <v>209</v>
      </c>
      <c r="P169" s="282">
        <v>0</v>
      </c>
      <c r="Q169" s="282">
        <f t="shared" si="12"/>
        <v>358.22</v>
      </c>
    </row>
    <row r="170" spans="1:29" x14ac:dyDescent="0.25">
      <c r="B170" s="26" t="s">
        <v>499</v>
      </c>
      <c r="C170" s="282">
        <v>0</v>
      </c>
      <c r="D170" s="282">
        <v>2645</v>
      </c>
      <c r="E170" s="282">
        <v>276.56</v>
      </c>
      <c r="F170" s="282">
        <v>1857.36</v>
      </c>
      <c r="G170" s="282">
        <v>43.15</v>
      </c>
      <c r="H170" s="282">
        <v>149.72999999999999</v>
      </c>
      <c r="I170" s="282">
        <v>83.4</v>
      </c>
      <c r="J170" s="282">
        <v>317.90999999999997</v>
      </c>
      <c r="K170" s="282">
        <v>659.15</v>
      </c>
      <c r="L170" s="282">
        <v>274.14999999999998</v>
      </c>
      <c r="M170" s="282">
        <v>1187.8</v>
      </c>
      <c r="N170" s="282"/>
      <c r="O170" s="282"/>
      <c r="P170" s="282">
        <v>0</v>
      </c>
      <c r="Q170" s="282">
        <f t="shared" si="12"/>
        <v>4849.21</v>
      </c>
    </row>
    <row r="171" spans="1:29" s="1" customFormat="1" x14ac:dyDescent="0.25">
      <c r="A171"/>
      <c r="B171" s="2" t="s">
        <v>215</v>
      </c>
      <c r="C171" s="243">
        <f>C172+C175</f>
        <v>4945043431</v>
      </c>
      <c r="D171" s="243">
        <v>64732739931</v>
      </c>
      <c r="E171" s="243">
        <v>17347950000</v>
      </c>
      <c r="F171" s="243">
        <v>183000</v>
      </c>
      <c r="G171" s="243">
        <v>14422645.76</v>
      </c>
      <c r="H171" s="243"/>
      <c r="I171" s="243">
        <v>0</v>
      </c>
      <c r="J171" s="243">
        <v>1086248249.96</v>
      </c>
      <c r="K171" s="243">
        <v>27939928089.080002</v>
      </c>
      <c r="L171" s="243">
        <v>500000000</v>
      </c>
      <c r="M171" s="243">
        <v>3750000000</v>
      </c>
      <c r="N171" s="243">
        <v>2250000000</v>
      </c>
      <c r="O171" s="243">
        <v>250000000</v>
      </c>
      <c r="P171" s="243">
        <v>1040000000</v>
      </c>
      <c r="Q171" s="243">
        <f t="shared" si="12"/>
        <v>54178731984.800003</v>
      </c>
      <c r="R171"/>
      <c r="S171"/>
      <c r="T171"/>
      <c r="U171"/>
      <c r="V171"/>
      <c r="W171"/>
      <c r="X171"/>
      <c r="Y171"/>
      <c r="Z171"/>
      <c r="AA171"/>
      <c r="AB171"/>
      <c r="AC171"/>
    </row>
    <row r="172" spans="1:29" s="1" customFormat="1" x14ac:dyDescent="0.25">
      <c r="A172"/>
      <c r="B172" s="8" t="s">
        <v>216</v>
      </c>
      <c r="C172" s="282">
        <f>C173+C174</f>
        <v>0</v>
      </c>
      <c r="D172" s="282">
        <v>14274500</v>
      </c>
      <c r="E172" s="282"/>
      <c r="F172" s="282">
        <v>183000</v>
      </c>
      <c r="G172" s="282">
        <v>14091500</v>
      </c>
      <c r="H172" s="282"/>
      <c r="I172" s="282">
        <v>0</v>
      </c>
      <c r="J172" s="282"/>
      <c r="K172" s="282"/>
      <c r="L172" s="282">
        <v>0</v>
      </c>
      <c r="M172" s="282">
        <v>0</v>
      </c>
      <c r="N172" s="282"/>
      <c r="O172" s="282"/>
      <c r="P172" s="282">
        <f t="shared" ref="P172" si="16">P173+P174</f>
        <v>0</v>
      </c>
      <c r="Q172" s="282">
        <f t="shared" si="12"/>
        <v>14274500</v>
      </c>
      <c r="R172"/>
      <c r="S172"/>
      <c r="T172"/>
      <c r="U172"/>
      <c r="V172"/>
      <c r="W172"/>
      <c r="X172"/>
      <c r="Y172"/>
      <c r="Z172"/>
      <c r="AA172"/>
      <c r="AB172"/>
      <c r="AC172"/>
    </row>
    <row r="173" spans="1:29" s="1" customFormat="1" x14ac:dyDescent="0.25">
      <c r="A173"/>
      <c r="B173" s="23" t="s">
        <v>502</v>
      </c>
      <c r="C173" s="282">
        <v>0</v>
      </c>
      <c r="D173" s="282">
        <v>274500</v>
      </c>
      <c r="E173" s="282"/>
      <c r="F173" s="282">
        <v>183000</v>
      </c>
      <c r="G173" s="282">
        <v>91500</v>
      </c>
      <c r="H173" s="282"/>
      <c r="I173" s="282"/>
      <c r="J173" s="282"/>
      <c r="K173" s="282"/>
      <c r="L173" s="243">
        <v>0</v>
      </c>
      <c r="M173" s="282"/>
      <c r="N173" s="243"/>
      <c r="O173" s="243"/>
      <c r="P173" s="243">
        <v>0</v>
      </c>
      <c r="Q173" s="243">
        <f t="shared" si="12"/>
        <v>274500</v>
      </c>
      <c r="R173"/>
      <c r="S173"/>
      <c r="T173"/>
      <c r="U173"/>
      <c r="V173"/>
      <c r="W173"/>
      <c r="X173"/>
      <c r="Y173"/>
      <c r="Z173"/>
      <c r="AA173"/>
      <c r="AB173"/>
      <c r="AC173"/>
    </row>
    <row r="174" spans="1:29" x14ac:dyDescent="0.25">
      <c r="B174" s="23" t="s">
        <v>503</v>
      </c>
      <c r="C174" s="282">
        <v>0</v>
      </c>
      <c r="D174" s="282">
        <v>14000000</v>
      </c>
      <c r="E174" s="282"/>
      <c r="F174" s="282"/>
      <c r="G174" s="282">
        <v>14000000</v>
      </c>
      <c r="H174" s="243"/>
      <c r="I174" s="243">
        <v>0</v>
      </c>
      <c r="J174" s="243"/>
      <c r="K174" s="243"/>
      <c r="L174" s="243"/>
      <c r="M174" s="243">
        <v>0</v>
      </c>
      <c r="N174" s="243"/>
      <c r="O174" s="243"/>
      <c r="P174" s="243">
        <v>0</v>
      </c>
      <c r="Q174" s="282">
        <f t="shared" si="12"/>
        <v>14000000</v>
      </c>
    </row>
    <row r="175" spans="1:29" x14ac:dyDescent="0.25">
      <c r="B175" s="8" t="s">
        <v>217</v>
      </c>
      <c r="C175" s="282">
        <f>SUM(C176:C180)</f>
        <v>4945043431</v>
      </c>
      <c r="D175" s="282">
        <v>64718465431</v>
      </c>
      <c r="E175" s="282">
        <v>17347950000</v>
      </c>
      <c r="F175" s="282"/>
      <c r="G175" s="282">
        <v>331145.76</v>
      </c>
      <c r="H175" s="282"/>
      <c r="I175" s="282"/>
      <c r="J175" s="282">
        <v>1086248249.96</v>
      </c>
      <c r="K175" s="282">
        <v>27939928089.080002</v>
      </c>
      <c r="L175" s="282">
        <v>500000000</v>
      </c>
      <c r="M175" s="282">
        <v>3750000000</v>
      </c>
      <c r="N175" s="282">
        <v>2250000000</v>
      </c>
      <c r="O175" s="282">
        <v>250000000</v>
      </c>
      <c r="P175" s="282">
        <v>1040000000</v>
      </c>
      <c r="Q175" s="282">
        <f t="shared" si="12"/>
        <v>54164457484.800003</v>
      </c>
    </row>
    <row r="176" spans="1:29" x14ac:dyDescent="0.25">
      <c r="B176" s="26" t="s">
        <v>612</v>
      </c>
      <c r="C176" s="282">
        <v>0</v>
      </c>
      <c r="D176" s="282">
        <v>1980000000</v>
      </c>
      <c r="E176" s="282"/>
      <c r="F176" s="282"/>
      <c r="G176" s="282"/>
      <c r="H176" s="282"/>
      <c r="I176" s="282"/>
      <c r="J176" s="282"/>
      <c r="K176" s="282"/>
      <c r="L176" s="282">
        <v>0</v>
      </c>
      <c r="M176" s="282"/>
      <c r="N176" s="282">
        <v>0</v>
      </c>
      <c r="O176" s="282">
        <v>0</v>
      </c>
      <c r="P176" s="282">
        <v>0</v>
      </c>
      <c r="Q176" s="282">
        <f t="shared" si="12"/>
        <v>0</v>
      </c>
    </row>
    <row r="177" spans="2:29" x14ac:dyDescent="0.25">
      <c r="B177" s="26" t="s">
        <v>506</v>
      </c>
      <c r="C177" s="282">
        <v>4945043431</v>
      </c>
      <c r="D177" s="282">
        <v>53738465431</v>
      </c>
      <c r="E177" s="282">
        <v>17347950000</v>
      </c>
      <c r="F177" s="282"/>
      <c r="G177" s="282">
        <v>331145.76</v>
      </c>
      <c r="H177" s="282"/>
      <c r="I177" s="282"/>
      <c r="J177" s="282"/>
      <c r="K177" s="282">
        <v>27939928089.080002</v>
      </c>
      <c r="L177" s="282">
        <v>500000000</v>
      </c>
      <c r="M177" s="282">
        <v>250000000</v>
      </c>
      <c r="N177" s="282">
        <v>250000000</v>
      </c>
      <c r="O177" s="282">
        <v>250000000</v>
      </c>
      <c r="P177" s="282">
        <v>1040000000</v>
      </c>
      <c r="Q177" s="282">
        <f t="shared" si="12"/>
        <v>47578209234.839996</v>
      </c>
    </row>
    <row r="178" spans="2:29" x14ac:dyDescent="0.25">
      <c r="B178" s="26" t="s">
        <v>613</v>
      </c>
      <c r="C178" s="282">
        <v>0</v>
      </c>
      <c r="D178" s="282">
        <v>0</v>
      </c>
      <c r="E178" s="282"/>
      <c r="F178" s="282"/>
      <c r="G178" s="282"/>
      <c r="H178" s="282"/>
      <c r="I178" s="282"/>
      <c r="J178" s="282">
        <v>1086248249.96</v>
      </c>
      <c r="K178" s="282"/>
      <c r="L178" s="282"/>
      <c r="M178" s="282"/>
      <c r="N178" s="282"/>
      <c r="O178" s="282"/>
      <c r="P178" s="282"/>
      <c r="Q178" s="282">
        <f t="shared" si="12"/>
        <v>1086248249.96</v>
      </c>
    </row>
    <row r="179" spans="2:29" x14ac:dyDescent="0.25">
      <c r="B179" s="26" t="s">
        <v>614</v>
      </c>
      <c r="C179" s="282">
        <v>0</v>
      </c>
      <c r="D179" s="282">
        <v>7000000000</v>
      </c>
      <c r="E179" s="282"/>
      <c r="F179" s="282"/>
      <c r="G179" s="282"/>
      <c r="H179" s="282"/>
      <c r="I179" s="282"/>
      <c r="J179" s="282"/>
      <c r="K179" s="282"/>
      <c r="L179" s="282">
        <v>0</v>
      </c>
      <c r="M179" s="282">
        <v>3500000000</v>
      </c>
      <c r="N179" s="282"/>
      <c r="O179" s="282"/>
      <c r="P179" s="282">
        <v>0</v>
      </c>
      <c r="Q179" s="282">
        <f t="shared" si="12"/>
        <v>3500000000</v>
      </c>
    </row>
    <row r="180" spans="2:29" x14ac:dyDescent="0.25">
      <c r="B180" s="26" t="s">
        <v>508</v>
      </c>
      <c r="C180" s="282">
        <v>0</v>
      </c>
      <c r="D180" s="282">
        <v>2000000000</v>
      </c>
      <c r="E180" s="282"/>
      <c r="F180" s="282"/>
      <c r="G180" s="282"/>
      <c r="H180" s="282"/>
      <c r="I180" s="282"/>
      <c r="J180" s="282"/>
      <c r="K180" s="282"/>
      <c r="L180" s="282">
        <v>0</v>
      </c>
      <c r="M180" s="282"/>
      <c r="N180" s="282">
        <v>2000000000</v>
      </c>
      <c r="O180" s="282"/>
      <c r="P180" s="282">
        <v>0</v>
      </c>
      <c r="Q180" s="282">
        <f t="shared" si="12"/>
        <v>2000000000</v>
      </c>
    </row>
    <row r="181" spans="2:29" x14ac:dyDescent="0.25">
      <c r="B181" s="2" t="s">
        <v>218</v>
      </c>
      <c r="C181" s="243">
        <f>SUM(C183:C186)</f>
        <v>292206480</v>
      </c>
      <c r="D181" s="243">
        <v>635706621</v>
      </c>
      <c r="E181" s="243">
        <v>165137984.55000001</v>
      </c>
      <c r="F181" s="243">
        <v>122075138.95999999</v>
      </c>
      <c r="G181" s="243">
        <v>82506002.810000002</v>
      </c>
      <c r="H181" s="243">
        <v>116086050.57999998</v>
      </c>
      <c r="I181" s="243">
        <v>112147189.13999999</v>
      </c>
      <c r="J181" s="243">
        <v>80201796</v>
      </c>
      <c r="K181" s="243">
        <v>104980085.05999999</v>
      </c>
      <c r="L181" s="243">
        <v>88051312.329999998</v>
      </c>
      <c r="M181" s="243">
        <v>97160420.989999995</v>
      </c>
      <c r="N181" s="243">
        <v>100020900.21999998</v>
      </c>
      <c r="O181" s="243">
        <v>82807080.719999999</v>
      </c>
      <c r="P181" s="243">
        <v>101704981.41</v>
      </c>
      <c r="Q181" s="243">
        <f t="shared" si="12"/>
        <v>1252878942.77</v>
      </c>
    </row>
    <row r="182" spans="2:29" x14ac:dyDescent="0.25">
      <c r="B182" s="8" t="s">
        <v>615</v>
      </c>
      <c r="C182" s="282">
        <v>292056427</v>
      </c>
      <c r="D182" s="282">
        <v>635706621</v>
      </c>
      <c r="E182" s="282">
        <v>165137984.55000001</v>
      </c>
      <c r="F182" s="282">
        <v>122075138.95999999</v>
      </c>
      <c r="G182" s="282">
        <v>82506002.810000002</v>
      </c>
      <c r="H182" s="282">
        <v>116086050.57999998</v>
      </c>
      <c r="I182" s="282">
        <v>112147189.13999999</v>
      </c>
      <c r="J182" s="243">
        <v>80201796</v>
      </c>
      <c r="K182" s="243">
        <v>104980085.05999999</v>
      </c>
      <c r="L182" s="243">
        <v>88051312.329999998</v>
      </c>
      <c r="M182" s="243">
        <v>97160420.989999995</v>
      </c>
      <c r="N182" s="243">
        <v>100020900.21999998</v>
      </c>
      <c r="O182" s="243">
        <v>82807080.719999999</v>
      </c>
      <c r="P182" s="243">
        <v>101704981.41</v>
      </c>
      <c r="Q182" s="282">
        <f t="shared" si="12"/>
        <v>1252878942.77</v>
      </c>
    </row>
    <row r="183" spans="2:29" x14ac:dyDescent="0.25">
      <c r="B183" s="23" t="s">
        <v>509</v>
      </c>
      <c r="C183" s="282">
        <v>292056427</v>
      </c>
      <c r="D183" s="282">
        <v>635630182</v>
      </c>
      <c r="E183" s="282">
        <v>64122991.630000003</v>
      </c>
      <c r="F183" s="282">
        <v>51673124.530000001</v>
      </c>
      <c r="G183" s="282">
        <v>11483227.289999999</v>
      </c>
      <c r="H183" s="282">
        <v>40011894.399999999</v>
      </c>
      <c r="I183" s="282">
        <v>42969582.839999996</v>
      </c>
      <c r="J183" s="282">
        <v>10069741.550000001</v>
      </c>
      <c r="K183" s="282">
        <v>26934914.190000001</v>
      </c>
      <c r="L183" s="282">
        <v>14272855.5</v>
      </c>
      <c r="M183" s="282">
        <v>16004501.83</v>
      </c>
      <c r="N183" s="282">
        <v>17576025.16</v>
      </c>
      <c r="O183" s="282">
        <v>14346071.15</v>
      </c>
      <c r="P183" s="282">
        <v>28237295.939999998</v>
      </c>
      <c r="Q183" s="282">
        <f t="shared" si="12"/>
        <v>337702226.00999999</v>
      </c>
    </row>
    <row r="184" spans="2:29" x14ac:dyDescent="0.25">
      <c r="B184" s="23" t="s">
        <v>510</v>
      </c>
      <c r="C184" s="282">
        <v>0</v>
      </c>
      <c r="D184" s="282">
        <v>0</v>
      </c>
      <c r="E184" s="282">
        <v>101005492.92</v>
      </c>
      <c r="F184" s="282">
        <v>70397014.429999992</v>
      </c>
      <c r="G184" s="282">
        <v>71018775.520000011</v>
      </c>
      <c r="H184" s="282">
        <v>76071406.179999992</v>
      </c>
      <c r="I184" s="282">
        <v>69162066.299999997</v>
      </c>
      <c r="J184" s="282">
        <v>70123076.909999996</v>
      </c>
      <c r="K184" s="282">
        <v>78021822.409999996</v>
      </c>
      <c r="L184" s="282">
        <v>73762959.370000005</v>
      </c>
      <c r="M184" s="282">
        <v>81125253.700000003</v>
      </c>
      <c r="N184" s="282">
        <v>82421444.599999994</v>
      </c>
      <c r="O184" s="282">
        <v>68446386.109999999</v>
      </c>
      <c r="P184" s="282">
        <v>73459310.469999999</v>
      </c>
      <c r="Q184" s="282">
        <f t="shared" si="12"/>
        <v>915015008.92000008</v>
      </c>
    </row>
    <row r="185" spans="2:29" s="1" customFormat="1" x14ac:dyDescent="0.25">
      <c r="B185" s="23" t="s">
        <v>511</v>
      </c>
      <c r="C185" s="282">
        <v>150053</v>
      </c>
      <c r="D185" s="282">
        <v>76439</v>
      </c>
      <c r="E185" s="282">
        <v>9500</v>
      </c>
      <c r="F185" s="282">
        <v>5000</v>
      </c>
      <c r="G185" s="282">
        <v>4000</v>
      </c>
      <c r="H185" s="282">
        <v>2750</v>
      </c>
      <c r="I185" s="282">
        <v>15540</v>
      </c>
      <c r="J185" s="282">
        <v>8977.5400000000009</v>
      </c>
      <c r="K185" s="282">
        <v>23348.46</v>
      </c>
      <c r="L185" s="282">
        <v>15497.46</v>
      </c>
      <c r="M185" s="282">
        <v>30665.46</v>
      </c>
      <c r="N185" s="282">
        <v>23430.46</v>
      </c>
      <c r="O185" s="282">
        <v>14623.46</v>
      </c>
      <c r="P185" s="282">
        <v>8375</v>
      </c>
      <c r="Q185" s="282">
        <f t="shared" si="12"/>
        <v>161707.83999999997</v>
      </c>
      <c r="R185"/>
      <c r="S185"/>
      <c r="T185"/>
      <c r="U185"/>
      <c r="V185"/>
      <c r="W185"/>
      <c r="X185"/>
      <c r="Y185"/>
      <c r="Z185"/>
      <c r="AA185"/>
      <c r="AB185"/>
      <c r="AC185"/>
    </row>
    <row r="186" spans="2:29" x14ac:dyDescent="0.25">
      <c r="B186" s="23" t="s">
        <v>616</v>
      </c>
      <c r="C186" s="282">
        <v>0</v>
      </c>
      <c r="D186" s="282">
        <v>76439</v>
      </c>
      <c r="E186" s="282">
        <v>0</v>
      </c>
      <c r="F186" s="282">
        <v>0</v>
      </c>
      <c r="G186" s="282">
        <v>0</v>
      </c>
      <c r="H186" s="282">
        <v>0</v>
      </c>
      <c r="I186" s="282">
        <v>0</v>
      </c>
      <c r="J186" s="282">
        <v>0</v>
      </c>
      <c r="K186" s="282">
        <v>0</v>
      </c>
      <c r="L186" s="282">
        <v>0</v>
      </c>
      <c r="M186" s="282">
        <v>0</v>
      </c>
      <c r="N186" s="282">
        <v>0</v>
      </c>
      <c r="O186" s="282">
        <v>0</v>
      </c>
      <c r="P186" s="282">
        <v>0</v>
      </c>
      <c r="Q186" s="282">
        <f t="shared" si="12"/>
        <v>0</v>
      </c>
    </row>
    <row r="187" spans="2:29" x14ac:dyDescent="0.25">
      <c r="B187" s="2" t="s">
        <v>219</v>
      </c>
      <c r="C187" s="243">
        <f>SUM(C189:C195)</f>
        <v>10383437128</v>
      </c>
      <c r="D187" s="243">
        <v>22909288845.739998</v>
      </c>
      <c r="E187" s="243">
        <v>846440126.32999992</v>
      </c>
      <c r="F187" s="243">
        <v>1101066986.47</v>
      </c>
      <c r="G187" s="243">
        <v>1002761880.21</v>
      </c>
      <c r="H187" s="243">
        <v>1359683076.7199998</v>
      </c>
      <c r="I187" s="243">
        <v>1024593894.99</v>
      </c>
      <c r="J187" s="243">
        <v>800733065.12999988</v>
      </c>
      <c r="K187" s="243">
        <v>894513267.23000014</v>
      </c>
      <c r="L187" s="243">
        <v>1728729033.6799998</v>
      </c>
      <c r="M187" s="243">
        <v>856099748.00999999</v>
      </c>
      <c r="N187" s="243">
        <v>955432809.61000001</v>
      </c>
      <c r="O187" s="243">
        <v>857171403.31000018</v>
      </c>
      <c r="P187" s="243">
        <v>944732201.02000022</v>
      </c>
      <c r="Q187" s="243">
        <f t="shared" si="12"/>
        <v>12371957492.710001</v>
      </c>
    </row>
    <row r="188" spans="2:29" x14ac:dyDescent="0.25">
      <c r="B188" s="8" t="s">
        <v>617</v>
      </c>
      <c r="C188" s="243">
        <v>10383437128</v>
      </c>
      <c r="D188" s="243">
        <v>22909288845.739998</v>
      </c>
      <c r="E188" s="282">
        <v>846440126.32999992</v>
      </c>
      <c r="F188" s="282">
        <v>1101066986.47</v>
      </c>
      <c r="G188" s="282">
        <v>1002761880.21</v>
      </c>
      <c r="H188" s="282">
        <v>1359683076.7199998</v>
      </c>
      <c r="I188" s="282">
        <v>1024593894.99</v>
      </c>
      <c r="J188" s="243">
        <v>800733065.12999988</v>
      </c>
      <c r="K188" s="243">
        <v>894513267.23000014</v>
      </c>
      <c r="L188" s="243">
        <v>1728729033.6799998</v>
      </c>
      <c r="M188" s="243">
        <v>856099748.00999999</v>
      </c>
      <c r="N188" s="243">
        <v>955432809.61000001</v>
      </c>
      <c r="O188" s="243">
        <v>857171403.31000018</v>
      </c>
      <c r="P188" s="243">
        <v>944732201.02000022</v>
      </c>
      <c r="Q188" s="282">
        <f t="shared" si="12"/>
        <v>12371957492.710001</v>
      </c>
    </row>
    <row r="189" spans="2:29" x14ac:dyDescent="0.25">
      <c r="B189" s="23" t="s">
        <v>513</v>
      </c>
      <c r="C189" s="282">
        <v>0</v>
      </c>
      <c r="D189" s="282">
        <v>0</v>
      </c>
      <c r="E189" s="282">
        <v>5700</v>
      </c>
      <c r="F189" s="282">
        <v>9553</v>
      </c>
      <c r="G189" s="282">
        <v>4050</v>
      </c>
      <c r="H189" s="282">
        <v>550.96</v>
      </c>
      <c r="I189" s="282">
        <v>150.48000000000002</v>
      </c>
      <c r="J189" s="282">
        <v>-50</v>
      </c>
      <c r="K189" s="282">
        <v>70</v>
      </c>
      <c r="L189" s="282">
        <v>2</v>
      </c>
      <c r="M189" s="282">
        <v>14</v>
      </c>
      <c r="N189" s="282">
        <v>53430</v>
      </c>
      <c r="O189" s="282">
        <v>-70799</v>
      </c>
      <c r="P189" s="282">
        <v>200</v>
      </c>
      <c r="Q189" s="282">
        <f t="shared" si="12"/>
        <v>2871.4400000000023</v>
      </c>
    </row>
    <row r="190" spans="2:29" x14ac:dyDescent="0.25">
      <c r="B190" s="23" t="s">
        <v>618</v>
      </c>
      <c r="C190" s="282">
        <v>250249197</v>
      </c>
      <c r="D190" s="282">
        <v>73021541</v>
      </c>
      <c r="E190" s="282">
        <v>4418627.8</v>
      </c>
      <c r="F190" s="282">
        <v>6447112.5999999996</v>
      </c>
      <c r="G190" s="282">
        <v>9224250.1899999995</v>
      </c>
      <c r="H190" s="282">
        <v>8037787.7400000002</v>
      </c>
      <c r="I190" s="282">
        <v>3047338.81</v>
      </c>
      <c r="J190" s="282">
        <v>12895539.540000001</v>
      </c>
      <c r="K190" s="282">
        <v>9061640.9800000004</v>
      </c>
      <c r="L190" s="282">
        <v>5855265.8100000005</v>
      </c>
      <c r="M190" s="282">
        <v>3991634.54</v>
      </c>
      <c r="N190" s="282">
        <v>3698744.95</v>
      </c>
      <c r="O190" s="282">
        <v>3798322.8600000003</v>
      </c>
      <c r="P190" s="282">
        <v>4025835.84</v>
      </c>
      <c r="Q190" s="282">
        <f t="shared" si="12"/>
        <v>74502101.660000011</v>
      </c>
    </row>
    <row r="191" spans="2:29" x14ac:dyDescent="0.25">
      <c r="B191" s="23" t="s">
        <v>515</v>
      </c>
      <c r="C191" s="282">
        <v>10133187931</v>
      </c>
      <c r="D191" s="282">
        <v>10309413587</v>
      </c>
      <c r="E191" s="282">
        <v>736306905.30999994</v>
      </c>
      <c r="F191" s="282">
        <v>1040457508.1</v>
      </c>
      <c r="G191" s="282">
        <v>766769379.27999997</v>
      </c>
      <c r="H191" s="282">
        <v>785794172.36999989</v>
      </c>
      <c r="I191" s="282">
        <v>958953065.25999999</v>
      </c>
      <c r="J191" s="282">
        <v>754692899.21999991</v>
      </c>
      <c r="K191" s="282">
        <v>759976404.08000004</v>
      </c>
      <c r="L191" s="282">
        <v>1012424340.4400001</v>
      </c>
      <c r="M191" s="282">
        <v>771918828.41999996</v>
      </c>
      <c r="N191" s="282">
        <v>927794458.05999994</v>
      </c>
      <c r="O191" s="282">
        <v>813401637.93000007</v>
      </c>
      <c r="P191" s="282">
        <v>830044694.33000004</v>
      </c>
      <c r="Q191" s="282">
        <f t="shared" si="12"/>
        <v>10158534292.799999</v>
      </c>
    </row>
    <row r="192" spans="2:29" x14ac:dyDescent="0.25">
      <c r="B192" s="23" t="s">
        <v>619</v>
      </c>
      <c r="C192" s="282">
        <v>0</v>
      </c>
      <c r="D192" s="282">
        <v>0</v>
      </c>
      <c r="E192" s="282">
        <v>99585059.469999999</v>
      </c>
      <c r="F192" s="282">
        <v>10307042.520000003</v>
      </c>
      <c r="G192" s="282">
        <v>26014522</v>
      </c>
      <c r="H192" s="282">
        <v>328171579.80000001</v>
      </c>
      <c r="I192" s="282">
        <v>9759899.2600000016</v>
      </c>
      <c r="J192" s="282">
        <v>9542553.2899999991</v>
      </c>
      <c r="K192" s="282">
        <v>24411489.719999999</v>
      </c>
      <c r="L192" s="282">
        <v>31264013.300000001</v>
      </c>
      <c r="M192" s="282">
        <v>62645838.879999995</v>
      </c>
      <c r="N192" s="282">
        <v>10497109.880000001</v>
      </c>
      <c r="O192" s="282">
        <v>20329910.879999999</v>
      </c>
      <c r="P192" s="282">
        <v>6094867.46</v>
      </c>
      <c r="Q192" s="282">
        <f t="shared" si="12"/>
        <v>638623886.46000004</v>
      </c>
    </row>
    <row r="193" spans="2:29" x14ac:dyDescent="0.25">
      <c r="B193" s="23" t="s">
        <v>620</v>
      </c>
      <c r="C193" s="282">
        <v>0</v>
      </c>
      <c r="D193" s="282">
        <v>0</v>
      </c>
      <c r="E193" s="282">
        <v>1704158.33</v>
      </c>
      <c r="F193" s="282">
        <v>1704158.33</v>
      </c>
      <c r="G193" s="282">
        <v>1704158.33</v>
      </c>
      <c r="H193" s="282">
        <v>1704158.33</v>
      </c>
      <c r="I193" s="282">
        <v>3204158.33</v>
      </c>
      <c r="J193" s="282">
        <v>3715366.3600000003</v>
      </c>
      <c r="K193" s="282">
        <v>1704158.33</v>
      </c>
      <c r="L193" s="282">
        <v>4004258.33</v>
      </c>
      <c r="M193" s="282">
        <v>1704158.33</v>
      </c>
      <c r="N193" s="282">
        <v>2704158.33</v>
      </c>
      <c r="O193" s="282">
        <v>2063533.33</v>
      </c>
      <c r="P193" s="282">
        <v>1563533.33</v>
      </c>
      <c r="Q193" s="282">
        <f t="shared" si="12"/>
        <v>27479957.989999995</v>
      </c>
    </row>
    <row r="194" spans="2:29" s="1" customFormat="1" x14ac:dyDescent="0.25">
      <c r="B194" s="23" t="s">
        <v>394</v>
      </c>
      <c r="C194" s="282">
        <v>0</v>
      </c>
      <c r="D194" s="282">
        <v>12526853717.74</v>
      </c>
      <c r="E194" s="282">
        <v>4419675.42</v>
      </c>
      <c r="F194" s="282">
        <v>42141611.919999994</v>
      </c>
      <c r="G194" s="282">
        <v>199045520.41</v>
      </c>
      <c r="H194" s="282">
        <v>235974827.52000001</v>
      </c>
      <c r="I194" s="282">
        <v>49629282.850000001</v>
      </c>
      <c r="J194" s="282">
        <v>19886756.719999999</v>
      </c>
      <c r="K194" s="282">
        <v>99359504.120000005</v>
      </c>
      <c r="L194" s="282">
        <v>675181153.79999995</v>
      </c>
      <c r="M194" s="282">
        <v>15839273.839999996</v>
      </c>
      <c r="N194" s="282">
        <v>10684908.389999999</v>
      </c>
      <c r="O194" s="282">
        <v>17648797.310000002</v>
      </c>
      <c r="P194" s="282">
        <v>103003070.06</v>
      </c>
      <c r="Q194" s="282">
        <f t="shared" si="12"/>
        <v>1472814382.3599999</v>
      </c>
      <c r="R194"/>
      <c r="S194"/>
      <c r="T194"/>
      <c r="U194"/>
      <c r="V194"/>
      <c r="W194"/>
      <c r="X194"/>
      <c r="Y194"/>
      <c r="Z194"/>
      <c r="AA194"/>
      <c r="AB194"/>
      <c r="AC194"/>
    </row>
    <row r="195" spans="2:29" s="1" customFormat="1" x14ac:dyDescent="0.25">
      <c r="B195" s="23" t="s">
        <v>517</v>
      </c>
      <c r="C195" s="282">
        <v>0</v>
      </c>
      <c r="D195" s="282">
        <v>0</v>
      </c>
      <c r="E195" s="282">
        <v>0</v>
      </c>
      <c r="F195" s="282">
        <v>0</v>
      </c>
      <c r="G195" s="282">
        <v>0</v>
      </c>
      <c r="H195" s="282">
        <v>0</v>
      </c>
      <c r="I195" s="282">
        <v>0</v>
      </c>
      <c r="J195" s="282">
        <v>0</v>
      </c>
      <c r="K195" s="282">
        <v>0</v>
      </c>
      <c r="L195" s="282">
        <v>0</v>
      </c>
      <c r="M195" s="282">
        <v>0</v>
      </c>
      <c r="N195" s="282">
        <v>0</v>
      </c>
      <c r="O195" s="282">
        <v>0</v>
      </c>
      <c r="P195" s="282">
        <v>0</v>
      </c>
      <c r="Q195" s="282">
        <f t="shared" si="12"/>
        <v>0</v>
      </c>
      <c r="R195"/>
      <c r="S195"/>
      <c r="T195"/>
      <c r="U195"/>
      <c r="V195"/>
      <c r="W195"/>
      <c r="X195"/>
      <c r="Y195"/>
      <c r="Z195"/>
      <c r="AA195"/>
      <c r="AB195"/>
      <c r="AC195"/>
    </row>
    <row r="196" spans="2:29" s="1" customFormat="1" x14ac:dyDescent="0.25">
      <c r="B196" s="280" t="s">
        <v>220</v>
      </c>
      <c r="C196" s="281">
        <f>C197+C200+C208</f>
        <v>11875275000</v>
      </c>
      <c r="D196" s="281">
        <v>12870535561.5</v>
      </c>
      <c r="E196" s="281">
        <f>E197+E200+E208</f>
        <v>877480500</v>
      </c>
      <c r="F196" s="281">
        <f t="shared" ref="F196:O196" si="17">F197+F200+F208</f>
        <v>59941166.189999998</v>
      </c>
      <c r="G196" s="281">
        <f t="shared" si="17"/>
        <v>1782818000</v>
      </c>
      <c r="H196" s="281">
        <f t="shared" si="17"/>
        <v>123901497.93000001</v>
      </c>
      <c r="I196" s="281">
        <f t="shared" si="17"/>
        <v>0</v>
      </c>
      <c r="J196" s="281">
        <f t="shared" si="17"/>
        <v>0</v>
      </c>
      <c r="K196" s="281">
        <f t="shared" si="17"/>
        <v>125523340.19</v>
      </c>
      <c r="L196" s="281">
        <f>L197+L200+L208</f>
        <v>90936835.719999999</v>
      </c>
      <c r="M196" s="281">
        <f t="shared" si="17"/>
        <v>0</v>
      </c>
      <c r="N196" s="281">
        <f t="shared" si="17"/>
        <v>199791882.30000001</v>
      </c>
      <c r="O196" s="281">
        <f t="shared" si="17"/>
        <v>0</v>
      </c>
      <c r="P196" s="281">
        <v>151793577.25999999</v>
      </c>
      <c r="Q196" s="281">
        <f t="shared" si="12"/>
        <v>3412186799.5900002</v>
      </c>
      <c r="R196"/>
      <c r="S196"/>
      <c r="T196"/>
      <c r="U196"/>
      <c r="V196"/>
      <c r="W196"/>
      <c r="X196"/>
      <c r="Y196"/>
      <c r="Z196"/>
      <c r="AA196"/>
      <c r="AB196"/>
      <c r="AC196"/>
    </row>
    <row r="197" spans="2:29" s="1" customFormat="1" x14ac:dyDescent="0.25">
      <c r="B197" s="2" t="s">
        <v>221</v>
      </c>
      <c r="C197" s="241">
        <f>C198</f>
        <v>0</v>
      </c>
      <c r="D197" s="241">
        <v>17828000</v>
      </c>
      <c r="E197" s="241">
        <v>0</v>
      </c>
      <c r="F197" s="241"/>
      <c r="G197" s="53">
        <v>17828000</v>
      </c>
      <c r="H197" s="241"/>
      <c r="I197" s="241"/>
      <c r="J197" s="241"/>
      <c r="K197" s="241"/>
      <c r="L197" s="395">
        <v>37466000</v>
      </c>
      <c r="M197" s="241">
        <v>0</v>
      </c>
      <c r="N197" s="395">
        <v>75728101.060000002</v>
      </c>
      <c r="O197" s="241"/>
      <c r="P197" s="241">
        <f t="shared" ref="P197" si="18">P198</f>
        <v>0</v>
      </c>
      <c r="Q197" s="241">
        <f t="shared" si="12"/>
        <v>131022101.06</v>
      </c>
      <c r="R197"/>
      <c r="S197"/>
      <c r="T197"/>
      <c r="U197"/>
      <c r="V197"/>
      <c r="W197"/>
      <c r="X197"/>
      <c r="Y197"/>
      <c r="Z197"/>
      <c r="AA197"/>
      <c r="AB197"/>
      <c r="AC197"/>
    </row>
    <row r="198" spans="2:29" s="1" customFormat="1" x14ac:dyDescent="0.25">
      <c r="B198" s="21" t="s">
        <v>222</v>
      </c>
      <c r="C198" s="53">
        <v>0</v>
      </c>
      <c r="D198" s="53">
        <v>17828000</v>
      </c>
      <c r="E198" s="53"/>
      <c r="F198" s="53"/>
      <c r="G198" s="53">
        <v>17828000</v>
      </c>
      <c r="H198" s="53"/>
      <c r="I198" s="53"/>
      <c r="J198" s="53"/>
      <c r="K198" s="53"/>
      <c r="L198" s="53">
        <v>37466000</v>
      </c>
      <c r="M198" s="53"/>
      <c r="N198" s="53">
        <v>75728101.060000002</v>
      </c>
      <c r="O198" s="53"/>
      <c r="P198" s="53">
        <v>0</v>
      </c>
      <c r="Q198" s="53">
        <f t="shared" si="12"/>
        <v>131022101.06</v>
      </c>
      <c r="R198"/>
      <c r="S198"/>
      <c r="T198"/>
      <c r="U198"/>
      <c r="V198"/>
      <c r="W198"/>
      <c r="X198"/>
      <c r="Y198"/>
      <c r="Z198"/>
      <c r="AA198"/>
      <c r="AB198"/>
      <c r="AC198"/>
    </row>
    <row r="199" spans="2:29" s="1" customFormat="1" x14ac:dyDescent="0.25">
      <c r="B199" s="26" t="s">
        <v>583</v>
      </c>
      <c r="C199" s="53">
        <v>0</v>
      </c>
      <c r="D199" s="53">
        <v>17828000</v>
      </c>
      <c r="E199" s="53"/>
      <c r="F199" s="53"/>
      <c r="G199" s="53">
        <v>17828000</v>
      </c>
      <c r="H199" s="53"/>
      <c r="I199" s="53"/>
      <c r="J199" s="53"/>
      <c r="K199" s="53"/>
      <c r="L199" s="53">
        <v>37466000</v>
      </c>
      <c r="M199" s="53"/>
      <c r="N199" s="53">
        <v>75728101.060000002</v>
      </c>
      <c r="O199" s="53"/>
      <c r="P199" s="53">
        <v>0</v>
      </c>
      <c r="Q199" s="53">
        <f t="shared" si="12"/>
        <v>131022101.06</v>
      </c>
      <c r="R199"/>
      <c r="S199"/>
      <c r="T199"/>
      <c r="U199"/>
      <c r="V199"/>
      <c r="W199"/>
      <c r="X199"/>
      <c r="Y199"/>
      <c r="Z199"/>
      <c r="AA199"/>
      <c r="AB199"/>
      <c r="AC199"/>
    </row>
    <row r="200" spans="2:29" s="1" customFormat="1" x14ac:dyDescent="0.25">
      <c r="B200" s="2" t="s">
        <v>301</v>
      </c>
      <c r="C200" s="241">
        <f>C201</f>
        <v>11875275000</v>
      </c>
      <c r="D200" s="241">
        <v>12852707561.5</v>
      </c>
      <c r="E200" s="53">
        <v>877480500</v>
      </c>
      <c r="F200" s="241"/>
      <c r="G200" s="53">
        <v>1764990000</v>
      </c>
      <c r="H200" s="241"/>
      <c r="I200" s="241"/>
      <c r="J200" s="241"/>
      <c r="K200" s="241">
        <v>0</v>
      </c>
      <c r="L200" s="241">
        <v>0</v>
      </c>
      <c r="M200" s="241"/>
      <c r="N200" s="241"/>
      <c r="O200" s="241"/>
      <c r="P200" s="241">
        <f t="shared" ref="P200" si="19">P201</f>
        <v>0</v>
      </c>
      <c r="Q200" s="241">
        <f t="shared" si="12"/>
        <v>2642470500</v>
      </c>
      <c r="R200"/>
      <c r="S200"/>
      <c r="T200"/>
      <c r="U200"/>
      <c r="V200"/>
      <c r="W200"/>
      <c r="X200"/>
      <c r="Y200"/>
      <c r="Z200"/>
      <c r="AA200"/>
      <c r="AB200"/>
      <c r="AC200"/>
    </row>
    <row r="201" spans="2:29" s="1" customFormat="1" x14ac:dyDescent="0.25">
      <c r="B201" s="21" t="s">
        <v>302</v>
      </c>
      <c r="C201" s="53">
        <f>SUM(C204:C207)</f>
        <v>11875275000</v>
      </c>
      <c r="D201" s="53">
        <v>12852707561.5</v>
      </c>
      <c r="E201" s="53">
        <v>877480500</v>
      </c>
      <c r="F201" s="53"/>
      <c r="G201" s="53">
        <v>1764990000</v>
      </c>
      <c r="H201" s="53"/>
      <c r="I201" s="53"/>
      <c r="J201" s="53"/>
      <c r="K201" s="53">
        <v>0</v>
      </c>
      <c r="L201" s="53">
        <v>0</v>
      </c>
      <c r="M201" s="53"/>
      <c r="N201" s="53"/>
      <c r="O201" s="53"/>
      <c r="P201" s="53">
        <f t="shared" ref="P201" si="20">SUM(P204:P207)</f>
        <v>0</v>
      </c>
      <c r="Q201" s="53">
        <f t="shared" si="12"/>
        <v>2642470500</v>
      </c>
      <c r="R201"/>
      <c r="S201"/>
      <c r="T201"/>
      <c r="U201"/>
      <c r="V201"/>
      <c r="W201"/>
      <c r="X201"/>
      <c r="Y201"/>
      <c r="Z201"/>
      <c r="AA201"/>
      <c r="AB201"/>
      <c r="AC201"/>
    </row>
    <row r="202" spans="2:29" s="1" customFormat="1" x14ac:dyDescent="0.25">
      <c r="B202" s="26" t="s">
        <v>621</v>
      </c>
      <c r="C202" s="53"/>
      <c r="D202" s="53">
        <v>580811.5</v>
      </c>
      <c r="E202" s="53">
        <v>0</v>
      </c>
      <c r="F202" s="53"/>
      <c r="G202" s="53"/>
      <c r="H202" s="53"/>
      <c r="I202" s="53"/>
      <c r="J202" s="53"/>
      <c r="K202" s="53">
        <v>0</v>
      </c>
      <c r="L202" s="53">
        <v>0</v>
      </c>
      <c r="M202" s="53"/>
      <c r="N202" s="53"/>
      <c r="O202" s="53"/>
      <c r="P202" s="53"/>
      <c r="Q202" s="53">
        <f t="shared" si="12"/>
        <v>0</v>
      </c>
      <c r="R202"/>
      <c r="S202"/>
      <c r="T202"/>
      <c r="U202"/>
      <c r="V202"/>
      <c r="W202"/>
      <c r="X202"/>
      <c r="Y202"/>
      <c r="Z202"/>
      <c r="AA202"/>
      <c r="AB202"/>
      <c r="AC202"/>
    </row>
    <row r="203" spans="2:29" s="1" customFormat="1" x14ac:dyDescent="0.25">
      <c r="B203" s="26" t="s">
        <v>622</v>
      </c>
      <c r="C203" s="53"/>
      <c r="D203" s="53">
        <v>1303200000</v>
      </c>
      <c r="E203" s="53"/>
      <c r="F203" s="53"/>
      <c r="G203" s="53"/>
      <c r="H203" s="53"/>
      <c r="I203" s="53"/>
      <c r="J203" s="53"/>
      <c r="K203" s="53">
        <v>0</v>
      </c>
      <c r="L203" s="53"/>
      <c r="M203" s="53"/>
      <c r="N203" s="53"/>
      <c r="O203" s="53"/>
      <c r="P203" s="53"/>
      <c r="Q203" s="53">
        <f t="shared" si="12"/>
        <v>0</v>
      </c>
      <c r="R203"/>
      <c r="S203"/>
      <c r="T203"/>
      <c r="U203"/>
      <c r="V203"/>
      <c r="W203"/>
      <c r="X203"/>
      <c r="Y203"/>
      <c r="Z203"/>
      <c r="AA203"/>
      <c r="AB203"/>
      <c r="AC203"/>
    </row>
    <row r="204" spans="2:29" s="1" customFormat="1" x14ac:dyDescent="0.25">
      <c r="B204" s="26" t="s">
        <v>623</v>
      </c>
      <c r="C204" s="53">
        <v>3958425000</v>
      </c>
      <c r="D204" s="53">
        <v>3849642250</v>
      </c>
      <c r="E204" s="53"/>
      <c r="F204" s="54"/>
      <c r="G204" s="54"/>
      <c r="H204" s="53"/>
      <c r="I204" s="53"/>
      <c r="J204" s="53"/>
      <c r="K204" s="53"/>
      <c r="L204" s="53">
        <v>0</v>
      </c>
      <c r="M204" s="53"/>
      <c r="N204" s="53"/>
      <c r="O204" s="53"/>
      <c r="P204" s="53">
        <v>0</v>
      </c>
      <c r="Q204" s="53">
        <f t="shared" si="12"/>
        <v>0</v>
      </c>
      <c r="R204"/>
      <c r="S204"/>
      <c r="T204"/>
      <c r="U204"/>
      <c r="V204"/>
      <c r="W204"/>
      <c r="X204"/>
      <c r="Y204"/>
      <c r="Z204"/>
      <c r="AA204"/>
      <c r="AB204"/>
      <c r="AC204"/>
    </row>
    <row r="205" spans="2:29" s="1" customFormat="1" x14ac:dyDescent="0.25">
      <c r="B205" s="26" t="s">
        <v>624</v>
      </c>
      <c r="C205" s="53">
        <v>3958425000</v>
      </c>
      <c r="D205" s="53">
        <v>3849642250</v>
      </c>
      <c r="E205" s="53">
        <v>292493500</v>
      </c>
      <c r="F205" s="54"/>
      <c r="G205" s="54">
        <v>588330000</v>
      </c>
      <c r="H205" s="53"/>
      <c r="I205" s="53"/>
      <c r="J205" s="53"/>
      <c r="K205" s="53">
        <v>0</v>
      </c>
      <c r="L205" s="53">
        <v>0</v>
      </c>
      <c r="M205" s="53"/>
      <c r="N205" s="53"/>
      <c r="O205" s="53"/>
      <c r="P205" s="53">
        <v>0</v>
      </c>
      <c r="Q205" s="53">
        <f t="shared" si="12"/>
        <v>880823500</v>
      </c>
      <c r="R205"/>
      <c r="S205"/>
      <c r="T205"/>
      <c r="U205"/>
      <c r="V205"/>
      <c r="W205"/>
      <c r="X205"/>
      <c r="Y205"/>
      <c r="Z205"/>
      <c r="AA205"/>
      <c r="AB205"/>
      <c r="AC205"/>
    </row>
    <row r="206" spans="2:29" s="1" customFormat="1" x14ac:dyDescent="0.25">
      <c r="B206" s="26" t="s">
        <v>625</v>
      </c>
      <c r="C206" s="53">
        <v>3958425000</v>
      </c>
      <c r="D206" s="53">
        <v>3849642250</v>
      </c>
      <c r="E206" s="53">
        <v>292493500</v>
      </c>
      <c r="F206" s="54"/>
      <c r="G206" s="54">
        <v>588330000</v>
      </c>
      <c r="H206" s="53"/>
      <c r="I206" s="53"/>
      <c r="J206" s="53"/>
      <c r="K206" s="53">
        <v>0</v>
      </c>
      <c r="L206" s="53">
        <v>0</v>
      </c>
      <c r="M206" s="53"/>
      <c r="N206" s="53"/>
      <c r="O206" s="53"/>
      <c r="P206" s="53">
        <v>0</v>
      </c>
      <c r="Q206" s="53">
        <f t="shared" si="12"/>
        <v>880823500</v>
      </c>
      <c r="R206"/>
      <c r="S206"/>
      <c r="T206"/>
      <c r="U206"/>
      <c r="V206"/>
      <c r="W206"/>
      <c r="X206"/>
      <c r="Y206"/>
      <c r="Z206"/>
      <c r="AA206"/>
      <c r="AB206"/>
      <c r="AC206"/>
    </row>
    <row r="207" spans="2:29" x14ac:dyDescent="0.25">
      <c r="B207" s="26" t="s">
        <v>525</v>
      </c>
      <c r="C207" s="53">
        <v>0</v>
      </c>
      <c r="D207" s="53"/>
      <c r="E207" s="246">
        <v>292493500</v>
      </c>
      <c r="F207" s="54"/>
      <c r="G207" s="54">
        <v>588330000</v>
      </c>
      <c r="H207" s="54"/>
      <c r="I207" s="53"/>
      <c r="J207" s="53"/>
      <c r="K207" s="53">
        <v>0</v>
      </c>
      <c r="L207" s="53">
        <v>0</v>
      </c>
      <c r="M207" s="53"/>
      <c r="N207" s="53"/>
      <c r="O207" s="53"/>
      <c r="P207" s="53">
        <v>0</v>
      </c>
      <c r="Q207" s="53">
        <f t="shared" si="12"/>
        <v>880823500</v>
      </c>
    </row>
    <row r="208" spans="2:29" x14ac:dyDescent="0.25">
      <c r="B208" s="2" t="s">
        <v>224</v>
      </c>
      <c r="C208" s="241">
        <f t="shared" ref="C208" si="21">C209</f>
        <v>0</v>
      </c>
      <c r="D208" s="241">
        <v>0</v>
      </c>
      <c r="E208" s="241"/>
      <c r="F208" s="241">
        <v>59941166.189999998</v>
      </c>
      <c r="G208" s="241"/>
      <c r="H208" s="241">
        <v>123901497.93000001</v>
      </c>
      <c r="I208" s="241"/>
      <c r="J208" s="241"/>
      <c r="K208" s="241">
        <v>125523340.19</v>
      </c>
      <c r="L208" s="241">
        <v>53470835.719999999</v>
      </c>
      <c r="M208" s="241">
        <v>0</v>
      </c>
      <c r="N208" s="241">
        <v>124063781.23999999</v>
      </c>
      <c r="O208" s="241"/>
      <c r="P208" s="241">
        <v>151793577.25999999</v>
      </c>
      <c r="Q208" s="241">
        <f t="shared" si="12"/>
        <v>638694198.52999997</v>
      </c>
    </row>
    <row r="209" spans="2:29" x14ac:dyDescent="0.25">
      <c r="B209" s="21" t="s">
        <v>225</v>
      </c>
      <c r="C209" s="55">
        <v>0</v>
      </c>
      <c r="D209" s="55">
        <v>0</v>
      </c>
      <c r="E209" s="246"/>
      <c r="F209" s="54">
        <v>59941166.189999998</v>
      </c>
      <c r="G209" s="55"/>
      <c r="H209" s="55">
        <v>123901497.93000001</v>
      </c>
      <c r="I209" s="55"/>
      <c r="J209" s="55"/>
      <c r="K209" s="55">
        <v>125523340.19</v>
      </c>
      <c r="L209" s="55">
        <v>53470835.719999999</v>
      </c>
      <c r="M209" s="55">
        <v>0</v>
      </c>
      <c r="N209" s="55">
        <v>124063781.23999999</v>
      </c>
      <c r="O209" s="55"/>
      <c r="P209" s="55">
        <v>151793577.25999999</v>
      </c>
      <c r="Q209" s="55">
        <f t="shared" si="12"/>
        <v>638694198.52999997</v>
      </c>
    </row>
    <row r="210" spans="2:29" x14ac:dyDescent="0.25">
      <c r="B210" s="26" t="s">
        <v>626</v>
      </c>
      <c r="C210" s="55"/>
      <c r="D210" s="55">
        <v>0</v>
      </c>
      <c r="E210" s="246"/>
      <c r="F210" s="54">
        <v>59941166.189999998</v>
      </c>
      <c r="G210" s="55"/>
      <c r="H210" s="55">
        <v>123901497.93000001</v>
      </c>
      <c r="I210" s="55"/>
      <c r="J210" s="55"/>
      <c r="K210" s="55">
        <v>125523340.19</v>
      </c>
      <c r="L210" s="55">
        <v>53470835.719999999</v>
      </c>
      <c r="M210" s="55">
        <v>0</v>
      </c>
      <c r="N210" s="55">
        <v>124063781.23999999</v>
      </c>
      <c r="O210" s="55"/>
      <c r="P210" s="55">
        <v>151793577.25999999</v>
      </c>
      <c r="Q210" s="55">
        <f t="shared" si="12"/>
        <v>638694198.52999997</v>
      </c>
    </row>
    <row r="211" spans="2:29" s="1" customFormat="1" x14ac:dyDescent="0.25">
      <c r="B211" s="32" t="s">
        <v>226</v>
      </c>
      <c r="C211" s="251">
        <f t="shared" ref="C211:P211" si="22">+C11+C196</f>
        <v>1185625615817</v>
      </c>
      <c r="D211" s="251">
        <f>+D11+D196</f>
        <v>1236132982216.1799</v>
      </c>
      <c r="E211" s="60">
        <f>+E11+E196</f>
        <v>117130083430.48001</v>
      </c>
      <c r="F211" s="60">
        <f t="shared" si="22"/>
        <v>87434665844.460007</v>
      </c>
      <c r="G211" s="60">
        <f t="shared" si="22"/>
        <v>88612937897.179993</v>
      </c>
      <c r="H211" s="60">
        <f t="shared" si="22"/>
        <v>120222064279.84</v>
      </c>
      <c r="I211" s="60">
        <f t="shared" si="22"/>
        <v>92910189076.909988</v>
      </c>
      <c r="J211" s="60">
        <f t="shared" si="22"/>
        <v>85764251211.240021</v>
      </c>
      <c r="K211" s="60">
        <f t="shared" si="22"/>
        <v>123678801092.71001</v>
      </c>
      <c r="L211" s="60">
        <f t="shared" si="22"/>
        <v>104191676025.83002</v>
      </c>
      <c r="M211" s="60">
        <f t="shared" si="22"/>
        <v>93393309149.959961</v>
      </c>
      <c r="N211" s="60">
        <f t="shared" si="22"/>
        <v>104296766085.60002</v>
      </c>
      <c r="O211" s="60">
        <f t="shared" si="22"/>
        <v>98813432492.629959</v>
      </c>
      <c r="P211" s="60">
        <f t="shared" si="22"/>
        <v>97797558750.299988</v>
      </c>
      <c r="Q211" s="60">
        <f>+SUM(E211:P211)</f>
        <v>1214245735337.1399</v>
      </c>
      <c r="R211"/>
      <c r="S211"/>
      <c r="T211"/>
      <c r="U211"/>
      <c r="V211"/>
      <c r="W211"/>
      <c r="X211"/>
      <c r="Y211"/>
      <c r="Z211"/>
      <c r="AA211"/>
      <c r="AB211"/>
      <c r="AC211"/>
    </row>
    <row r="212" spans="2:29" s="1" customFormat="1" x14ac:dyDescent="0.25">
      <c r="B212" s="63"/>
      <c r="C212" s="64"/>
      <c r="D212" s="64"/>
      <c r="E212" s="271">
        <v>92057997.439999998</v>
      </c>
      <c r="F212" s="271">
        <v>30163306.150000002</v>
      </c>
      <c r="G212" s="271">
        <v>39359804.109999999</v>
      </c>
      <c r="H212" s="271">
        <v>14805721.030000001</v>
      </c>
      <c r="I212" s="271">
        <v>107327719.08000001</v>
      </c>
      <c r="J212" s="271">
        <v>758023.62</v>
      </c>
      <c r="K212" s="271">
        <v>133485409.01000001</v>
      </c>
      <c r="L212" s="271">
        <v>20662349</v>
      </c>
      <c r="M212" s="271">
        <v>811168.45</v>
      </c>
      <c r="N212" s="271">
        <v>3971872.96</v>
      </c>
      <c r="O212" s="271">
        <v>35965498.760000005</v>
      </c>
      <c r="P212" s="271">
        <v>140988395.98000002</v>
      </c>
      <c r="Q212" s="64">
        <v>620357265.59000003</v>
      </c>
      <c r="R212"/>
      <c r="S212"/>
      <c r="T212"/>
      <c r="U212"/>
      <c r="V212"/>
      <c r="W212"/>
      <c r="X212"/>
      <c r="Y212"/>
      <c r="Z212"/>
      <c r="AA212"/>
      <c r="AB212"/>
      <c r="AC212"/>
    </row>
    <row r="213" spans="2:29" s="1" customFormat="1" x14ac:dyDescent="0.25">
      <c r="B213" s="32" t="s">
        <v>161</v>
      </c>
      <c r="C213" s="59">
        <f>+C214+C220</f>
        <v>1748786619</v>
      </c>
      <c r="D213" s="59">
        <f>+D214+D220</f>
        <v>2594602597.5799999</v>
      </c>
      <c r="E213" s="60">
        <f t="shared" ref="E213:P213" si="23">+E214+E220</f>
        <v>92057997.439999998</v>
      </c>
      <c r="F213" s="60">
        <f t="shared" si="23"/>
        <v>30163306.150000002</v>
      </c>
      <c r="G213" s="60">
        <f>+G214+G220</f>
        <v>39359804.109999999</v>
      </c>
      <c r="H213" s="60">
        <f t="shared" si="23"/>
        <v>14805721.030000001</v>
      </c>
      <c r="I213" s="60">
        <f t="shared" si="23"/>
        <v>107327719.08000001</v>
      </c>
      <c r="J213" s="60">
        <f t="shared" si="23"/>
        <v>758023.62</v>
      </c>
      <c r="K213" s="60">
        <f t="shared" si="23"/>
        <v>133485409.01000001</v>
      </c>
      <c r="L213" s="60">
        <f t="shared" si="23"/>
        <v>20662349</v>
      </c>
      <c r="M213" s="60">
        <f t="shared" si="23"/>
        <v>811168.45</v>
      </c>
      <c r="N213" s="60">
        <f t="shared" si="23"/>
        <v>3971872.96</v>
      </c>
      <c r="O213" s="60">
        <f t="shared" si="23"/>
        <v>35965498.760000005</v>
      </c>
      <c r="P213" s="60">
        <f t="shared" si="23"/>
        <v>140988395.98000002</v>
      </c>
      <c r="Q213" s="60">
        <f t="shared" ref="Q213:Q252" si="24">+SUM(E213:P213)</f>
        <v>620357265.58999991</v>
      </c>
      <c r="R213"/>
      <c r="S213"/>
      <c r="T213"/>
      <c r="U213"/>
      <c r="V213"/>
      <c r="W213"/>
      <c r="X213"/>
      <c r="Y213"/>
      <c r="Z213"/>
      <c r="AA213"/>
      <c r="AB213"/>
      <c r="AC213"/>
    </row>
    <row r="214" spans="2:29" x14ac:dyDescent="0.25">
      <c r="B214" s="11" t="s">
        <v>229</v>
      </c>
      <c r="C214" s="247">
        <f>C215+C217</f>
        <v>793938658</v>
      </c>
      <c r="D214" s="247">
        <v>1393851353.0899999</v>
      </c>
      <c r="E214" s="247">
        <v>70404999.049999997</v>
      </c>
      <c r="F214" s="247">
        <v>11258788.960000001</v>
      </c>
      <c r="G214" s="247">
        <v>18618359.899999999</v>
      </c>
      <c r="H214" s="247">
        <v>13651092.32</v>
      </c>
      <c r="I214" s="247">
        <v>102212808.24000001</v>
      </c>
      <c r="J214" s="247">
        <v>110158.39999999999</v>
      </c>
      <c r="K214" s="247">
        <v>63765320.530000001</v>
      </c>
      <c r="L214" s="247">
        <v>2203740</v>
      </c>
      <c r="M214" s="247">
        <v>27000</v>
      </c>
      <c r="N214" s="247">
        <v>3076872</v>
      </c>
      <c r="O214" s="247">
        <v>34791242.590000004</v>
      </c>
      <c r="P214" s="247">
        <f>+P215+P217</f>
        <v>37138746.310000002</v>
      </c>
      <c r="Q214" s="247">
        <f t="shared" si="24"/>
        <v>357259128.30000001</v>
      </c>
    </row>
    <row r="215" spans="2:29" x14ac:dyDescent="0.25">
      <c r="B215" s="3" t="s">
        <v>230</v>
      </c>
      <c r="C215" s="244">
        <v>0</v>
      </c>
      <c r="D215" s="244">
        <v>58452411.939999998</v>
      </c>
      <c r="E215" s="244">
        <v>0</v>
      </c>
      <c r="F215" s="244"/>
      <c r="G215" s="244">
        <v>5883748.7000000002</v>
      </c>
      <c r="H215" s="244">
        <v>9923692.3200000003</v>
      </c>
      <c r="I215" s="244"/>
      <c r="J215" s="244"/>
      <c r="K215" s="244">
        <v>0</v>
      </c>
      <c r="L215" s="244">
        <v>0</v>
      </c>
      <c r="M215" s="244">
        <v>0</v>
      </c>
      <c r="N215" s="244"/>
      <c r="O215" s="244">
        <f>SUM(O216:O219)</f>
        <v>69582485.180000007</v>
      </c>
      <c r="P215" s="244">
        <f>+P216</f>
        <v>0</v>
      </c>
      <c r="Q215" s="244">
        <f t="shared" si="24"/>
        <v>85389926.200000003</v>
      </c>
    </row>
    <row r="216" spans="2:29" s="1" customFormat="1" x14ac:dyDescent="0.25">
      <c r="B216" s="8" t="s">
        <v>284</v>
      </c>
      <c r="C216" s="55">
        <v>0</v>
      </c>
      <c r="D216" s="55">
        <v>58452411.939999998</v>
      </c>
      <c r="E216" s="55">
        <v>0</v>
      </c>
      <c r="F216" s="55"/>
      <c r="G216" s="55">
        <v>5883748.7000000002</v>
      </c>
      <c r="H216" s="55">
        <v>9923692.3200000003</v>
      </c>
      <c r="I216" s="55"/>
      <c r="J216" s="55"/>
      <c r="K216" s="55">
        <v>0</v>
      </c>
      <c r="L216" s="55">
        <v>0</v>
      </c>
      <c r="M216" s="55">
        <v>0</v>
      </c>
      <c r="N216" s="55"/>
      <c r="O216" s="55">
        <v>0</v>
      </c>
      <c r="P216" s="55">
        <v>0</v>
      </c>
      <c r="Q216" s="55">
        <f t="shared" ref="Q216:Q217" si="25">+SUM(E216:P216)</f>
        <v>15807441.02</v>
      </c>
      <c r="R216"/>
      <c r="S216"/>
      <c r="T216"/>
      <c r="U216"/>
      <c r="V216"/>
      <c r="X216"/>
      <c r="Y216"/>
    </row>
    <row r="217" spans="2:29" s="1" customFormat="1" x14ac:dyDescent="0.25">
      <c r="B217" s="3" t="s">
        <v>232</v>
      </c>
      <c r="C217" s="244">
        <v>793938658</v>
      </c>
      <c r="D217" s="244">
        <v>1335398941.1499999</v>
      </c>
      <c r="E217" s="55">
        <v>70404999.049999997</v>
      </c>
      <c r="F217" s="55">
        <v>11258788.960000001</v>
      </c>
      <c r="G217" s="55">
        <v>12734611.199999999</v>
      </c>
      <c r="H217" s="55">
        <v>3727400</v>
      </c>
      <c r="I217" s="55">
        <v>102212808.24000001</v>
      </c>
      <c r="J217" s="55">
        <v>110158.39999999999</v>
      </c>
      <c r="K217" s="55">
        <v>63765320.530000001</v>
      </c>
      <c r="L217" s="55">
        <v>2203740</v>
      </c>
      <c r="M217" s="55">
        <v>27000</v>
      </c>
      <c r="N217" s="55">
        <v>3076872</v>
      </c>
      <c r="O217" s="55">
        <v>34791242.590000004</v>
      </c>
      <c r="P217" s="55">
        <v>37138746.310000002</v>
      </c>
      <c r="Q217" s="244">
        <f t="shared" si="25"/>
        <v>341451687.28000003</v>
      </c>
      <c r="R217"/>
      <c r="S217"/>
      <c r="T217"/>
      <c r="U217"/>
      <c r="V217"/>
      <c r="X217"/>
      <c r="Y217"/>
    </row>
    <row r="218" spans="2:29" s="1" customFormat="1" x14ac:dyDescent="0.25">
      <c r="B218" s="8" t="s">
        <v>285</v>
      </c>
      <c r="C218" s="55">
        <v>793938658</v>
      </c>
      <c r="D218" s="55">
        <v>1317090665.8999999</v>
      </c>
      <c r="E218" s="55">
        <v>70404999.049999997</v>
      </c>
      <c r="F218" s="55">
        <v>11258788.960000001</v>
      </c>
      <c r="G218" s="55">
        <v>12734611.199999999</v>
      </c>
      <c r="H218" s="55">
        <v>3727400</v>
      </c>
      <c r="I218" s="55">
        <v>102212808.24000001</v>
      </c>
      <c r="J218" s="55">
        <v>110158.39999999999</v>
      </c>
      <c r="K218" s="55">
        <v>63765320.530000001</v>
      </c>
      <c r="L218" s="55">
        <v>2203740</v>
      </c>
      <c r="M218" s="55">
        <v>27000</v>
      </c>
      <c r="N218" s="55">
        <v>3076872</v>
      </c>
      <c r="O218" s="55">
        <v>34791242.590000004</v>
      </c>
      <c r="P218" s="55">
        <v>37138746.310000002</v>
      </c>
      <c r="Q218" s="55">
        <f t="shared" si="24"/>
        <v>341451687.28000003</v>
      </c>
      <c r="R218"/>
      <c r="S218"/>
      <c r="T218"/>
      <c r="U218"/>
      <c r="V218"/>
      <c r="X218"/>
      <c r="Y218"/>
    </row>
    <row r="219" spans="2:29" s="1" customFormat="1" x14ac:dyDescent="0.25">
      <c r="B219" s="8" t="s">
        <v>402</v>
      </c>
      <c r="C219" s="55">
        <v>0</v>
      </c>
      <c r="D219" s="55">
        <v>18308275.25</v>
      </c>
      <c r="E219" s="55"/>
      <c r="F219" s="55">
        <v>0</v>
      </c>
      <c r="G219" s="55"/>
      <c r="H219" s="55"/>
      <c r="I219" s="55"/>
      <c r="J219" s="55"/>
      <c r="K219" s="55"/>
      <c r="L219" s="55"/>
      <c r="M219" s="55">
        <v>0</v>
      </c>
      <c r="N219" s="55"/>
      <c r="O219" s="55">
        <v>0</v>
      </c>
      <c r="P219" s="55">
        <v>0</v>
      </c>
      <c r="Q219" s="55">
        <f t="shared" si="24"/>
        <v>0</v>
      </c>
      <c r="R219"/>
      <c r="S219"/>
      <c r="T219"/>
      <c r="U219"/>
      <c r="V219"/>
      <c r="X219"/>
      <c r="Y219"/>
    </row>
    <row r="220" spans="2:29" s="1" customFormat="1" x14ac:dyDescent="0.25">
      <c r="B220" s="10" t="s">
        <v>287</v>
      </c>
      <c r="C220" s="248">
        <f>C223</f>
        <v>954847961</v>
      </c>
      <c r="D220" s="248">
        <v>1200751244.4899998</v>
      </c>
      <c r="E220" s="248">
        <v>21652998.390000001</v>
      </c>
      <c r="F220" s="248">
        <v>18904517.190000001</v>
      </c>
      <c r="G220" s="248">
        <v>20741444.210000001</v>
      </c>
      <c r="H220" s="248">
        <v>1154628.71</v>
      </c>
      <c r="I220" s="248">
        <v>5114910.84</v>
      </c>
      <c r="J220" s="248">
        <v>647865.22</v>
      </c>
      <c r="K220" s="248">
        <v>69720088.480000004</v>
      </c>
      <c r="L220" s="248">
        <v>18458609</v>
      </c>
      <c r="M220" s="248">
        <v>784168.45</v>
      </c>
      <c r="N220" s="248">
        <v>895000.96</v>
      </c>
      <c r="O220" s="248">
        <f t="shared" ref="O220:P220" si="26">O223</f>
        <v>1174256.17</v>
      </c>
      <c r="P220" s="248">
        <f t="shared" si="26"/>
        <v>103849649.67</v>
      </c>
      <c r="Q220" s="248">
        <f t="shared" si="24"/>
        <v>263098137.29000002</v>
      </c>
      <c r="R220"/>
      <c r="S220"/>
      <c r="T220"/>
      <c r="U220"/>
      <c r="V220"/>
      <c r="X220"/>
      <c r="Y220"/>
    </row>
    <row r="221" spans="2:29" s="1" customFormat="1" x14ac:dyDescent="0.25">
      <c r="B221" s="3" t="s">
        <v>529</v>
      </c>
      <c r="C221" s="274">
        <v>0</v>
      </c>
      <c r="D221" s="274">
        <v>9171570.1999999993</v>
      </c>
      <c r="E221" s="274">
        <v>0</v>
      </c>
      <c r="F221" s="274"/>
      <c r="G221" s="274"/>
      <c r="H221" s="274"/>
      <c r="I221" s="274"/>
      <c r="J221" s="274"/>
      <c r="K221" s="274"/>
      <c r="L221" s="274"/>
      <c r="M221" s="274"/>
      <c r="N221" s="274"/>
      <c r="O221" s="274">
        <v>0</v>
      </c>
      <c r="P221" s="274">
        <v>0</v>
      </c>
      <c r="Q221" s="244">
        <f t="shared" si="24"/>
        <v>0</v>
      </c>
      <c r="R221"/>
      <c r="S221"/>
      <c r="T221"/>
      <c r="U221"/>
      <c r="V221"/>
      <c r="X221"/>
      <c r="Y221"/>
    </row>
    <row r="222" spans="2:29" x14ac:dyDescent="0.25">
      <c r="B222" s="8" t="s">
        <v>530</v>
      </c>
      <c r="C222" s="274">
        <v>0</v>
      </c>
      <c r="D222" s="274">
        <v>9171570.1999999993</v>
      </c>
      <c r="E222" s="276">
        <v>0</v>
      </c>
      <c r="F222" s="276"/>
      <c r="G222" s="276"/>
      <c r="H222" s="276"/>
      <c r="I222" s="276"/>
      <c r="J222" s="276"/>
      <c r="K222" s="276"/>
      <c r="L222" s="276"/>
      <c r="M222" s="276"/>
      <c r="N222" s="276"/>
      <c r="O222" s="276">
        <v>0</v>
      </c>
      <c r="P222" s="276">
        <v>0</v>
      </c>
      <c r="Q222" s="55">
        <f t="shared" si="24"/>
        <v>0</v>
      </c>
    </row>
    <row r="223" spans="2:29" x14ac:dyDescent="0.25">
      <c r="B223" s="3" t="s">
        <v>243</v>
      </c>
      <c r="C223" s="244">
        <f>C224</f>
        <v>954847961</v>
      </c>
      <c r="D223" s="244">
        <v>1191579674.2899997</v>
      </c>
      <c r="E223" s="244">
        <v>21652998.390000001</v>
      </c>
      <c r="F223" s="244">
        <v>18904517.190000001</v>
      </c>
      <c r="G223" s="244">
        <v>20741444.210000001</v>
      </c>
      <c r="H223" s="244">
        <v>1154628.71</v>
      </c>
      <c r="I223" s="244">
        <v>5114910.84</v>
      </c>
      <c r="J223" s="244">
        <v>647865.22</v>
      </c>
      <c r="K223" s="244">
        <v>69720088.480000004</v>
      </c>
      <c r="L223" s="244">
        <v>18458609</v>
      </c>
      <c r="M223" s="244">
        <v>784168.45</v>
      </c>
      <c r="N223" s="244">
        <v>895000.96</v>
      </c>
      <c r="O223" s="244">
        <v>1174256.17</v>
      </c>
      <c r="P223" s="244">
        <v>103849649.67</v>
      </c>
      <c r="Q223" s="244">
        <f t="shared" si="24"/>
        <v>263098137.29000002</v>
      </c>
    </row>
    <row r="224" spans="2:29" x14ac:dyDescent="0.25">
      <c r="B224" s="8" t="s">
        <v>289</v>
      </c>
      <c r="C224" s="55">
        <v>954847961</v>
      </c>
      <c r="D224" s="55">
        <v>1191579674.2899997</v>
      </c>
      <c r="E224" s="55">
        <v>21652998.390000001</v>
      </c>
      <c r="F224" s="55">
        <v>18904517.190000001</v>
      </c>
      <c r="G224" s="55">
        <v>20741444.210000001</v>
      </c>
      <c r="H224" s="55">
        <v>1154628.71</v>
      </c>
      <c r="I224" s="55">
        <v>5114910.84</v>
      </c>
      <c r="J224" s="55">
        <v>647865.22</v>
      </c>
      <c r="K224" s="55">
        <v>69720088.480000004</v>
      </c>
      <c r="L224" s="55">
        <v>18458609</v>
      </c>
      <c r="M224" s="55">
        <v>784168.45</v>
      </c>
      <c r="N224" s="55">
        <v>895000.96</v>
      </c>
      <c r="O224" s="55">
        <v>1174256.17</v>
      </c>
      <c r="P224" s="55">
        <v>103849649.67</v>
      </c>
      <c r="Q224" s="55">
        <f t="shared" si="24"/>
        <v>263098137.29000002</v>
      </c>
    </row>
    <row r="225" spans="2:22" x14ac:dyDescent="0.25">
      <c r="B225" s="32" t="s">
        <v>292</v>
      </c>
      <c r="C225" s="59">
        <f t="shared" ref="C225:I225" si="27">+C211+C213</f>
        <v>1187374402436</v>
      </c>
      <c r="D225" s="59">
        <f t="shared" si="27"/>
        <v>1238727584813.76</v>
      </c>
      <c r="E225" s="60">
        <f>+E211+E213</f>
        <v>117222141427.92001</v>
      </c>
      <c r="F225" s="60">
        <f t="shared" si="27"/>
        <v>87464829150.610001</v>
      </c>
      <c r="G225" s="60">
        <f t="shared" si="27"/>
        <v>88652297701.289993</v>
      </c>
      <c r="H225" s="60">
        <f t="shared" si="27"/>
        <v>120236870000.87</v>
      </c>
      <c r="I225" s="60">
        <f t="shared" si="27"/>
        <v>93017516795.98999</v>
      </c>
      <c r="J225" s="60">
        <f>+J211+J213</f>
        <v>85765009234.860016</v>
      </c>
      <c r="K225" s="60">
        <f t="shared" ref="K225:Q225" si="28">+K211+K213</f>
        <v>123812286501.72</v>
      </c>
      <c r="L225" s="60">
        <f t="shared" si="28"/>
        <v>104212338374.83002</v>
      </c>
      <c r="M225" s="60">
        <f t="shared" si="28"/>
        <v>93394120318.409958</v>
      </c>
      <c r="N225" s="60">
        <f t="shared" si="28"/>
        <v>104300737958.56003</v>
      </c>
      <c r="O225" s="60">
        <f t="shared" si="28"/>
        <v>98849397991.389954</v>
      </c>
      <c r="P225" s="60">
        <f t="shared" si="28"/>
        <v>97938547146.279984</v>
      </c>
      <c r="Q225" s="60">
        <f t="shared" si="28"/>
        <v>1214866092602.73</v>
      </c>
    </row>
    <row r="226" spans="2:22" s="1" customFormat="1" x14ac:dyDescent="0.25">
      <c r="B226" s="15"/>
      <c r="C226" s="55"/>
      <c r="D226" s="55"/>
      <c r="E226" s="37"/>
      <c r="F226" s="37"/>
      <c r="G226" s="37"/>
      <c r="H226" s="37"/>
      <c r="I226" s="37"/>
      <c r="J226" s="37"/>
      <c r="K226" s="37"/>
      <c r="L226" s="37"/>
      <c r="M226" s="37"/>
      <c r="N226" s="37"/>
      <c r="O226" s="37"/>
      <c r="P226" s="37"/>
      <c r="Q226" s="37"/>
      <c r="R226"/>
      <c r="S226"/>
      <c r="T226"/>
      <c r="U226"/>
      <c r="V226"/>
    </row>
    <row r="227" spans="2:22" s="1" customFormat="1" x14ac:dyDescent="0.25">
      <c r="B227" s="32" t="s">
        <v>293</v>
      </c>
      <c r="C227" s="59">
        <f>+C228+C235</f>
        <v>344980212118</v>
      </c>
      <c r="D227" s="59">
        <f>+D228+D235+D245</f>
        <v>337216258591</v>
      </c>
      <c r="E227" s="60">
        <f>+E228+E235+E249+E245</f>
        <v>67266030</v>
      </c>
      <c r="F227" s="60">
        <f t="shared" ref="F227:O227" si="29">+F228+F235+F249+F245</f>
        <v>54437974476.190002</v>
      </c>
      <c r="G227" s="60">
        <f t="shared" si="29"/>
        <v>16165352158.809999</v>
      </c>
      <c r="H227" s="60">
        <f t="shared" si="29"/>
        <v>19225853026.799999</v>
      </c>
      <c r="I227" s="60">
        <f t="shared" si="29"/>
        <v>41041420408.150002</v>
      </c>
      <c r="J227" s="60">
        <f t="shared" si="29"/>
        <v>176487000</v>
      </c>
      <c r="K227" s="60">
        <f t="shared" si="29"/>
        <v>119885575260.23</v>
      </c>
      <c r="L227" s="60">
        <f t="shared" si="29"/>
        <v>5177383382.4099998</v>
      </c>
      <c r="M227" s="60">
        <f t="shared" si="29"/>
        <v>2450078810.2800002</v>
      </c>
      <c r="N227" s="60">
        <f t="shared" si="29"/>
        <v>3302026847.5299997</v>
      </c>
      <c r="O227" s="60">
        <f t="shared" si="29"/>
        <v>28842082494.129997</v>
      </c>
      <c r="P227" s="60">
        <f>+P228+P235+P249+P245</f>
        <v>37978763638.119995</v>
      </c>
      <c r="Q227" s="60">
        <f>+SUM(E227:P227)</f>
        <v>328750263532.64996</v>
      </c>
      <c r="R227"/>
      <c r="S227"/>
      <c r="T227"/>
      <c r="U227"/>
      <c r="V227"/>
    </row>
    <row r="228" spans="2:22" s="1" customFormat="1" x14ac:dyDescent="0.25">
      <c r="B228" s="10" t="s">
        <v>627</v>
      </c>
      <c r="C228" s="248">
        <f>+C229</f>
        <v>0</v>
      </c>
      <c r="D228" s="248"/>
      <c r="E228" s="248"/>
      <c r="F228" s="248"/>
      <c r="G228" s="248"/>
      <c r="H228" s="248"/>
      <c r="I228" s="248"/>
      <c r="J228" s="248"/>
      <c r="K228" s="248"/>
      <c r="L228" s="248"/>
      <c r="M228" s="264"/>
      <c r="N228" s="264"/>
      <c r="O228" s="264">
        <v>902811000</v>
      </c>
      <c r="P228" s="264">
        <v>8197406500</v>
      </c>
      <c r="Q228" s="248">
        <f t="shared" si="24"/>
        <v>9100217500</v>
      </c>
      <c r="R228"/>
      <c r="S228"/>
      <c r="T228"/>
      <c r="U228"/>
      <c r="V228"/>
    </row>
    <row r="229" spans="2:22" s="1" customFormat="1" x14ac:dyDescent="0.25">
      <c r="B229" s="3" t="s">
        <v>252</v>
      </c>
      <c r="C229" s="241">
        <f>C230+C233</f>
        <v>0</v>
      </c>
      <c r="D229" s="241"/>
      <c r="E229" s="265">
        <v>0</v>
      </c>
      <c r="F229" s="265">
        <v>0</v>
      </c>
      <c r="G229" s="265">
        <v>0</v>
      </c>
      <c r="H229" s="265">
        <v>0</v>
      </c>
      <c r="I229" s="265">
        <v>0</v>
      </c>
      <c r="J229" s="265">
        <v>0</v>
      </c>
      <c r="K229" s="265">
        <v>0</v>
      </c>
      <c r="L229" s="265">
        <v>0</v>
      </c>
      <c r="M229" s="265"/>
      <c r="N229" s="265"/>
      <c r="O229" s="265">
        <v>902811000</v>
      </c>
      <c r="P229" s="241"/>
      <c r="Q229" s="241">
        <f t="shared" si="24"/>
        <v>902811000</v>
      </c>
      <c r="R229"/>
      <c r="S229"/>
      <c r="T229"/>
      <c r="U229"/>
      <c r="V229"/>
    </row>
    <row r="230" spans="2:22" x14ac:dyDescent="0.25">
      <c r="B230" s="24" t="s">
        <v>253</v>
      </c>
      <c r="C230" s="241">
        <f>C231+C232</f>
        <v>0</v>
      </c>
      <c r="D230" s="241"/>
      <c r="E230" s="265">
        <v>0</v>
      </c>
      <c r="F230" s="265">
        <v>0</v>
      </c>
      <c r="G230" s="265">
        <v>0</v>
      </c>
      <c r="H230" s="265">
        <v>0</v>
      </c>
      <c r="I230" s="265">
        <v>0</v>
      </c>
      <c r="J230" s="265">
        <v>0</v>
      </c>
      <c r="K230" s="265">
        <v>0</v>
      </c>
      <c r="L230" s="265">
        <v>0</v>
      </c>
      <c r="M230" s="265"/>
      <c r="N230" s="265"/>
      <c r="O230" s="265"/>
      <c r="P230" s="241"/>
      <c r="Q230" s="241">
        <f t="shared" si="24"/>
        <v>0</v>
      </c>
    </row>
    <row r="231" spans="2:22" s="1" customFormat="1" x14ac:dyDescent="0.25">
      <c r="B231" s="25" t="s">
        <v>589</v>
      </c>
      <c r="C231" s="53">
        <v>0</v>
      </c>
      <c r="D231" s="53"/>
      <c r="E231" s="266">
        <v>0</v>
      </c>
      <c r="F231" s="53">
        <v>0</v>
      </c>
      <c r="G231" s="53">
        <v>0</v>
      </c>
      <c r="H231" s="53">
        <v>0</v>
      </c>
      <c r="I231" s="53">
        <v>0</v>
      </c>
      <c r="J231" s="53">
        <v>0</v>
      </c>
      <c r="K231" s="53">
        <v>0</v>
      </c>
      <c r="L231" s="53">
        <v>0</v>
      </c>
      <c r="M231" s="53"/>
      <c r="N231" s="53"/>
      <c r="O231" s="53"/>
      <c r="P231" s="53"/>
      <c r="Q231" s="53">
        <f t="shared" si="24"/>
        <v>0</v>
      </c>
      <c r="R231"/>
      <c r="S231"/>
      <c r="T231"/>
      <c r="U231"/>
      <c r="V231"/>
    </row>
    <row r="232" spans="2:22" x14ac:dyDescent="0.25">
      <c r="B232" s="3" t="s">
        <v>378</v>
      </c>
      <c r="C232" s="53">
        <f>C233</f>
        <v>0</v>
      </c>
      <c r="D232" s="53"/>
      <c r="E232" s="53">
        <v>0</v>
      </c>
      <c r="F232" s="53">
        <v>0</v>
      </c>
      <c r="G232" s="53">
        <v>0</v>
      </c>
      <c r="H232" s="53">
        <v>0</v>
      </c>
      <c r="I232" s="53">
        <v>0</v>
      </c>
      <c r="J232" s="53">
        <v>0</v>
      </c>
      <c r="K232" s="53">
        <v>0</v>
      </c>
      <c r="L232" s="53">
        <v>0</v>
      </c>
      <c r="M232" s="53"/>
      <c r="N232" s="53"/>
      <c r="O232" s="53"/>
      <c r="P232" s="53">
        <v>8197406500</v>
      </c>
      <c r="Q232" s="241">
        <f t="shared" si="24"/>
        <v>8197406500</v>
      </c>
    </row>
    <row r="233" spans="2:22" s="1" customFormat="1" x14ac:dyDescent="0.25">
      <c r="B233" s="24" t="s">
        <v>536</v>
      </c>
      <c r="C233" s="241">
        <f>C234</f>
        <v>0</v>
      </c>
      <c r="D233" s="241"/>
      <c r="E233" s="241">
        <v>0</v>
      </c>
      <c r="F233" s="241">
        <v>0</v>
      </c>
      <c r="G233" s="241">
        <v>0</v>
      </c>
      <c r="H233" s="241">
        <v>0</v>
      </c>
      <c r="I233" s="241">
        <v>0</v>
      </c>
      <c r="J233" s="241">
        <v>0</v>
      </c>
      <c r="K233" s="241">
        <v>0</v>
      </c>
      <c r="L233" s="241">
        <v>0</v>
      </c>
      <c r="M233" s="241"/>
      <c r="N233" s="241"/>
      <c r="O233" s="241"/>
      <c r="P233" s="241"/>
      <c r="Q233" s="241">
        <f t="shared" si="24"/>
        <v>0</v>
      </c>
      <c r="R233"/>
      <c r="S233"/>
      <c r="T233"/>
      <c r="U233"/>
      <c r="V233"/>
    </row>
    <row r="234" spans="2:22" s="1" customFormat="1" x14ac:dyDescent="0.25">
      <c r="B234" s="25" t="s">
        <v>590</v>
      </c>
      <c r="C234" s="53">
        <v>0</v>
      </c>
      <c r="D234" s="53"/>
      <c r="E234" s="286">
        <v>0</v>
      </c>
      <c r="F234" s="286">
        <v>0</v>
      </c>
      <c r="G234" s="286">
        <v>0</v>
      </c>
      <c r="H234" s="53">
        <v>0</v>
      </c>
      <c r="I234" s="53">
        <v>0</v>
      </c>
      <c r="J234" s="53">
        <v>0</v>
      </c>
      <c r="K234" s="53">
        <v>0</v>
      </c>
      <c r="L234" s="53">
        <v>0</v>
      </c>
      <c r="M234" s="53"/>
      <c r="N234" s="53"/>
      <c r="O234" s="53"/>
      <c r="P234" s="53"/>
      <c r="Q234" s="53">
        <f t="shared" si="24"/>
        <v>0</v>
      </c>
      <c r="R234"/>
      <c r="S234"/>
      <c r="T234"/>
      <c r="U234"/>
      <c r="V234"/>
    </row>
    <row r="235" spans="2:22" s="1" customFormat="1" x14ac:dyDescent="0.25">
      <c r="B235" s="10" t="s">
        <v>294</v>
      </c>
      <c r="C235" s="248">
        <f>+C236</f>
        <v>344980212118</v>
      </c>
      <c r="D235" s="248">
        <v>311970706298.48999</v>
      </c>
      <c r="E235" s="248">
        <v>67266030</v>
      </c>
      <c r="F235" s="248">
        <v>53692144476.190002</v>
      </c>
      <c r="G235" s="248">
        <v>15602604208</v>
      </c>
      <c r="H235" s="248">
        <v>18514717125.18</v>
      </c>
      <c r="I235" s="248">
        <v>40841580408.150002</v>
      </c>
      <c r="J235" s="248">
        <v>176487000</v>
      </c>
      <c r="K235" s="248">
        <v>119885575260.23</v>
      </c>
      <c r="L235" s="248">
        <v>5177383382.4099998</v>
      </c>
      <c r="M235" s="248">
        <v>2450078810.2800002</v>
      </c>
      <c r="N235" s="248">
        <v>3302026847.5299997</v>
      </c>
      <c r="O235" s="248">
        <v>25413618625.279999</v>
      </c>
      <c r="P235" s="248">
        <v>29781357138.119995</v>
      </c>
      <c r="Q235" s="248">
        <f t="shared" si="24"/>
        <v>314904839311.37</v>
      </c>
      <c r="R235"/>
      <c r="S235"/>
      <c r="T235"/>
      <c r="U235"/>
      <c r="V235"/>
    </row>
    <row r="236" spans="2:22" s="1" customFormat="1" x14ac:dyDescent="0.25">
      <c r="B236" s="3" t="s">
        <v>258</v>
      </c>
      <c r="C236" s="241">
        <f>C239+C242</f>
        <v>344980212118</v>
      </c>
      <c r="D236" s="241">
        <v>311970706298.48999</v>
      </c>
      <c r="E236" s="241">
        <v>67266030</v>
      </c>
      <c r="F236" s="241">
        <v>53692144476.190002</v>
      </c>
      <c r="G236" s="241">
        <v>15602604208</v>
      </c>
      <c r="H236" s="241">
        <v>18514717125.18</v>
      </c>
      <c r="I236" s="241">
        <v>40841580408.150002</v>
      </c>
      <c r="J236" s="241">
        <v>176487000</v>
      </c>
      <c r="K236" s="241">
        <v>119885575260.23</v>
      </c>
      <c r="L236" s="241">
        <v>5177383382.4099998</v>
      </c>
      <c r="M236" s="241">
        <v>2450078810.2800002</v>
      </c>
      <c r="N236" s="241">
        <v>3302026847.5299997</v>
      </c>
      <c r="O236" s="241">
        <v>25413618625.279999</v>
      </c>
      <c r="P236" s="241">
        <v>29781357138.119995</v>
      </c>
      <c r="Q236" s="241">
        <f t="shared" si="24"/>
        <v>314904839311.37</v>
      </c>
      <c r="R236"/>
      <c r="S236"/>
      <c r="T236"/>
      <c r="U236"/>
      <c r="V236"/>
    </row>
    <row r="237" spans="2:22" x14ac:dyDescent="0.25">
      <c r="B237" s="24" t="s">
        <v>628</v>
      </c>
      <c r="C237" s="241">
        <v>0</v>
      </c>
      <c r="D237" s="241">
        <v>163000000</v>
      </c>
      <c r="E237" s="241"/>
      <c r="F237" s="241"/>
      <c r="G237" s="241"/>
      <c r="H237" s="241"/>
      <c r="I237" s="241"/>
      <c r="J237" s="241">
        <v>0</v>
      </c>
      <c r="K237" s="241"/>
      <c r="L237" s="241"/>
      <c r="M237" s="241"/>
      <c r="N237" s="241"/>
      <c r="O237" s="241"/>
      <c r="P237" s="241"/>
      <c r="Q237" s="241">
        <f t="shared" ref="Q237:Q238" si="30">+SUM(E237:P237)</f>
        <v>0</v>
      </c>
    </row>
    <row r="238" spans="2:22" s="1" customFormat="1" x14ac:dyDescent="0.25">
      <c r="B238" s="25" t="s">
        <v>629</v>
      </c>
      <c r="C238" s="53">
        <v>0</v>
      </c>
      <c r="D238" s="53">
        <v>163000000</v>
      </c>
      <c r="E238" s="266"/>
      <c r="F238" s="53"/>
      <c r="G238" s="53"/>
      <c r="H238" s="53"/>
      <c r="I238" s="53"/>
      <c r="J238" s="53">
        <v>0</v>
      </c>
      <c r="K238" s="53"/>
      <c r="L238" s="53"/>
      <c r="M238" s="53"/>
      <c r="N238" s="53"/>
      <c r="O238" s="53"/>
      <c r="P238" s="53"/>
      <c r="Q238" s="53">
        <f t="shared" si="30"/>
        <v>0</v>
      </c>
      <c r="R238"/>
      <c r="S238"/>
      <c r="T238"/>
      <c r="U238"/>
      <c r="V238"/>
    </row>
    <row r="239" spans="2:22" x14ac:dyDescent="0.25">
      <c r="B239" s="24" t="s">
        <v>259</v>
      </c>
      <c r="C239" s="241">
        <f>C240+C241</f>
        <v>240121781633</v>
      </c>
      <c r="D239" s="241">
        <v>225235718651.08002</v>
      </c>
      <c r="E239" s="241">
        <v>0</v>
      </c>
      <c r="F239" s="241">
        <v>30000000000</v>
      </c>
      <c r="G239" s="241">
        <v>15000000000</v>
      </c>
      <c r="H239" s="241">
        <v>15000000000</v>
      </c>
      <c r="I239" s="241">
        <v>40000000000</v>
      </c>
      <c r="J239" s="241">
        <v>0</v>
      </c>
      <c r="K239" s="241"/>
      <c r="L239" s="241"/>
      <c r="M239" s="241"/>
      <c r="N239" s="241"/>
      <c r="O239" s="241">
        <v>25000000000</v>
      </c>
      <c r="P239" s="241"/>
      <c r="Q239" s="241">
        <f t="shared" si="24"/>
        <v>125000000000</v>
      </c>
    </row>
    <row r="240" spans="2:22" s="1" customFormat="1" x14ac:dyDescent="0.25">
      <c r="B240" s="25" t="s">
        <v>260</v>
      </c>
      <c r="C240" s="53">
        <v>104556706812</v>
      </c>
      <c r="D240" s="53">
        <v>104556706812</v>
      </c>
      <c r="E240" s="266">
        <v>0</v>
      </c>
      <c r="F240" s="53">
        <v>30000000000</v>
      </c>
      <c r="G240" s="53">
        <v>15000000000</v>
      </c>
      <c r="H240" s="53">
        <v>15000000000</v>
      </c>
      <c r="I240" s="53">
        <v>40000000000</v>
      </c>
      <c r="J240" s="53">
        <v>0</v>
      </c>
      <c r="K240" s="53"/>
      <c r="L240" s="53"/>
      <c r="M240" s="53"/>
      <c r="N240" s="53"/>
      <c r="O240" s="53">
        <v>25000000000</v>
      </c>
      <c r="P240" s="53"/>
      <c r="Q240" s="53">
        <f t="shared" si="24"/>
        <v>125000000000</v>
      </c>
      <c r="R240"/>
      <c r="S240"/>
      <c r="T240"/>
      <c r="U240"/>
      <c r="V240"/>
    </row>
    <row r="241" spans="2:17" x14ac:dyDescent="0.25">
      <c r="B241" s="25" t="s">
        <v>261</v>
      </c>
      <c r="C241" s="53">
        <v>135565074821</v>
      </c>
      <c r="D241" s="53">
        <v>120679011839.08</v>
      </c>
      <c r="E241" s="267">
        <v>0</v>
      </c>
      <c r="F241" s="53"/>
      <c r="G241" s="53"/>
      <c r="H241" s="53"/>
      <c r="I241" s="53"/>
      <c r="J241" s="53"/>
      <c r="K241" s="53">
        <v>117904328728.58</v>
      </c>
      <c r="L241" s="53"/>
      <c r="M241" s="53">
        <v>1399377895.2</v>
      </c>
      <c r="N241" s="53"/>
      <c r="O241" s="53"/>
      <c r="P241" s="53">
        <v>1198677615.4200001</v>
      </c>
      <c r="Q241" s="53">
        <f t="shared" si="24"/>
        <v>120502384239.2</v>
      </c>
    </row>
    <row r="242" spans="2:17" x14ac:dyDescent="0.25">
      <c r="B242" s="24" t="s">
        <v>263</v>
      </c>
      <c r="C242" s="241">
        <f>C243</f>
        <v>104858430485</v>
      </c>
      <c r="D242" s="241">
        <v>86571987647.410019</v>
      </c>
      <c r="E242" s="241">
        <v>67266030</v>
      </c>
      <c r="F242" s="241">
        <v>23692144476.189999</v>
      </c>
      <c r="G242" s="241">
        <v>602604208</v>
      </c>
      <c r="H242" s="241">
        <v>3514717125.1799998</v>
      </c>
      <c r="I242" s="241">
        <v>841580408.1500001</v>
      </c>
      <c r="J242" s="241">
        <v>176487000</v>
      </c>
      <c r="K242" s="241">
        <v>1981246531.6499999</v>
      </c>
      <c r="L242" s="241">
        <v>5177383382.4099998</v>
      </c>
      <c r="M242" s="241">
        <v>1050700915.08</v>
      </c>
      <c r="N242" s="241">
        <v>3302026847.5299997</v>
      </c>
      <c r="O242" s="241">
        <v>413618625.27999997</v>
      </c>
      <c r="P242" s="241"/>
      <c r="Q242" s="241">
        <f t="shared" si="24"/>
        <v>40819775549.470001</v>
      </c>
    </row>
    <row r="243" spans="2:17" x14ac:dyDescent="0.25">
      <c r="B243" s="27" t="s">
        <v>264</v>
      </c>
      <c r="C243" s="53">
        <v>104858430485</v>
      </c>
      <c r="D243" s="53">
        <v>2544469167.02</v>
      </c>
      <c r="E243" s="53"/>
      <c r="F243" s="249">
        <v>0</v>
      </c>
      <c r="G243" s="249">
        <v>0</v>
      </c>
      <c r="H243" s="53">
        <v>0</v>
      </c>
      <c r="I243" s="53"/>
      <c r="J243" s="53">
        <v>0</v>
      </c>
      <c r="K243" s="53"/>
      <c r="L243" s="53">
        <v>0</v>
      </c>
      <c r="M243" s="53">
        <v>0</v>
      </c>
      <c r="N243" s="53"/>
      <c r="O243" s="53"/>
      <c r="P243" s="53"/>
      <c r="Q243" s="53">
        <f t="shared" si="24"/>
        <v>0</v>
      </c>
    </row>
    <row r="244" spans="2:17" x14ac:dyDescent="0.25">
      <c r="B244" s="27" t="s">
        <v>265</v>
      </c>
      <c r="C244" s="53"/>
      <c r="D244" s="53">
        <v>84027518480.390015</v>
      </c>
      <c r="E244" s="53">
        <v>67266030</v>
      </c>
      <c r="F244" s="249">
        <v>23692144476.189999</v>
      </c>
      <c r="G244" s="249">
        <v>602604208</v>
      </c>
      <c r="H244" s="53">
        <v>3514717125.1799998</v>
      </c>
      <c r="I244" s="53">
        <v>841580408.1500001</v>
      </c>
      <c r="J244" s="53">
        <v>176487000</v>
      </c>
      <c r="K244" s="53">
        <v>1981246531.6499999</v>
      </c>
      <c r="L244" s="53">
        <v>5177383382.4099998</v>
      </c>
      <c r="M244" s="53">
        <v>1050700915.08</v>
      </c>
      <c r="N244" s="53">
        <v>3302026847.5299997</v>
      </c>
      <c r="O244" s="53">
        <v>413618625.27999997</v>
      </c>
      <c r="P244" s="53">
        <v>28582679522.699993</v>
      </c>
      <c r="Q244" s="53">
        <f t="shared" si="24"/>
        <v>69402455072.169998</v>
      </c>
    </row>
    <row r="245" spans="2:17" x14ac:dyDescent="0.25">
      <c r="B245" s="10" t="s">
        <v>630</v>
      </c>
      <c r="C245" s="248">
        <f t="shared" ref="C245" si="31">+C246</f>
        <v>0</v>
      </c>
      <c r="D245" s="248">
        <f>+D246+D249</f>
        <v>25245552292.509998</v>
      </c>
      <c r="E245" s="248">
        <v>0</v>
      </c>
      <c r="F245" s="248">
        <v>0</v>
      </c>
      <c r="G245" s="248">
        <v>0</v>
      </c>
      <c r="H245" s="248">
        <v>0</v>
      </c>
      <c r="I245" s="248">
        <v>0</v>
      </c>
      <c r="J245" s="248">
        <v>0</v>
      </c>
      <c r="K245" s="248">
        <v>0</v>
      </c>
      <c r="L245" s="248">
        <v>0</v>
      </c>
      <c r="M245" s="248"/>
      <c r="N245" s="248"/>
      <c r="O245" s="248"/>
      <c r="P245" s="248"/>
      <c r="Q245" s="248">
        <f t="shared" ref="Q245:Q248" si="32">+SUM(E245:P245)</f>
        <v>0</v>
      </c>
    </row>
    <row r="246" spans="2:17" x14ac:dyDescent="0.25">
      <c r="B246" s="3" t="s">
        <v>631</v>
      </c>
      <c r="C246" s="241">
        <f t="shared" ref="C246:C247" si="33">C247</f>
        <v>0</v>
      </c>
      <c r="D246" s="241"/>
      <c r="E246" s="241">
        <v>0</v>
      </c>
      <c r="F246" s="241">
        <v>0</v>
      </c>
      <c r="G246" s="241">
        <v>0</v>
      </c>
      <c r="H246" s="241">
        <v>0</v>
      </c>
      <c r="I246" s="241">
        <v>0</v>
      </c>
      <c r="J246" s="241">
        <v>0</v>
      </c>
      <c r="K246" s="241">
        <v>0</v>
      </c>
      <c r="L246" s="241">
        <v>0</v>
      </c>
      <c r="M246" s="241"/>
      <c r="N246" s="241"/>
      <c r="O246" s="241"/>
      <c r="P246" s="241"/>
      <c r="Q246" s="241">
        <f t="shared" si="32"/>
        <v>0</v>
      </c>
    </row>
    <row r="247" spans="2:17" x14ac:dyDescent="0.25">
      <c r="B247" s="24" t="s">
        <v>594</v>
      </c>
      <c r="C247" s="241">
        <f t="shared" si="33"/>
        <v>0</v>
      </c>
      <c r="D247" s="241"/>
      <c r="E247" s="241">
        <v>0</v>
      </c>
      <c r="F247" s="241">
        <v>0</v>
      </c>
      <c r="G247" s="241">
        <v>0</v>
      </c>
      <c r="H247" s="241">
        <v>0</v>
      </c>
      <c r="I247" s="241">
        <v>0</v>
      </c>
      <c r="J247" s="241">
        <v>0</v>
      </c>
      <c r="K247" s="241">
        <v>0</v>
      </c>
      <c r="L247" s="241">
        <v>0</v>
      </c>
      <c r="M247" s="241"/>
      <c r="N247" s="241"/>
      <c r="O247" s="241"/>
      <c r="P247" s="53"/>
      <c r="Q247" s="241">
        <f t="shared" si="32"/>
        <v>0</v>
      </c>
    </row>
    <row r="248" spans="2:17" x14ac:dyDescent="0.25">
      <c r="B248" s="25" t="s">
        <v>632</v>
      </c>
      <c r="C248" s="53">
        <v>0</v>
      </c>
      <c r="D248" s="53"/>
      <c r="E248" s="53">
        <v>0</v>
      </c>
      <c r="F248" s="53">
        <v>0</v>
      </c>
      <c r="G248" s="53">
        <v>0</v>
      </c>
      <c r="H248" s="53">
        <v>0</v>
      </c>
      <c r="I248" s="53">
        <v>0</v>
      </c>
      <c r="J248" s="53">
        <v>0</v>
      </c>
      <c r="K248" s="53">
        <v>0</v>
      </c>
      <c r="L248" s="53">
        <v>0</v>
      </c>
      <c r="M248" s="53"/>
      <c r="N248" s="53"/>
      <c r="O248" s="53"/>
      <c r="P248" s="53"/>
      <c r="Q248" s="53">
        <f t="shared" si="32"/>
        <v>0</v>
      </c>
    </row>
    <row r="249" spans="2:17" x14ac:dyDescent="0.25">
      <c r="B249" s="10" t="s">
        <v>633</v>
      </c>
      <c r="C249" s="248">
        <f t="shared" ref="C249" si="34">+C250</f>
        <v>0</v>
      </c>
      <c r="D249" s="248">
        <v>25245552292.509998</v>
      </c>
      <c r="E249" s="248"/>
      <c r="F249" s="248">
        <v>745830000</v>
      </c>
      <c r="G249" s="248">
        <v>562747950.80999994</v>
      </c>
      <c r="H249" s="248">
        <v>711135901.62</v>
      </c>
      <c r="I249" s="248">
        <v>199840000</v>
      </c>
      <c r="J249" s="248"/>
      <c r="K249" s="248"/>
      <c r="L249" s="248"/>
      <c r="M249" s="248"/>
      <c r="N249" s="248"/>
      <c r="O249" s="248">
        <v>2525652868.8499999</v>
      </c>
      <c r="P249" s="248"/>
      <c r="Q249" s="248">
        <f t="shared" si="24"/>
        <v>4745206721.2799997</v>
      </c>
    </row>
    <row r="250" spans="2:17" x14ac:dyDescent="0.25">
      <c r="B250" s="3" t="s">
        <v>634</v>
      </c>
      <c r="C250" s="241">
        <f>C251+C253</f>
        <v>0</v>
      </c>
      <c r="D250" s="241">
        <v>25245552292.509998</v>
      </c>
      <c r="E250" s="241"/>
      <c r="F250" s="241">
        <v>745830000</v>
      </c>
      <c r="G250" s="241">
        <v>445125000</v>
      </c>
      <c r="H250" s="241">
        <v>475890000</v>
      </c>
      <c r="I250" s="241">
        <v>199840000</v>
      </c>
      <c r="J250" s="241"/>
      <c r="K250" s="241"/>
      <c r="L250" s="241"/>
      <c r="M250" s="241"/>
      <c r="N250" s="241"/>
      <c r="O250" s="241">
        <v>2525652868.8499999</v>
      </c>
      <c r="P250" s="241"/>
      <c r="Q250" s="241">
        <f t="shared" si="24"/>
        <v>4392337868.8500004</v>
      </c>
    </row>
    <row r="251" spans="2:17" x14ac:dyDescent="0.25">
      <c r="B251" s="24" t="s">
        <v>635</v>
      </c>
      <c r="C251" s="241">
        <f t="shared" ref="C251" si="35">C252</f>
        <v>0</v>
      </c>
      <c r="D251" s="241">
        <v>0</v>
      </c>
      <c r="E251" s="241"/>
      <c r="F251" s="241">
        <v>745830000</v>
      </c>
      <c r="G251" s="241">
        <v>445125000</v>
      </c>
      <c r="H251" s="241">
        <v>475890000</v>
      </c>
      <c r="I251" s="241">
        <v>199840000</v>
      </c>
      <c r="J251" s="241"/>
      <c r="K251" s="241"/>
      <c r="L251" s="241"/>
      <c r="M251" s="241"/>
      <c r="N251" s="241"/>
      <c r="O251" s="241"/>
      <c r="P251" s="241"/>
      <c r="Q251" s="241">
        <f t="shared" si="24"/>
        <v>1866685000</v>
      </c>
    </row>
    <row r="252" spans="2:17" x14ac:dyDescent="0.25">
      <c r="B252" s="25" t="s">
        <v>636</v>
      </c>
      <c r="C252" s="53">
        <v>0</v>
      </c>
      <c r="D252" s="53">
        <v>0</v>
      </c>
      <c r="E252" s="53"/>
      <c r="F252" s="53">
        <v>745830000</v>
      </c>
      <c r="G252" s="53">
        <v>445125000</v>
      </c>
      <c r="H252" s="53">
        <v>475890000</v>
      </c>
      <c r="I252" s="53">
        <v>199840000</v>
      </c>
      <c r="J252" s="53"/>
      <c r="K252" s="53"/>
      <c r="L252" s="53"/>
      <c r="M252" s="53"/>
      <c r="N252" s="53"/>
      <c r="O252" s="53"/>
      <c r="P252" s="53"/>
      <c r="Q252" s="53">
        <f t="shared" si="24"/>
        <v>1866685000</v>
      </c>
    </row>
    <row r="253" spans="2:17" x14ac:dyDescent="0.25">
      <c r="B253" s="24" t="s">
        <v>637</v>
      </c>
      <c r="C253" s="241">
        <f>C254</f>
        <v>0</v>
      </c>
      <c r="D253" s="241">
        <v>25245552292.509998</v>
      </c>
      <c r="E253" s="241"/>
      <c r="F253" s="241"/>
      <c r="G253" s="241">
        <v>117622950.81</v>
      </c>
      <c r="H253" s="241">
        <v>235245901.62</v>
      </c>
      <c r="I253" s="241"/>
      <c r="J253" s="241"/>
      <c r="K253" s="241"/>
      <c r="L253" s="241"/>
      <c r="M253" s="241"/>
      <c r="N253" s="241"/>
      <c r="O253" s="241"/>
      <c r="P253" s="241"/>
      <c r="Q253" s="241">
        <f t="shared" ref="Q253" si="36">+SUM(E253:P253)</f>
        <v>352868852.43000001</v>
      </c>
    </row>
    <row r="254" spans="2:17" x14ac:dyDescent="0.25">
      <c r="B254" s="27" t="s">
        <v>638</v>
      </c>
      <c r="C254" s="53">
        <v>0</v>
      </c>
      <c r="D254" s="53">
        <v>25245552292.509998</v>
      </c>
      <c r="E254" s="53"/>
      <c r="F254" s="53"/>
      <c r="G254" s="249">
        <v>117622950.81</v>
      </c>
      <c r="H254" s="53">
        <v>235245901.62</v>
      </c>
      <c r="I254" s="53"/>
      <c r="J254" s="53"/>
      <c r="K254" s="53"/>
      <c r="L254" s="53"/>
      <c r="M254" s="53"/>
      <c r="N254" s="53"/>
      <c r="O254" s="53"/>
      <c r="P254" s="53"/>
      <c r="Q254" s="53">
        <f>+SUM(E254:P254)</f>
        <v>352868852.43000001</v>
      </c>
    </row>
    <row r="255" spans="2:17" x14ac:dyDescent="0.25">
      <c r="B255" s="32" t="s">
        <v>546</v>
      </c>
      <c r="C255" s="59">
        <f t="shared" ref="C255:P255" si="37">+C227+C225</f>
        <v>1532354614554</v>
      </c>
      <c r="D255" s="59">
        <f t="shared" si="37"/>
        <v>1575943843404.76</v>
      </c>
      <c r="E255" s="67">
        <f>+E225+E227</f>
        <v>117289407457.92001</v>
      </c>
      <c r="F255" s="67">
        <f t="shared" si="37"/>
        <v>141902803626.79999</v>
      </c>
      <c r="G255" s="67">
        <f t="shared" si="37"/>
        <v>104817649860.09999</v>
      </c>
      <c r="H255" s="67">
        <f t="shared" si="37"/>
        <v>139462723027.66998</v>
      </c>
      <c r="I255" s="67">
        <f t="shared" si="37"/>
        <v>134058937204.13998</v>
      </c>
      <c r="J255" s="67">
        <f t="shared" si="37"/>
        <v>85941496234.860016</v>
      </c>
      <c r="K255" s="67">
        <f t="shared" si="37"/>
        <v>243697861761.95001</v>
      </c>
      <c r="L255" s="67">
        <f t="shared" si="37"/>
        <v>109389721757.24002</v>
      </c>
      <c r="M255" s="60">
        <f t="shared" si="37"/>
        <v>95844199128.689957</v>
      </c>
      <c r="N255" s="60">
        <f t="shared" si="37"/>
        <v>107602764806.09003</v>
      </c>
      <c r="O255" s="60">
        <f t="shared" si="37"/>
        <v>127691480485.51996</v>
      </c>
      <c r="P255" s="60">
        <f t="shared" si="37"/>
        <v>135917310784.39998</v>
      </c>
      <c r="Q255" s="60">
        <f>+SUM(E255:P255)</f>
        <v>1543616356135.3799</v>
      </c>
    </row>
    <row r="256" spans="2:17" x14ac:dyDescent="0.25">
      <c r="B256" s="272" t="s">
        <v>547</v>
      </c>
      <c r="C256"/>
      <c r="D256"/>
      <c r="E256" s="270"/>
      <c r="F256" s="270"/>
      <c r="G256" s="270"/>
      <c r="H256" s="270"/>
      <c r="I256" s="270"/>
      <c r="K256"/>
      <c r="L256"/>
      <c r="M256"/>
      <c r="N256"/>
      <c r="O256"/>
      <c r="P256"/>
    </row>
    <row r="257" spans="2:16" x14ac:dyDescent="0.25">
      <c r="B257" s="272" t="s">
        <v>639</v>
      </c>
      <c r="C257"/>
      <c r="D257"/>
      <c r="E257"/>
      <c r="F257"/>
      <c r="G257"/>
      <c r="H257"/>
      <c r="I257"/>
      <c r="J257"/>
      <c r="K257"/>
      <c r="L257"/>
      <c r="M257"/>
      <c r="N257"/>
      <c r="O257"/>
      <c r="P257"/>
    </row>
    <row r="258" spans="2:16" x14ac:dyDescent="0.25">
      <c r="B258" s="275" t="s">
        <v>269</v>
      </c>
      <c r="C258" s="19"/>
      <c r="D258"/>
      <c r="E258"/>
      <c r="F258"/>
      <c r="G258"/>
      <c r="H258"/>
      <c r="I258"/>
      <c r="J258"/>
      <c r="K258"/>
      <c r="L258"/>
      <c r="M258"/>
      <c r="N258"/>
      <c r="O258"/>
      <c r="P258"/>
    </row>
    <row r="259" spans="2:16" x14ac:dyDescent="0.25">
      <c r="B259" s="19"/>
      <c r="C259" s="19"/>
      <c r="D259"/>
      <c r="E259"/>
      <c r="F259"/>
      <c r="G259"/>
      <c r="H259"/>
      <c r="I259"/>
      <c r="J259"/>
      <c r="K259"/>
      <c r="L259"/>
      <c r="M259"/>
      <c r="N259"/>
      <c r="O259"/>
      <c r="P259"/>
    </row>
    <row r="260" spans="2:16" x14ac:dyDescent="0.25">
      <c r="B260" s="19"/>
      <c r="C260" s="19"/>
      <c r="D260"/>
      <c r="E260"/>
      <c r="F260"/>
      <c r="G260"/>
      <c r="H260"/>
      <c r="I260"/>
      <c r="J260"/>
      <c r="K260"/>
      <c r="L260"/>
      <c r="M260"/>
      <c r="N260"/>
      <c r="O260"/>
      <c r="P260"/>
    </row>
    <row r="261" spans="2:16" x14ac:dyDescent="0.25">
      <c r="D261"/>
      <c r="E261"/>
      <c r="F261"/>
      <c r="G261"/>
      <c r="H261"/>
      <c r="I261"/>
      <c r="J261"/>
      <c r="K261"/>
      <c r="L261"/>
      <c r="M261"/>
      <c r="N261"/>
      <c r="O261"/>
      <c r="P261"/>
    </row>
    <row r="262" spans="2:16" x14ac:dyDescent="0.25">
      <c r="D262"/>
      <c r="E262"/>
      <c r="F262"/>
      <c r="G262"/>
      <c r="H262"/>
      <c r="I262"/>
      <c r="J262"/>
      <c r="K262"/>
      <c r="L262"/>
      <c r="M262"/>
      <c r="N262"/>
      <c r="O262"/>
      <c r="P262"/>
    </row>
    <row r="263" spans="2:16" x14ac:dyDescent="0.25">
      <c r="D263"/>
      <c r="E263"/>
      <c r="F263"/>
      <c r="G263"/>
      <c r="H263"/>
      <c r="I263"/>
      <c r="J263"/>
      <c r="K263"/>
      <c r="L263"/>
      <c r="M263"/>
      <c r="N263"/>
      <c r="O263"/>
      <c r="P263"/>
    </row>
  </sheetData>
  <mergeCells count="7">
    <mergeCell ref="B3:Q3"/>
    <mergeCell ref="B4:Q4"/>
    <mergeCell ref="B5:Q5"/>
    <mergeCell ref="B6:Q6"/>
    <mergeCell ref="B9:B10"/>
    <mergeCell ref="D9:D10"/>
    <mergeCell ref="E9:Q9"/>
  </mergeCells>
  <conditionalFormatting sqref="F11:O12 E11:E210 F195:P195 F196:O196">
    <cfRule type="containsText" dxfId="0" priority="1" operator="containsText" text="#N/D">
      <formula>NOT(ISERROR(SEARCH("#N/D",E11)))</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EEC9A-37F9-4F0C-956F-C71ED72CBBA8}">
  <dimension ref="B1:AI271"/>
  <sheetViews>
    <sheetView showGridLines="0" zoomScale="70" zoomScaleNormal="70" workbookViewId="0">
      <selection activeCell="Q263" sqref="Q263"/>
    </sheetView>
  </sheetViews>
  <sheetFormatPr defaultColWidth="11" defaultRowHeight="15" x14ac:dyDescent="0.25"/>
  <cols>
    <col min="1" max="1" width="6.140625" customWidth="1"/>
    <col min="2" max="2" width="102.5703125" customWidth="1"/>
    <col min="3" max="4" width="20.7109375" style="5" customWidth="1"/>
    <col min="5" max="5" width="20.42578125" style="18" bestFit="1" customWidth="1"/>
    <col min="6" max="6" width="16.140625" style="18" customWidth="1"/>
    <col min="7" max="7" width="15.7109375" style="18" customWidth="1"/>
    <col min="8" max="8" width="14.5703125" style="18" customWidth="1"/>
    <col min="9" max="9" width="14.28515625" style="18" customWidth="1"/>
    <col min="10" max="10" width="15" style="18" customWidth="1"/>
    <col min="11" max="11" width="13.85546875" style="18" bestFit="1" customWidth="1"/>
    <col min="12" max="12" width="14" style="18" customWidth="1"/>
    <col min="13" max="13" width="17" style="18" customWidth="1"/>
    <col min="14" max="14" width="14.42578125" style="18" customWidth="1"/>
    <col min="15" max="15" width="15" style="18" customWidth="1"/>
    <col min="16" max="16" width="16.7109375" style="18" bestFit="1" customWidth="1"/>
    <col min="17" max="17" width="20.5703125" bestFit="1" customWidth="1"/>
    <col min="18" max="18" width="18.85546875" customWidth="1"/>
    <col min="19" max="19" width="24.28515625" bestFit="1" customWidth="1"/>
    <col min="20" max="20" width="18.85546875" customWidth="1"/>
    <col min="21" max="21" width="23.140625" customWidth="1"/>
    <col min="22" max="22" width="27.7109375" bestFit="1" customWidth="1"/>
    <col min="23" max="23" width="16" bestFit="1" customWidth="1"/>
    <col min="24" max="24" width="104.28515625" bestFit="1" customWidth="1"/>
    <col min="25" max="25" width="32.85546875" bestFit="1" customWidth="1"/>
    <col min="26" max="26" width="17.28515625" bestFit="1" customWidth="1"/>
    <col min="27" max="27" width="16" bestFit="1" customWidth="1"/>
    <col min="28" max="28" width="14.5703125" bestFit="1" customWidth="1"/>
    <col min="29" max="29" width="15.5703125" bestFit="1" customWidth="1"/>
    <col min="30" max="30" width="15" bestFit="1" customWidth="1"/>
    <col min="31" max="31" width="14.42578125" bestFit="1" customWidth="1"/>
    <col min="32" max="32" width="16.5703125" bestFit="1" customWidth="1"/>
    <col min="33" max="33" width="20.85546875" bestFit="1" customWidth="1"/>
    <col min="34" max="34" width="11.5703125" bestFit="1" customWidth="1"/>
  </cols>
  <sheetData>
    <row r="1" spans="2:35" x14ac:dyDescent="0.25">
      <c r="F1" s="18" t="s">
        <v>6</v>
      </c>
    </row>
    <row r="3" spans="2:35" ht="28.5" x14ac:dyDescent="0.25">
      <c r="B3" s="411" t="s">
        <v>653</v>
      </c>
      <c r="C3" s="411"/>
      <c r="D3" s="411"/>
      <c r="E3" s="411"/>
      <c r="F3" s="411"/>
      <c r="G3" s="411"/>
      <c r="H3" s="411"/>
      <c r="I3" s="411"/>
      <c r="J3" s="411"/>
      <c r="K3" s="411"/>
      <c r="L3" s="411"/>
      <c r="M3" s="411"/>
      <c r="N3" s="411"/>
      <c r="O3" s="411"/>
      <c r="P3" s="411"/>
      <c r="Q3" s="411"/>
    </row>
    <row r="4" spans="2:35" ht="21" x14ac:dyDescent="0.25">
      <c r="B4" s="412" t="s">
        <v>132</v>
      </c>
      <c r="C4" s="412"/>
      <c r="D4" s="412"/>
      <c r="E4" s="412"/>
      <c r="F4" s="412"/>
      <c r="G4" s="412"/>
      <c r="H4" s="412"/>
      <c r="I4" s="412"/>
      <c r="J4" s="412"/>
      <c r="K4" s="412"/>
      <c r="L4" s="412"/>
      <c r="M4" s="412"/>
      <c r="N4" s="412"/>
      <c r="O4" s="412"/>
      <c r="P4" s="412"/>
      <c r="Q4" s="412"/>
    </row>
    <row r="5" spans="2:35" ht="21" x14ac:dyDescent="0.25">
      <c r="B5" s="412" t="s">
        <v>387</v>
      </c>
      <c r="C5" s="412"/>
      <c r="D5" s="412"/>
      <c r="E5" s="412"/>
      <c r="F5" s="412"/>
      <c r="G5" s="412"/>
      <c r="H5" s="412"/>
      <c r="I5" s="412"/>
      <c r="J5" s="412"/>
      <c r="K5" s="412"/>
      <c r="L5" s="412"/>
      <c r="M5" s="412"/>
      <c r="N5" s="412"/>
      <c r="O5" s="412"/>
      <c r="P5" s="412"/>
      <c r="Q5" s="412"/>
    </row>
    <row r="6" spans="2:35" ht="15.75" x14ac:dyDescent="0.25">
      <c r="B6" s="413" t="s">
        <v>128</v>
      </c>
      <c r="C6" s="413"/>
      <c r="D6" s="413"/>
      <c r="E6" s="413"/>
      <c r="F6" s="413"/>
      <c r="G6" s="413"/>
      <c r="H6" s="413"/>
      <c r="I6" s="413"/>
      <c r="J6" s="413"/>
      <c r="K6" s="413"/>
      <c r="L6" s="413"/>
      <c r="M6" s="413"/>
      <c r="N6" s="413"/>
      <c r="O6" s="413"/>
      <c r="P6" s="413"/>
      <c r="Q6" s="413"/>
    </row>
    <row r="7" spans="2:35" x14ac:dyDescent="0.25">
      <c r="B7" s="14"/>
      <c r="C7" s="4"/>
      <c r="D7" s="4"/>
      <c r="E7" s="16"/>
      <c r="F7" s="16"/>
      <c r="G7" s="16"/>
      <c r="H7" s="16"/>
      <c r="I7" s="16"/>
      <c r="J7" s="16"/>
      <c r="K7" s="16"/>
      <c r="L7" s="16"/>
      <c r="M7" s="16"/>
      <c r="N7" s="16"/>
      <c r="O7" s="16"/>
      <c r="P7" s="16"/>
    </row>
    <row r="8" spans="2:35" x14ac:dyDescent="0.25">
      <c r="B8" s="12" t="s">
        <v>658</v>
      </c>
      <c r="C8" s="6"/>
      <c r="D8" s="6"/>
      <c r="E8" s="17"/>
      <c r="F8" s="17"/>
      <c r="G8" s="17"/>
      <c r="H8" s="17"/>
      <c r="I8" s="17"/>
      <c r="J8" s="17"/>
      <c r="K8" s="17"/>
      <c r="L8" s="17"/>
      <c r="M8" s="17"/>
      <c r="N8" s="17"/>
      <c r="O8" s="17"/>
      <c r="P8" s="17"/>
      <c r="Q8" s="13" t="s">
        <v>131</v>
      </c>
    </row>
    <row r="9" spans="2:35" ht="15" customHeight="1" x14ac:dyDescent="0.25">
      <c r="B9" s="414" t="s">
        <v>180</v>
      </c>
      <c r="C9" s="269" t="s">
        <v>412</v>
      </c>
      <c r="D9" s="416" t="s">
        <v>413</v>
      </c>
      <c r="E9" s="418" t="s">
        <v>391</v>
      </c>
      <c r="F9" s="419"/>
      <c r="G9" s="419"/>
      <c r="H9" s="419"/>
      <c r="I9" s="419"/>
      <c r="J9" s="419"/>
      <c r="K9" s="419"/>
      <c r="L9" s="419"/>
      <c r="M9" s="419"/>
      <c r="N9" s="419"/>
      <c r="O9" s="419"/>
      <c r="P9" s="419"/>
      <c r="Q9" s="419"/>
    </row>
    <row r="10" spans="2:35" x14ac:dyDescent="0.25">
      <c r="B10" s="415"/>
      <c r="C10" s="268" t="s">
        <v>640</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row>
    <row r="11" spans="2:35" s="1" customFormat="1" x14ac:dyDescent="0.25">
      <c r="B11" s="9" t="s">
        <v>181</v>
      </c>
      <c r="C11" s="394">
        <v>1239893213947</v>
      </c>
      <c r="D11" s="394">
        <v>1278746815295.0901</v>
      </c>
      <c r="E11" s="394">
        <v>108863117001.97002</v>
      </c>
      <c r="F11" s="394">
        <v>91099823079.580032</v>
      </c>
      <c r="G11" s="394">
        <v>93042258911.440018</v>
      </c>
      <c r="H11" s="394">
        <v>127535587585.23003</v>
      </c>
      <c r="I11" s="394">
        <v>105902023128.28006</v>
      </c>
      <c r="J11" s="394">
        <v>95764774170.240036</v>
      </c>
      <c r="K11" s="394">
        <v>113580883350.05</v>
      </c>
      <c r="L11" s="394">
        <v>96935970227.660004</v>
      </c>
      <c r="M11" s="394">
        <v>95349208567.819992</v>
      </c>
      <c r="N11" s="394">
        <v>107655922202.29005</v>
      </c>
      <c r="O11" s="394">
        <v>92650668881.690063</v>
      </c>
      <c r="P11" s="394">
        <v>117842934671.77003</v>
      </c>
      <c r="Q11" s="394">
        <f t="shared" ref="Q11:Q74" si="0">+SUM(E11:P11)</f>
        <v>1246223171778.0203</v>
      </c>
      <c r="R11"/>
      <c r="S11"/>
      <c r="T11"/>
      <c r="U11"/>
      <c r="V11"/>
      <c r="W11"/>
      <c r="X11"/>
      <c r="Y11"/>
      <c r="Z11"/>
      <c r="AA11"/>
      <c r="AB11"/>
      <c r="AC11"/>
      <c r="AD11"/>
      <c r="AE11"/>
      <c r="AF11"/>
      <c r="AG11"/>
      <c r="AH11"/>
      <c r="AI11"/>
    </row>
    <row r="12" spans="2:35" s="1" customFormat="1" x14ac:dyDescent="0.25">
      <c r="B12" s="2" t="s">
        <v>182</v>
      </c>
      <c r="C12" s="241">
        <v>1159747493169</v>
      </c>
      <c r="D12" s="241">
        <v>1164846768188.5801</v>
      </c>
      <c r="E12" s="241">
        <v>103062948962.57002</v>
      </c>
      <c r="F12" s="241">
        <v>83878417588.490021</v>
      </c>
      <c r="G12" s="241">
        <v>87345237490.669998</v>
      </c>
      <c r="H12" s="241">
        <v>122634345936.15001</v>
      </c>
      <c r="I12" s="241">
        <v>99880656548.800034</v>
      </c>
      <c r="J12" s="241">
        <v>89438242848.860031</v>
      </c>
      <c r="K12" s="241">
        <v>97678904568.330002</v>
      </c>
      <c r="L12" s="241">
        <v>90831255541.019989</v>
      </c>
      <c r="M12" s="241">
        <v>89380019776.529984</v>
      </c>
      <c r="N12" s="241">
        <v>101591647847.83008</v>
      </c>
      <c r="O12" s="241">
        <v>86030243190.440063</v>
      </c>
      <c r="P12" s="241">
        <v>93286050193.320007</v>
      </c>
      <c r="Q12" s="241">
        <f t="shared" si="0"/>
        <v>1145037970493.0103</v>
      </c>
      <c r="R12"/>
      <c r="S12"/>
      <c r="T12"/>
      <c r="U12"/>
      <c r="V12"/>
      <c r="W12"/>
      <c r="X12"/>
      <c r="Y12"/>
      <c r="Z12"/>
      <c r="AA12"/>
      <c r="AB12"/>
      <c r="AC12"/>
      <c r="AD12"/>
      <c r="AE12"/>
      <c r="AF12"/>
      <c r="AG12"/>
      <c r="AH12"/>
      <c r="AI12"/>
    </row>
    <row r="13" spans="2:35" s="1" customFormat="1" x14ac:dyDescent="0.25">
      <c r="B13" s="3" t="s">
        <v>183</v>
      </c>
      <c r="C13" s="252">
        <v>382142018494</v>
      </c>
      <c r="D13" s="252">
        <v>418803692011</v>
      </c>
      <c r="E13" s="252">
        <v>39449775620.760002</v>
      </c>
      <c r="F13" s="252">
        <v>27934576127.609997</v>
      </c>
      <c r="G13" s="252">
        <v>27960529368.110001</v>
      </c>
      <c r="H13" s="252">
        <v>59550975423.620003</v>
      </c>
      <c r="I13" s="252">
        <v>41173236195.129997</v>
      </c>
      <c r="J13" s="252">
        <v>32751188751.369999</v>
      </c>
      <c r="K13" s="252">
        <v>36115325927.659988</v>
      </c>
      <c r="L13" s="252">
        <v>31390301834.830002</v>
      </c>
      <c r="M13" s="252">
        <v>27862565097.239994</v>
      </c>
      <c r="N13" s="252">
        <v>37300525530.450012</v>
      </c>
      <c r="O13" s="252">
        <v>28612202812.659992</v>
      </c>
      <c r="P13" s="252">
        <v>29279200878.869999</v>
      </c>
      <c r="Q13" s="241">
        <f t="shared" si="0"/>
        <v>419380403568.31</v>
      </c>
      <c r="R13"/>
      <c r="S13"/>
      <c r="T13"/>
      <c r="U13"/>
      <c r="V13"/>
      <c r="W13"/>
      <c r="X13"/>
      <c r="Y13"/>
      <c r="Z13"/>
      <c r="AA13"/>
      <c r="AB13"/>
      <c r="AC13"/>
      <c r="AD13"/>
      <c r="AE13"/>
      <c r="AF13"/>
      <c r="AG13"/>
      <c r="AH13"/>
      <c r="AI13"/>
    </row>
    <row r="14" spans="2:35" x14ac:dyDescent="0.25">
      <c r="B14" s="27" t="s">
        <v>274</v>
      </c>
      <c r="C14" s="53">
        <v>6884315172</v>
      </c>
      <c r="D14" s="53">
        <v>6809230383</v>
      </c>
      <c r="E14" s="239">
        <v>99007203.299999997</v>
      </c>
      <c r="F14" s="239">
        <v>552483299.47000003</v>
      </c>
      <c r="G14" s="239">
        <v>2082192235.9399998</v>
      </c>
      <c r="H14" s="239">
        <v>235386837.53</v>
      </c>
      <c r="I14" s="239">
        <v>213727500.04000002</v>
      </c>
      <c r="J14" s="239">
        <v>1198952377.5</v>
      </c>
      <c r="K14" s="239">
        <v>215729880.45999998</v>
      </c>
      <c r="L14" s="239">
        <v>470370460.34000003</v>
      </c>
      <c r="M14" s="239">
        <v>817445241.23000002</v>
      </c>
      <c r="N14" s="239">
        <v>162542031.53</v>
      </c>
      <c r="O14" s="239">
        <v>137236151.69</v>
      </c>
      <c r="P14" s="239">
        <v>518902869.96000004</v>
      </c>
      <c r="Q14" s="53">
        <f t="shared" si="0"/>
        <v>6703976088.9900007</v>
      </c>
    </row>
    <row r="15" spans="2:35" x14ac:dyDescent="0.25">
      <c r="B15" s="27" t="s">
        <v>275</v>
      </c>
      <c r="C15" s="53">
        <v>99441978092</v>
      </c>
      <c r="D15" s="53">
        <v>103288277267</v>
      </c>
      <c r="E15" s="239">
        <v>10606033722.210001</v>
      </c>
      <c r="F15" s="239">
        <v>9040224869.2600002</v>
      </c>
      <c r="G15" s="239">
        <v>8111929155.0700006</v>
      </c>
      <c r="H15" s="239">
        <v>9946634902.7799988</v>
      </c>
      <c r="I15" s="239">
        <v>10806651178.41</v>
      </c>
      <c r="J15" s="239">
        <v>7712418659.3000002</v>
      </c>
      <c r="K15" s="239">
        <v>7009373893.3099995</v>
      </c>
      <c r="L15" s="239">
        <v>8581579408.6599998</v>
      </c>
      <c r="M15" s="239">
        <v>7474311863.2600002</v>
      </c>
      <c r="N15" s="239">
        <v>7898966520.4499998</v>
      </c>
      <c r="O15" s="239">
        <v>8561967593.46</v>
      </c>
      <c r="P15" s="239">
        <v>9283161875.8999996</v>
      </c>
      <c r="Q15" s="53">
        <f t="shared" si="0"/>
        <v>105033253642.06999</v>
      </c>
    </row>
    <row r="16" spans="2:35" x14ac:dyDescent="0.25">
      <c r="B16" s="27" t="s">
        <v>600</v>
      </c>
      <c r="C16" s="53">
        <v>8902919445</v>
      </c>
      <c r="D16" s="53">
        <v>8692356745</v>
      </c>
      <c r="E16" s="239">
        <v>880548016.75999999</v>
      </c>
      <c r="F16" s="239">
        <v>603537582.99000001</v>
      </c>
      <c r="G16" s="239">
        <v>616250558.20999992</v>
      </c>
      <c r="H16" s="239">
        <v>716334721.52999997</v>
      </c>
      <c r="I16" s="239">
        <v>659495035.51999998</v>
      </c>
      <c r="J16" s="239">
        <v>782927716.16999996</v>
      </c>
      <c r="K16" s="239">
        <v>706842642.27999997</v>
      </c>
      <c r="L16" s="239">
        <v>746320252.57999992</v>
      </c>
      <c r="M16" s="239">
        <v>700184706.83999991</v>
      </c>
      <c r="N16" s="239">
        <v>732258248.47000003</v>
      </c>
      <c r="O16" s="239">
        <v>721525764.20999992</v>
      </c>
      <c r="P16" s="239">
        <v>755578966.37</v>
      </c>
      <c r="Q16" s="53">
        <f t="shared" si="0"/>
        <v>8621804211.9300003</v>
      </c>
    </row>
    <row r="17" spans="2:17" x14ac:dyDescent="0.25">
      <c r="B17" s="27" t="s">
        <v>601</v>
      </c>
      <c r="C17" s="53">
        <v>673880421</v>
      </c>
      <c r="D17" s="53">
        <v>682969005</v>
      </c>
      <c r="E17" s="239">
        <v>94553919.020000011</v>
      </c>
      <c r="F17" s="239">
        <v>43132132.509999998</v>
      </c>
      <c r="G17" s="239">
        <v>61214271.479999997</v>
      </c>
      <c r="H17" s="239">
        <v>61974625.510000005</v>
      </c>
      <c r="I17" s="239">
        <v>25139772.940000001</v>
      </c>
      <c r="J17" s="239">
        <v>20475449.219999999</v>
      </c>
      <c r="K17" s="239">
        <v>49241578.439999998</v>
      </c>
      <c r="L17" s="239">
        <v>28499837.060000002</v>
      </c>
      <c r="M17" s="239">
        <v>32825458.18</v>
      </c>
      <c r="N17" s="239">
        <v>38046738.310000002</v>
      </c>
      <c r="O17" s="239">
        <v>23945709.170000002</v>
      </c>
      <c r="P17" s="239">
        <v>37058863.149999999</v>
      </c>
      <c r="Q17" s="53">
        <f t="shared" si="0"/>
        <v>516108354.98999995</v>
      </c>
    </row>
    <row r="18" spans="2:17" x14ac:dyDescent="0.25">
      <c r="B18" s="27" t="s">
        <v>602</v>
      </c>
      <c r="C18" s="53">
        <v>17668168</v>
      </c>
      <c r="D18" s="53">
        <v>19774340</v>
      </c>
      <c r="E18" s="239">
        <v>639265.69999999995</v>
      </c>
      <c r="F18" s="239">
        <v>880082.5</v>
      </c>
      <c r="G18" s="239">
        <v>1043609.54</v>
      </c>
      <c r="H18" s="239">
        <v>2680693.2000000002</v>
      </c>
      <c r="I18" s="239">
        <v>1056433.31</v>
      </c>
      <c r="J18" s="239">
        <v>4103147.19</v>
      </c>
      <c r="K18" s="239">
        <v>2297944.16</v>
      </c>
      <c r="L18" s="239">
        <v>4647081.5599999996</v>
      </c>
      <c r="M18" s="239">
        <v>3400733.53</v>
      </c>
      <c r="N18" s="239">
        <v>3415637.02</v>
      </c>
      <c r="O18" s="239">
        <v>2039337.22</v>
      </c>
      <c r="P18" s="239">
        <v>1012263.51</v>
      </c>
      <c r="Q18" s="53">
        <f t="shared" si="0"/>
        <v>27216228.440000001</v>
      </c>
    </row>
    <row r="19" spans="2:17" x14ac:dyDescent="0.25">
      <c r="B19" s="27" t="s">
        <v>603</v>
      </c>
      <c r="C19" s="53">
        <v>1230039945</v>
      </c>
      <c r="D19" s="53">
        <v>1202418111</v>
      </c>
      <c r="E19" s="239">
        <v>101330621.64</v>
      </c>
      <c r="F19" s="239">
        <v>93885037.659999996</v>
      </c>
      <c r="G19" s="239">
        <v>102955711.95</v>
      </c>
      <c r="H19" s="239">
        <v>105059539.59999999</v>
      </c>
      <c r="I19" s="239">
        <v>95352376.75</v>
      </c>
      <c r="J19" s="239">
        <v>93624015.299999997</v>
      </c>
      <c r="K19" s="239">
        <v>100023266</v>
      </c>
      <c r="L19" s="239">
        <v>97930920.620000005</v>
      </c>
      <c r="M19" s="239">
        <v>98339320.939999998</v>
      </c>
      <c r="N19" s="239">
        <v>100054381.42999999</v>
      </c>
      <c r="O19" s="239">
        <v>99252278.620000005</v>
      </c>
      <c r="P19" s="239">
        <v>107531917.16</v>
      </c>
      <c r="Q19" s="53">
        <f t="shared" si="0"/>
        <v>1195339387.6700001</v>
      </c>
    </row>
    <row r="20" spans="2:17" x14ac:dyDescent="0.25">
      <c r="B20" s="27" t="s">
        <v>604</v>
      </c>
      <c r="C20" s="53">
        <v>2230912661</v>
      </c>
      <c r="D20" s="53">
        <v>2394775801</v>
      </c>
      <c r="E20" s="239">
        <v>252740300.99000001</v>
      </c>
      <c r="F20" s="239">
        <v>216088228.88999999</v>
      </c>
      <c r="G20" s="239">
        <v>177101439.47999999</v>
      </c>
      <c r="H20" s="239">
        <v>187471568.32999998</v>
      </c>
      <c r="I20" s="239">
        <v>210498911.43000001</v>
      </c>
      <c r="J20" s="239">
        <v>175402411.47999999</v>
      </c>
      <c r="K20" s="239">
        <v>246448648.44999999</v>
      </c>
      <c r="L20" s="239">
        <v>181667960.15000001</v>
      </c>
      <c r="M20" s="239">
        <v>212227783.55000001</v>
      </c>
      <c r="N20" s="239">
        <v>178815861.5</v>
      </c>
      <c r="O20" s="239">
        <v>181058552.69</v>
      </c>
      <c r="P20" s="239">
        <v>183129676.06999999</v>
      </c>
      <c r="Q20" s="53">
        <f t="shared" si="0"/>
        <v>2402651343.0100002</v>
      </c>
    </row>
    <row r="21" spans="2:17" x14ac:dyDescent="0.25">
      <c r="B21" s="27" t="s">
        <v>605</v>
      </c>
      <c r="C21" s="53">
        <v>7837692277</v>
      </c>
      <c r="D21" s="53">
        <v>8947427845</v>
      </c>
      <c r="E21" s="239">
        <v>847971910.30000007</v>
      </c>
      <c r="F21" s="239">
        <v>741975656.54999995</v>
      </c>
      <c r="G21" s="239">
        <v>763400922.8599999</v>
      </c>
      <c r="H21" s="239">
        <v>714934017.60000014</v>
      </c>
      <c r="I21" s="239">
        <v>722218507.79999995</v>
      </c>
      <c r="J21" s="239">
        <v>633883094.55000007</v>
      </c>
      <c r="K21" s="239">
        <v>889155407.41999996</v>
      </c>
      <c r="L21" s="239">
        <v>784658171.19000006</v>
      </c>
      <c r="M21" s="239">
        <v>791321448.26999998</v>
      </c>
      <c r="N21" s="239">
        <v>797531935.95999992</v>
      </c>
      <c r="O21" s="239">
        <v>721735515.63999999</v>
      </c>
      <c r="P21" s="239">
        <v>634965899.52999997</v>
      </c>
      <c r="Q21" s="53">
        <f t="shared" si="0"/>
        <v>9043752487.670002</v>
      </c>
    </row>
    <row r="22" spans="2:17" x14ac:dyDescent="0.25">
      <c r="B22" s="27" t="s">
        <v>606</v>
      </c>
      <c r="C22" s="53">
        <v>493158876</v>
      </c>
      <c r="D22" s="53">
        <v>204114554</v>
      </c>
      <c r="E22" s="239">
        <v>26059687.349999998</v>
      </c>
      <c r="F22" s="239">
        <v>21412014.91</v>
      </c>
      <c r="G22" s="239">
        <v>17392558.909999996</v>
      </c>
      <c r="H22" s="239">
        <v>16123597.210000001</v>
      </c>
      <c r="I22" s="239">
        <v>10191099.24</v>
      </c>
      <c r="J22" s="239">
        <v>10136720.189999999</v>
      </c>
      <c r="K22" s="239">
        <v>22839941.75</v>
      </c>
      <c r="L22" s="239">
        <v>17612332.550000001</v>
      </c>
      <c r="M22" s="239">
        <v>14849402.050000001</v>
      </c>
      <c r="N22" s="239">
        <v>20193587.609999999</v>
      </c>
      <c r="O22" s="239">
        <v>10123906.74</v>
      </c>
      <c r="P22" s="239">
        <v>16107462.380000001</v>
      </c>
      <c r="Q22" s="53">
        <f t="shared" si="0"/>
        <v>203042310.88999999</v>
      </c>
    </row>
    <row r="23" spans="2:17" x14ac:dyDescent="0.25">
      <c r="B23" s="27" t="s">
        <v>415</v>
      </c>
      <c r="C23" s="53">
        <v>171188988633</v>
      </c>
      <c r="D23" s="53">
        <v>201516457307</v>
      </c>
      <c r="E23" s="239">
        <v>16076512627.599998</v>
      </c>
      <c r="F23" s="239">
        <v>11929360683.02</v>
      </c>
      <c r="G23" s="239">
        <v>11499241059.119999</v>
      </c>
      <c r="H23" s="239">
        <v>36993192988.559998</v>
      </c>
      <c r="I23" s="239">
        <v>21242011745.260002</v>
      </c>
      <c r="J23" s="239">
        <v>13383664954.84</v>
      </c>
      <c r="K23" s="239">
        <v>18637360861.880001</v>
      </c>
      <c r="L23" s="239">
        <v>14939943147.360001</v>
      </c>
      <c r="M23" s="239">
        <v>12580198633.900002</v>
      </c>
      <c r="N23" s="239">
        <v>18846868339.640003</v>
      </c>
      <c r="O23" s="239">
        <v>12047952420.92</v>
      </c>
      <c r="P23" s="239">
        <v>11779802768.83</v>
      </c>
      <c r="Q23" s="53">
        <f t="shared" si="0"/>
        <v>199956110230.93002</v>
      </c>
    </row>
    <row r="24" spans="2:17" x14ac:dyDescent="0.25">
      <c r="B24" s="27" t="s">
        <v>416</v>
      </c>
      <c r="C24" s="53">
        <v>280452697</v>
      </c>
      <c r="D24" s="53">
        <v>253717721</v>
      </c>
      <c r="E24" s="239">
        <v>20012131.100000001</v>
      </c>
      <c r="F24" s="239">
        <v>20904826.800000001</v>
      </c>
      <c r="G24" s="239">
        <v>20549378.199999999</v>
      </c>
      <c r="H24" s="239">
        <v>20624418.100000001</v>
      </c>
      <c r="I24" s="239">
        <v>19897105.800000001</v>
      </c>
      <c r="J24" s="239">
        <v>21224737.300000001</v>
      </c>
      <c r="K24" s="239">
        <v>20936121.699999999</v>
      </c>
      <c r="L24" s="239">
        <v>20358889.199999999</v>
      </c>
      <c r="M24" s="239">
        <v>19908649.800000001</v>
      </c>
      <c r="N24" s="239">
        <v>19833609.899999999</v>
      </c>
      <c r="O24" s="239">
        <v>19908649.800000001</v>
      </c>
      <c r="P24" s="239">
        <v>19833619.899999999</v>
      </c>
      <c r="Q24" s="53">
        <f t="shared" si="0"/>
        <v>243992137.60000002</v>
      </c>
    </row>
    <row r="25" spans="2:17" x14ac:dyDescent="0.25">
      <c r="B25" s="27" t="s">
        <v>417</v>
      </c>
      <c r="C25" s="53">
        <v>106201181</v>
      </c>
      <c r="D25" s="53">
        <v>112293088</v>
      </c>
      <c r="E25" s="239">
        <v>11394775.380000001</v>
      </c>
      <c r="F25" s="239">
        <v>8749072.9900000002</v>
      </c>
      <c r="G25" s="239">
        <v>9452840.3599999994</v>
      </c>
      <c r="H25" s="239">
        <v>7046975.1400000006</v>
      </c>
      <c r="I25" s="239">
        <v>9682300.4499999993</v>
      </c>
      <c r="J25" s="239">
        <v>9616212.5899999999</v>
      </c>
      <c r="K25" s="239">
        <v>10407791.460000001</v>
      </c>
      <c r="L25" s="239">
        <v>9263272.8399999999</v>
      </c>
      <c r="M25" s="239">
        <v>9478701.1300000008</v>
      </c>
      <c r="N25" s="239">
        <v>9472447.5299999993</v>
      </c>
      <c r="O25" s="239">
        <v>9248037.120000001</v>
      </c>
      <c r="P25" s="239">
        <v>11652923.630000001</v>
      </c>
      <c r="Q25" s="53">
        <f t="shared" si="0"/>
        <v>115465350.62</v>
      </c>
    </row>
    <row r="26" spans="2:17" x14ac:dyDescent="0.25">
      <c r="B26" s="27" t="s">
        <v>418</v>
      </c>
      <c r="C26" s="53">
        <v>1027213885</v>
      </c>
      <c r="D26" s="53">
        <v>1172113936</v>
      </c>
      <c r="E26" s="239">
        <v>90487279.089999989</v>
      </c>
      <c r="F26" s="239">
        <v>103863564.97</v>
      </c>
      <c r="G26" s="239">
        <v>91982125.790000007</v>
      </c>
      <c r="H26" s="239">
        <v>105671174.87</v>
      </c>
      <c r="I26" s="239">
        <v>93119808.010000005</v>
      </c>
      <c r="J26" s="239">
        <v>99706077.409999996</v>
      </c>
      <c r="K26" s="239">
        <v>91902592.840000004</v>
      </c>
      <c r="L26" s="239">
        <v>101675107.83</v>
      </c>
      <c r="M26" s="239">
        <v>98347043.11999999</v>
      </c>
      <c r="N26" s="239">
        <v>96139098.469999999</v>
      </c>
      <c r="O26" s="239">
        <v>110980567.19000001</v>
      </c>
      <c r="P26" s="239">
        <v>111389344.02000001</v>
      </c>
      <c r="Q26" s="53">
        <f t="shared" si="0"/>
        <v>1195263783.6100001</v>
      </c>
    </row>
    <row r="27" spans="2:17" x14ac:dyDescent="0.25">
      <c r="B27" s="27" t="s">
        <v>419</v>
      </c>
      <c r="C27" s="53">
        <v>1653981537</v>
      </c>
      <c r="D27" s="53">
        <v>1602837836</v>
      </c>
      <c r="E27" s="239">
        <v>165819681.21000001</v>
      </c>
      <c r="F27" s="239">
        <v>155176233.09</v>
      </c>
      <c r="G27" s="239">
        <v>136072240.40000001</v>
      </c>
      <c r="H27" s="239">
        <v>154512605.39999998</v>
      </c>
      <c r="I27" s="239">
        <v>142362015.27000001</v>
      </c>
      <c r="J27" s="239">
        <v>123254700.76000001</v>
      </c>
      <c r="K27" s="239">
        <v>121630249.63</v>
      </c>
      <c r="L27" s="239">
        <v>147753480.83000001</v>
      </c>
      <c r="M27" s="239">
        <v>137014126.46000001</v>
      </c>
      <c r="N27" s="239">
        <v>102893301.17</v>
      </c>
      <c r="O27" s="239">
        <v>113643156.33</v>
      </c>
      <c r="P27" s="239">
        <v>142512407.63999999</v>
      </c>
      <c r="Q27" s="53">
        <f t="shared" si="0"/>
        <v>1642644198.1900001</v>
      </c>
    </row>
    <row r="28" spans="2:17" x14ac:dyDescent="0.25">
      <c r="B28" s="27" t="s">
        <v>420</v>
      </c>
      <c r="C28" s="53">
        <v>3960747287</v>
      </c>
      <c r="D28" s="53">
        <v>9621189286</v>
      </c>
      <c r="E28" s="239">
        <v>849419758.07000005</v>
      </c>
      <c r="F28" s="239">
        <v>0</v>
      </c>
      <c r="G28" s="239">
        <v>0</v>
      </c>
      <c r="H28" s="239">
        <v>3465052102.5300002</v>
      </c>
      <c r="I28" s="239">
        <v>0</v>
      </c>
      <c r="J28" s="239">
        <v>0</v>
      </c>
      <c r="K28" s="239">
        <v>2727100162.2600002</v>
      </c>
      <c r="L28" s="239">
        <v>0</v>
      </c>
      <c r="M28" s="239">
        <v>0</v>
      </c>
      <c r="N28" s="239">
        <v>2985468354.3800001</v>
      </c>
      <c r="O28" s="239">
        <v>0</v>
      </c>
      <c r="P28" s="239">
        <v>0</v>
      </c>
      <c r="Q28" s="53">
        <f t="shared" si="0"/>
        <v>10027040377.240002</v>
      </c>
    </row>
    <row r="29" spans="2:17" x14ac:dyDescent="0.25">
      <c r="B29" s="27" t="s">
        <v>421</v>
      </c>
      <c r="C29" s="53">
        <v>278584404</v>
      </c>
      <c r="D29" s="53">
        <v>158920362</v>
      </c>
      <c r="E29" s="239">
        <v>7604099.1200000001</v>
      </c>
      <c r="F29" s="239">
        <v>635707.14999999991</v>
      </c>
      <c r="G29" s="239">
        <v>12302001.82</v>
      </c>
      <c r="H29" s="239">
        <v>5083182.42</v>
      </c>
      <c r="I29" s="239">
        <v>1354459.07</v>
      </c>
      <c r="J29" s="239">
        <v>1097393.17</v>
      </c>
      <c r="K29" s="239">
        <v>19406758.109999999</v>
      </c>
      <c r="L29" s="239">
        <v>13959534.5</v>
      </c>
      <c r="M29" s="239">
        <v>2469160.1</v>
      </c>
      <c r="N29" s="239">
        <v>824082.09</v>
      </c>
      <c r="O29" s="239">
        <v>13704757.51</v>
      </c>
      <c r="P29" s="239">
        <v>5168907.9400000004</v>
      </c>
      <c r="Q29" s="53">
        <f t="shared" si="0"/>
        <v>83610043</v>
      </c>
    </row>
    <row r="30" spans="2:17" x14ac:dyDescent="0.25">
      <c r="B30" s="27" t="s">
        <v>423</v>
      </c>
      <c r="C30" s="53">
        <v>766451012</v>
      </c>
      <c r="D30" s="53">
        <v>880003026</v>
      </c>
      <c r="E30" s="239">
        <v>80766621.170000002</v>
      </c>
      <c r="F30" s="239">
        <v>82073772.190000013</v>
      </c>
      <c r="G30" s="239">
        <v>93595801.310000002</v>
      </c>
      <c r="H30" s="239">
        <v>73570310.75</v>
      </c>
      <c r="I30" s="239">
        <v>47789201.050000004</v>
      </c>
      <c r="J30" s="239">
        <v>48699139.810000002</v>
      </c>
      <c r="K30" s="239">
        <v>93098618.410000011</v>
      </c>
      <c r="L30" s="239">
        <v>90629630.780000001</v>
      </c>
      <c r="M30" s="239">
        <v>92927825.50999999</v>
      </c>
      <c r="N30" s="239">
        <v>91509475.980000004</v>
      </c>
      <c r="O30" s="239">
        <v>52820513.600000001</v>
      </c>
      <c r="P30" s="239">
        <v>50160410.810000002</v>
      </c>
      <c r="Q30" s="53">
        <f t="shared" si="0"/>
        <v>897641321.37000012</v>
      </c>
    </row>
    <row r="31" spans="2:17" x14ac:dyDescent="0.25">
      <c r="B31" s="27" t="s">
        <v>427</v>
      </c>
      <c r="C31" s="53">
        <v>14344057270</v>
      </c>
      <c r="D31" s="53">
        <v>9516811532</v>
      </c>
      <c r="E31" s="239">
        <v>903856855.82000005</v>
      </c>
      <c r="F31" s="239">
        <v>641145862.89999998</v>
      </c>
      <c r="G31" s="239">
        <v>792920443.94000006</v>
      </c>
      <c r="H31" s="239">
        <v>818230337.4799999</v>
      </c>
      <c r="I31" s="239">
        <v>793618818.55000007</v>
      </c>
      <c r="J31" s="239">
        <v>733229504.79000008</v>
      </c>
      <c r="K31" s="239">
        <v>803025164.29999995</v>
      </c>
      <c r="L31" s="239">
        <v>736084966.13999999</v>
      </c>
      <c r="M31" s="239">
        <v>703072157.28000009</v>
      </c>
      <c r="N31" s="239">
        <v>771840110.1400001</v>
      </c>
      <c r="O31" s="239">
        <v>707345069.77999997</v>
      </c>
      <c r="P31" s="239">
        <v>864226479.94000006</v>
      </c>
      <c r="Q31" s="53">
        <f t="shared" si="0"/>
        <v>9268595771.0600014</v>
      </c>
    </row>
    <row r="32" spans="2:17" x14ac:dyDescent="0.25">
      <c r="B32" s="27" t="s">
        <v>428</v>
      </c>
      <c r="C32" s="53">
        <v>8172819620</v>
      </c>
      <c r="D32" s="53">
        <v>6869663895</v>
      </c>
      <c r="E32" s="239">
        <v>764033896.04999995</v>
      </c>
      <c r="F32" s="239">
        <v>449842435.65999997</v>
      </c>
      <c r="G32" s="239">
        <v>461678045.17000002</v>
      </c>
      <c r="H32" s="239">
        <v>575422826.53000009</v>
      </c>
      <c r="I32" s="239">
        <v>938417194.38999999</v>
      </c>
      <c r="J32" s="239">
        <v>537187743.73000002</v>
      </c>
      <c r="K32" s="239">
        <v>509853865.51999998</v>
      </c>
      <c r="L32" s="239">
        <v>566596154.61000001</v>
      </c>
      <c r="M32" s="239">
        <v>548084728.89999998</v>
      </c>
      <c r="N32" s="239">
        <v>483121931.82999998</v>
      </c>
      <c r="O32" s="239">
        <v>588665806</v>
      </c>
      <c r="P32" s="239">
        <v>658920154.87</v>
      </c>
      <c r="Q32" s="53">
        <f t="shared" si="0"/>
        <v>7081824783.2599993</v>
      </c>
    </row>
    <row r="33" spans="2:34" x14ac:dyDescent="0.25">
      <c r="B33" s="27" t="s">
        <v>429</v>
      </c>
      <c r="C33" s="53">
        <v>23650677252</v>
      </c>
      <c r="D33" s="53">
        <v>23900192332</v>
      </c>
      <c r="E33" s="239">
        <v>2492193175.7399998</v>
      </c>
      <c r="F33" s="239">
        <v>1926161682.27</v>
      </c>
      <c r="G33" s="239">
        <v>1671434405.79</v>
      </c>
      <c r="H33" s="239">
        <v>2041332842.7299998</v>
      </c>
      <c r="I33" s="239">
        <v>2123912633.8899999</v>
      </c>
      <c r="J33" s="239">
        <v>1849735425.4399998</v>
      </c>
      <c r="K33" s="239">
        <v>1835850745.3600001</v>
      </c>
      <c r="L33" s="239">
        <v>1982364648.8900001</v>
      </c>
      <c r="M33" s="239">
        <v>1862143746.8399999</v>
      </c>
      <c r="N33" s="239">
        <v>1991363839.5899999</v>
      </c>
      <c r="O33" s="239">
        <v>1932074600.8900001</v>
      </c>
      <c r="P33" s="239">
        <v>2164056840.1199999</v>
      </c>
      <c r="Q33" s="53">
        <f t="shared" si="0"/>
        <v>23872624587.549999</v>
      </c>
    </row>
    <row r="34" spans="2:34" x14ac:dyDescent="0.25">
      <c r="B34" s="27" t="s">
        <v>430</v>
      </c>
      <c r="C34" s="53">
        <v>226049649</v>
      </c>
      <c r="D34" s="53">
        <v>191091286</v>
      </c>
      <c r="E34" s="239">
        <v>14889214.48</v>
      </c>
      <c r="F34" s="239">
        <v>15734969.800000001</v>
      </c>
      <c r="G34" s="239">
        <v>15601472.75</v>
      </c>
      <c r="H34" s="239">
        <v>16133913.700000001</v>
      </c>
      <c r="I34" s="239">
        <v>15556405.309999999</v>
      </c>
      <c r="J34" s="239">
        <v>15382101.66</v>
      </c>
      <c r="K34" s="239">
        <v>25322540.140000001</v>
      </c>
      <c r="L34" s="239">
        <v>15322784.51</v>
      </c>
      <c r="M34" s="239">
        <v>15405056.35</v>
      </c>
      <c r="N34" s="239">
        <v>15480068.23</v>
      </c>
      <c r="O34" s="239">
        <v>15282150.07</v>
      </c>
      <c r="P34" s="239">
        <v>17245402.43</v>
      </c>
      <c r="Q34" s="53">
        <f t="shared" si="0"/>
        <v>197356079.43000001</v>
      </c>
    </row>
    <row r="35" spans="2:34" x14ac:dyDescent="0.25">
      <c r="B35" s="27" t="s">
        <v>431</v>
      </c>
      <c r="C35" s="53">
        <v>36685569</v>
      </c>
      <c r="D35" s="53">
        <v>32285846</v>
      </c>
      <c r="E35" s="239">
        <v>2468113.63</v>
      </c>
      <c r="F35" s="239">
        <v>2449149.94</v>
      </c>
      <c r="G35" s="239">
        <v>2367192.91</v>
      </c>
      <c r="H35" s="239">
        <v>2560116.15</v>
      </c>
      <c r="I35" s="239">
        <v>2823488.4</v>
      </c>
      <c r="J35" s="239">
        <v>2991372.93</v>
      </c>
      <c r="K35" s="239">
        <v>2984102.03</v>
      </c>
      <c r="L35" s="239">
        <v>3377932.56</v>
      </c>
      <c r="M35" s="239">
        <v>2649010.04</v>
      </c>
      <c r="N35" s="239">
        <v>2590960.13</v>
      </c>
      <c r="O35" s="239">
        <v>2453883.65</v>
      </c>
      <c r="P35" s="239">
        <v>2540732.5700000003</v>
      </c>
      <c r="Q35" s="53">
        <f t="shared" si="0"/>
        <v>32256054.939999998</v>
      </c>
    </row>
    <row r="36" spans="2:34" x14ac:dyDescent="0.25">
      <c r="B36" s="27" t="s">
        <v>432</v>
      </c>
      <c r="C36" s="53">
        <v>1216285415</v>
      </c>
      <c r="D36" s="53">
        <v>1119988977</v>
      </c>
      <c r="E36" s="239">
        <v>91853498</v>
      </c>
      <c r="F36" s="239">
        <v>94310302.780000001</v>
      </c>
      <c r="G36" s="239">
        <v>96109743.909999996</v>
      </c>
      <c r="H36" s="239">
        <v>93604423.909999996</v>
      </c>
      <c r="I36" s="239">
        <v>93034845.299999997</v>
      </c>
      <c r="J36" s="239">
        <v>92738199.299999997</v>
      </c>
      <c r="K36" s="239">
        <v>92010967.299999997</v>
      </c>
      <c r="L36" s="239">
        <v>92728035.299999997</v>
      </c>
      <c r="M36" s="239">
        <v>92767995.650000006</v>
      </c>
      <c r="N36" s="239">
        <v>91652226.299999997</v>
      </c>
      <c r="O36" s="239">
        <v>92309936.299999997</v>
      </c>
      <c r="P36" s="239">
        <v>92890543.299999997</v>
      </c>
      <c r="Q36" s="53">
        <f t="shared" si="0"/>
        <v>1116010717.3499999</v>
      </c>
    </row>
    <row r="37" spans="2:34" x14ac:dyDescent="0.25">
      <c r="B37" s="27" t="s">
        <v>433</v>
      </c>
      <c r="C37" s="53">
        <v>20678178773</v>
      </c>
      <c r="D37" s="53">
        <v>22157590110</v>
      </c>
      <c r="E37" s="239">
        <v>4103545395.8799996</v>
      </c>
      <c r="F37" s="239">
        <v>600981294.91000009</v>
      </c>
      <c r="G37" s="239">
        <v>589034875.38</v>
      </c>
      <c r="H37" s="239">
        <v>2461302750.1599998</v>
      </c>
      <c r="I37" s="239">
        <v>2270719805.1700001</v>
      </c>
      <c r="J37" s="239">
        <v>4585489890.9700003</v>
      </c>
      <c r="K37" s="239">
        <v>1167128351.2</v>
      </c>
      <c r="L37" s="239">
        <v>1215838987.3099999</v>
      </c>
      <c r="M37" s="239">
        <v>1033690905.6600001</v>
      </c>
      <c r="N37" s="239">
        <v>1202665591.4799998</v>
      </c>
      <c r="O37" s="239">
        <v>1909742369.79</v>
      </c>
      <c r="P37" s="239">
        <v>1205420550.0799999</v>
      </c>
      <c r="Q37" s="53">
        <f t="shared" si="0"/>
        <v>22345560767.990005</v>
      </c>
    </row>
    <row r="38" spans="2:34" x14ac:dyDescent="0.25">
      <c r="B38" s="27" t="s">
        <v>434</v>
      </c>
      <c r="C38" s="53">
        <v>3798203980</v>
      </c>
      <c r="D38" s="53">
        <v>4058417254</v>
      </c>
      <c r="E38" s="239">
        <v>633498172.18999994</v>
      </c>
      <c r="F38" s="239">
        <v>307046229.36000001</v>
      </c>
      <c r="G38" s="239">
        <v>272650047.64999998</v>
      </c>
      <c r="H38" s="239">
        <v>439660218.66999996</v>
      </c>
      <c r="I38" s="239">
        <v>227476004.69</v>
      </c>
      <c r="J38" s="239">
        <v>333136396.63999999</v>
      </c>
      <c r="K38" s="239">
        <v>412617625.52999997</v>
      </c>
      <c r="L38" s="239">
        <v>222886377.76000002</v>
      </c>
      <c r="M38" s="239">
        <v>220060527.85999998</v>
      </c>
      <c r="N38" s="239">
        <v>359129799.62</v>
      </c>
      <c r="O38" s="239">
        <v>265833138.97999999</v>
      </c>
      <c r="P38" s="239">
        <v>325911069.42000002</v>
      </c>
      <c r="Q38" s="53">
        <f t="shared" si="0"/>
        <v>4019905608.3699999</v>
      </c>
    </row>
    <row r="39" spans="2:34" x14ac:dyDescent="0.25">
      <c r="B39" s="27" t="s">
        <v>424</v>
      </c>
      <c r="C39" s="53">
        <v>638701677</v>
      </c>
      <c r="D39" s="53">
        <v>756824799</v>
      </c>
      <c r="E39" s="239">
        <v>49887169.760000005</v>
      </c>
      <c r="F39" s="239">
        <v>80730707.450000003</v>
      </c>
      <c r="G39" s="239">
        <v>60235343.159999996</v>
      </c>
      <c r="H39" s="239">
        <v>60673081.599999994</v>
      </c>
      <c r="I39" s="239">
        <v>69974804.590000004</v>
      </c>
      <c r="J39" s="239">
        <v>78318234.060000002</v>
      </c>
      <c r="K39" s="239">
        <v>65628463.710000001</v>
      </c>
      <c r="L39" s="239">
        <v>88366100.090000004</v>
      </c>
      <c r="M39" s="239">
        <v>69323090.090000004</v>
      </c>
      <c r="N39" s="239">
        <v>70577521.310000002</v>
      </c>
      <c r="O39" s="239">
        <v>61644207.710000001</v>
      </c>
      <c r="P39" s="239">
        <v>68957974.269999996</v>
      </c>
      <c r="Q39" s="53">
        <f t="shared" si="0"/>
        <v>824316697.79999995</v>
      </c>
    </row>
    <row r="40" spans="2:34" x14ac:dyDescent="0.25">
      <c r="B40" s="27" t="s">
        <v>425</v>
      </c>
      <c r="C40" s="53">
        <v>2268606996</v>
      </c>
      <c r="D40" s="53">
        <v>2514212561</v>
      </c>
      <c r="E40" s="239">
        <v>176056162.66</v>
      </c>
      <c r="F40" s="239">
        <v>194128204.23000002</v>
      </c>
      <c r="G40" s="239">
        <v>195407998.86000001</v>
      </c>
      <c r="H40" s="239">
        <v>222921786.08000001</v>
      </c>
      <c r="I40" s="239">
        <v>311702769.19999999</v>
      </c>
      <c r="J40" s="239">
        <v>188276933.56</v>
      </c>
      <c r="K40" s="239">
        <v>224476613.70000002</v>
      </c>
      <c r="L40" s="239">
        <v>217100759.74000001</v>
      </c>
      <c r="M40" s="239">
        <v>219436922.94</v>
      </c>
      <c r="N40" s="239">
        <v>218934183.48000002</v>
      </c>
      <c r="O40" s="239">
        <v>201916571.80000001</v>
      </c>
      <c r="P40" s="239">
        <v>214746949.71000001</v>
      </c>
      <c r="Q40" s="53">
        <f t="shared" si="0"/>
        <v>2585105855.96</v>
      </c>
    </row>
    <row r="41" spans="2:34" x14ac:dyDescent="0.25">
      <c r="B41" s="27" t="s">
        <v>426</v>
      </c>
      <c r="C41" s="53">
        <v>911899</v>
      </c>
      <c r="D41" s="53">
        <v>394058</v>
      </c>
      <c r="E41" s="239">
        <v>14521.78</v>
      </c>
      <c r="F41" s="239">
        <v>13069.6</v>
      </c>
      <c r="G41" s="239">
        <v>0</v>
      </c>
      <c r="H41" s="239">
        <v>0</v>
      </c>
      <c r="I41" s="239">
        <v>37519.949999999997</v>
      </c>
      <c r="J41" s="239">
        <v>42022.34</v>
      </c>
      <c r="K41" s="239">
        <v>0</v>
      </c>
      <c r="L41" s="239">
        <v>0</v>
      </c>
      <c r="M41" s="239">
        <v>0</v>
      </c>
      <c r="N41" s="239">
        <v>46524.74</v>
      </c>
      <c r="O41" s="239">
        <v>30015.96</v>
      </c>
      <c r="P41" s="239">
        <v>0</v>
      </c>
      <c r="Q41" s="53">
        <f t="shared" si="0"/>
        <v>183674.37</v>
      </c>
    </row>
    <row r="42" spans="2:34" x14ac:dyDescent="0.25">
      <c r="B42" s="27" t="s">
        <v>435</v>
      </c>
      <c r="C42" s="53">
        <v>6411278</v>
      </c>
      <c r="D42" s="53">
        <v>3581003</v>
      </c>
      <c r="E42" s="239">
        <v>464214.8</v>
      </c>
      <c r="F42" s="239">
        <v>572184.16</v>
      </c>
      <c r="G42" s="239">
        <v>265488.05</v>
      </c>
      <c r="H42" s="239">
        <v>401541.07</v>
      </c>
      <c r="I42" s="239">
        <v>350420.41</v>
      </c>
      <c r="J42" s="239">
        <v>405941.34</v>
      </c>
      <c r="K42" s="239">
        <v>191477.92</v>
      </c>
      <c r="L42" s="239">
        <v>208539.51999999999</v>
      </c>
      <c r="M42" s="239">
        <v>204418.62</v>
      </c>
      <c r="N42" s="239">
        <v>213611.22</v>
      </c>
      <c r="O42" s="239">
        <v>256290.32</v>
      </c>
      <c r="P42" s="239">
        <v>217534.72</v>
      </c>
      <c r="Q42" s="53">
        <f t="shared" si="0"/>
        <v>3751662.1500000004</v>
      </c>
    </row>
    <row r="43" spans="2:34" x14ac:dyDescent="0.25">
      <c r="B43" s="27" t="s">
        <v>436</v>
      </c>
      <c r="C43" s="53">
        <v>129243423</v>
      </c>
      <c r="D43" s="53">
        <v>123761745</v>
      </c>
      <c r="E43" s="239">
        <v>6113609.96</v>
      </c>
      <c r="F43" s="239">
        <v>7077269.5999999996</v>
      </c>
      <c r="G43" s="239">
        <v>6148400.0999999996</v>
      </c>
      <c r="H43" s="239">
        <v>7377324.4800000004</v>
      </c>
      <c r="I43" s="239">
        <v>25064034.93</v>
      </c>
      <c r="J43" s="239">
        <v>15068177.83</v>
      </c>
      <c r="K43" s="239">
        <v>12439652.390000001</v>
      </c>
      <c r="L43" s="239">
        <v>12557060.35</v>
      </c>
      <c r="M43" s="239">
        <v>10476439.140000001</v>
      </c>
      <c r="N43" s="239">
        <v>8075510.9400000004</v>
      </c>
      <c r="O43" s="239">
        <v>7505859.5</v>
      </c>
      <c r="P43" s="239">
        <v>6096470.6399999997</v>
      </c>
      <c r="Q43" s="53">
        <f t="shared" si="0"/>
        <v>123999809.85999998</v>
      </c>
    </row>
    <row r="44" spans="2:34" s="1" customFormat="1" x14ac:dyDescent="0.25">
      <c r="B44" s="3" t="s">
        <v>187</v>
      </c>
      <c r="C44" s="241">
        <v>62392105744</v>
      </c>
      <c r="D44" s="241">
        <v>60953372099</v>
      </c>
      <c r="E44" s="241">
        <v>3853707743.8900003</v>
      </c>
      <c r="F44" s="241">
        <v>3770227875.4599996</v>
      </c>
      <c r="G44" s="241">
        <v>6252190488.2900009</v>
      </c>
      <c r="H44" s="241">
        <v>8025131164.1999998</v>
      </c>
      <c r="I44" s="241">
        <v>4554584874.6999989</v>
      </c>
      <c r="J44" s="241">
        <v>4043467159.3799996</v>
      </c>
      <c r="K44" s="241">
        <v>3979298347.3099999</v>
      </c>
      <c r="L44" s="241">
        <v>4519012962.8099995</v>
      </c>
      <c r="M44" s="241">
        <v>5813931588.0299988</v>
      </c>
      <c r="N44" s="241">
        <v>8326419835.8800001</v>
      </c>
      <c r="O44" s="241">
        <v>4301245422.2800007</v>
      </c>
      <c r="P44" s="241">
        <v>4480692296.8800001</v>
      </c>
      <c r="Q44" s="241">
        <f t="shared" si="0"/>
        <v>61919909759.109993</v>
      </c>
      <c r="R44"/>
      <c r="S44"/>
      <c r="T44"/>
      <c r="U44"/>
      <c r="V44"/>
      <c r="W44"/>
      <c r="X44"/>
      <c r="Y44"/>
      <c r="Z44"/>
      <c r="AA44"/>
      <c r="AB44"/>
      <c r="AC44"/>
      <c r="AD44"/>
      <c r="AE44"/>
      <c r="AF44"/>
      <c r="AG44"/>
      <c r="AH44"/>
    </row>
    <row r="45" spans="2:34" x14ac:dyDescent="0.25">
      <c r="B45" s="26" t="s">
        <v>188</v>
      </c>
      <c r="C45" s="53">
        <v>6785634401</v>
      </c>
      <c r="D45" s="53">
        <v>6409508258</v>
      </c>
      <c r="E45" s="239">
        <v>133484133.86000001</v>
      </c>
      <c r="F45" s="239">
        <v>511227170.09000003</v>
      </c>
      <c r="G45" s="239">
        <v>2130289340.0600002</v>
      </c>
      <c r="H45" s="239">
        <v>232485765.63000003</v>
      </c>
      <c r="I45" s="239">
        <v>199254445.78999999</v>
      </c>
      <c r="J45" s="239">
        <v>162562865.76999998</v>
      </c>
      <c r="K45" s="239">
        <v>150556066.61999997</v>
      </c>
      <c r="L45" s="239">
        <v>328831443.69</v>
      </c>
      <c r="M45" s="239">
        <v>1761123718.02</v>
      </c>
      <c r="N45" s="239">
        <v>198490536.06999999</v>
      </c>
      <c r="O45" s="239">
        <v>120400187.94</v>
      </c>
      <c r="P45" s="239">
        <v>103397607.31999999</v>
      </c>
      <c r="Q45" s="53">
        <f t="shared" si="0"/>
        <v>6032103280.8599997</v>
      </c>
    </row>
    <row r="46" spans="2:34" x14ac:dyDescent="0.25">
      <c r="B46" s="26" t="s">
        <v>189</v>
      </c>
      <c r="C46" s="53">
        <v>12446710250</v>
      </c>
      <c r="D46" s="53">
        <v>11373099219</v>
      </c>
      <c r="E46" s="239">
        <v>280848524.14999998</v>
      </c>
      <c r="F46" s="239">
        <v>144802526.47999999</v>
      </c>
      <c r="G46" s="239">
        <v>363686772.31</v>
      </c>
      <c r="H46" s="239">
        <v>4321708980.4899998</v>
      </c>
      <c r="I46" s="239">
        <v>361222013.25999999</v>
      </c>
      <c r="J46" s="239">
        <v>273504168.56999999</v>
      </c>
      <c r="K46" s="239">
        <v>331987513.03999996</v>
      </c>
      <c r="L46" s="239">
        <v>311741592.33999997</v>
      </c>
      <c r="M46" s="239">
        <v>259821013.57999998</v>
      </c>
      <c r="N46" s="239">
        <v>3713471613.98</v>
      </c>
      <c r="O46" s="239">
        <v>264208677.50999999</v>
      </c>
      <c r="P46" s="239">
        <v>196583767.28999999</v>
      </c>
      <c r="Q46" s="53">
        <f t="shared" si="0"/>
        <v>10823587163.000002</v>
      </c>
    </row>
    <row r="47" spans="2:34" x14ac:dyDescent="0.25">
      <c r="B47" s="26" t="s">
        <v>190</v>
      </c>
      <c r="C47" s="53">
        <v>15479362567</v>
      </c>
      <c r="D47" s="53">
        <v>15674319049</v>
      </c>
      <c r="E47" s="239">
        <v>1004388161.6600001</v>
      </c>
      <c r="F47" s="239">
        <v>1046663862.24</v>
      </c>
      <c r="G47" s="239">
        <v>1394777635.23</v>
      </c>
      <c r="H47" s="239">
        <v>1366677352.3799999</v>
      </c>
      <c r="I47" s="239">
        <v>1356734251.04</v>
      </c>
      <c r="J47" s="239">
        <v>1420466078.74</v>
      </c>
      <c r="K47" s="239">
        <v>1286675482.5599999</v>
      </c>
      <c r="L47" s="239">
        <v>1249599814.9699998</v>
      </c>
      <c r="M47" s="239">
        <v>1465663836.4000001</v>
      </c>
      <c r="N47" s="239">
        <v>1650971536.1199999</v>
      </c>
      <c r="O47" s="239">
        <v>1607100349.5500002</v>
      </c>
      <c r="P47" s="239">
        <v>1497001416.95</v>
      </c>
      <c r="Q47" s="53">
        <f t="shared" si="0"/>
        <v>16346719777.84</v>
      </c>
    </row>
    <row r="48" spans="2:34" x14ac:dyDescent="0.25">
      <c r="B48" s="26" t="s">
        <v>317</v>
      </c>
      <c r="C48" s="53">
        <v>1448713637</v>
      </c>
      <c r="D48" s="53">
        <v>1177048071</v>
      </c>
      <c r="E48" s="239">
        <v>97489206.299999997</v>
      </c>
      <c r="F48" s="239">
        <v>99479320.409999996</v>
      </c>
      <c r="G48" s="239">
        <v>91156324.280000001</v>
      </c>
      <c r="H48" s="239">
        <v>120085264.73</v>
      </c>
      <c r="I48" s="239">
        <v>93919235.400000006</v>
      </c>
      <c r="J48" s="239">
        <v>111426161.08</v>
      </c>
      <c r="K48" s="239">
        <v>80718076.900000006</v>
      </c>
      <c r="L48" s="239">
        <v>91041870.370000005</v>
      </c>
      <c r="M48" s="239">
        <v>145181893.30000001</v>
      </c>
      <c r="N48" s="239">
        <v>222094640.53</v>
      </c>
      <c r="O48" s="239">
        <v>102254608.59</v>
      </c>
      <c r="P48" s="239">
        <v>121143232.45999999</v>
      </c>
      <c r="Q48" s="53">
        <f t="shared" si="0"/>
        <v>1375989834.3499999</v>
      </c>
    </row>
    <row r="49" spans="2:34" x14ac:dyDescent="0.25">
      <c r="B49" s="26" t="s">
        <v>191</v>
      </c>
      <c r="C49" s="53">
        <v>2601519304</v>
      </c>
      <c r="D49" s="53">
        <v>2564666928</v>
      </c>
      <c r="E49" s="239">
        <v>222139587.67000002</v>
      </c>
      <c r="F49" s="239">
        <v>216742643.17000002</v>
      </c>
      <c r="G49" s="239">
        <v>220080932.01000002</v>
      </c>
      <c r="H49" s="239">
        <v>204993052.88</v>
      </c>
      <c r="I49" s="239">
        <v>213716733.35999998</v>
      </c>
      <c r="J49" s="239">
        <v>201784958.40000001</v>
      </c>
      <c r="K49" s="239">
        <v>232908058.49000001</v>
      </c>
      <c r="L49" s="239">
        <v>216085807.72999999</v>
      </c>
      <c r="M49" s="239">
        <v>209169654.49000001</v>
      </c>
      <c r="N49" s="239">
        <v>219421255.02000001</v>
      </c>
      <c r="O49" s="239">
        <v>199649426.39999998</v>
      </c>
      <c r="P49" s="239">
        <v>232455818.09</v>
      </c>
      <c r="Q49" s="53">
        <f t="shared" si="0"/>
        <v>2589147927.7100005</v>
      </c>
    </row>
    <row r="50" spans="2:34" x14ac:dyDescent="0.25">
      <c r="B50" s="26" t="s">
        <v>319</v>
      </c>
      <c r="C50" s="53">
        <v>1770035768</v>
      </c>
      <c r="D50" s="53">
        <v>1053638150</v>
      </c>
      <c r="E50" s="239">
        <v>119455368.98</v>
      </c>
      <c r="F50" s="239">
        <v>47657946.350000001</v>
      </c>
      <c r="G50" s="239">
        <v>206864640.14000002</v>
      </c>
      <c r="H50" s="239">
        <v>71015902.790000007</v>
      </c>
      <c r="I50" s="239">
        <v>117765548.89</v>
      </c>
      <c r="J50" s="239">
        <v>98414924.540000007</v>
      </c>
      <c r="K50" s="239">
        <v>78139761.549999997</v>
      </c>
      <c r="L50" s="239">
        <v>53460709.5</v>
      </c>
      <c r="M50" s="239">
        <v>87584634.849999994</v>
      </c>
      <c r="N50" s="239">
        <v>56743101.660000004</v>
      </c>
      <c r="O50" s="239">
        <v>54932592.320000008</v>
      </c>
      <c r="P50" s="239">
        <v>69656700.00999999</v>
      </c>
      <c r="Q50" s="53">
        <f t="shared" si="0"/>
        <v>1061691831.58</v>
      </c>
    </row>
    <row r="51" spans="2:34" x14ac:dyDescent="0.25">
      <c r="B51" s="26" t="s">
        <v>320</v>
      </c>
      <c r="C51" s="53">
        <v>88051454</v>
      </c>
      <c r="D51" s="53">
        <v>86635909</v>
      </c>
      <c r="E51" s="239">
        <v>7431300</v>
      </c>
      <c r="F51" s="239">
        <v>6721426</v>
      </c>
      <c r="G51" s="239">
        <v>7752152</v>
      </c>
      <c r="H51" s="239">
        <v>6890826</v>
      </c>
      <c r="I51" s="239">
        <v>7405500</v>
      </c>
      <c r="J51" s="239">
        <v>6888752</v>
      </c>
      <c r="K51" s="239">
        <v>7929500</v>
      </c>
      <c r="L51" s="239">
        <v>7209476</v>
      </c>
      <c r="M51" s="239">
        <v>6718976</v>
      </c>
      <c r="N51" s="239">
        <v>7206126</v>
      </c>
      <c r="O51" s="239">
        <v>6669876</v>
      </c>
      <c r="P51" s="239">
        <v>6941602</v>
      </c>
      <c r="Q51" s="53">
        <f t="shared" si="0"/>
        <v>85765512</v>
      </c>
    </row>
    <row r="52" spans="2:34" x14ac:dyDescent="0.25">
      <c r="B52" s="26" t="s">
        <v>192</v>
      </c>
      <c r="C52" s="53">
        <v>19163894439</v>
      </c>
      <c r="D52" s="53">
        <v>19441319717</v>
      </c>
      <c r="E52" s="239">
        <v>1792610485.5099998</v>
      </c>
      <c r="F52" s="239">
        <v>1470643290.05</v>
      </c>
      <c r="G52" s="239">
        <v>1504013173.9300001</v>
      </c>
      <c r="H52" s="239">
        <v>1449399127.97</v>
      </c>
      <c r="I52" s="239">
        <v>1903704577.2199998</v>
      </c>
      <c r="J52" s="239">
        <v>1470986638.6800001</v>
      </c>
      <c r="K52" s="239">
        <v>1550883491.2800002</v>
      </c>
      <c r="L52" s="239">
        <v>1948543485.6099999</v>
      </c>
      <c r="M52" s="239">
        <v>1514024302.6299999</v>
      </c>
      <c r="N52" s="239">
        <v>1914966941.03</v>
      </c>
      <c r="O52" s="239">
        <v>1569709548.4300001</v>
      </c>
      <c r="P52" s="239">
        <v>1920188585</v>
      </c>
      <c r="Q52" s="53">
        <f t="shared" si="0"/>
        <v>20009673647.34</v>
      </c>
    </row>
    <row r="53" spans="2:34" x14ac:dyDescent="0.25">
      <c r="B53" s="26" t="s">
        <v>321</v>
      </c>
      <c r="C53" s="53">
        <v>312660043</v>
      </c>
      <c r="D53" s="53">
        <v>304457742</v>
      </c>
      <c r="E53" s="239">
        <v>18790810.600000001</v>
      </c>
      <c r="F53" s="239">
        <v>22040950.170000002</v>
      </c>
      <c r="G53" s="239">
        <v>38026401.339999996</v>
      </c>
      <c r="H53" s="239">
        <v>24340543.140000001</v>
      </c>
      <c r="I53" s="239">
        <v>30198262.970000003</v>
      </c>
      <c r="J53" s="239">
        <v>23613669.890000001</v>
      </c>
      <c r="K53" s="239">
        <v>22315338.619999997</v>
      </c>
      <c r="L53" s="239">
        <v>23502422.109999999</v>
      </c>
      <c r="M53" s="239">
        <v>38034846.390000001</v>
      </c>
      <c r="N53" s="239">
        <v>31115907.190000001</v>
      </c>
      <c r="O53" s="239">
        <v>29826848.66</v>
      </c>
      <c r="P53" s="239">
        <v>36929824.060000002</v>
      </c>
      <c r="Q53" s="53">
        <f t="shared" si="0"/>
        <v>338735825.14000005</v>
      </c>
    </row>
    <row r="54" spans="2:34" x14ac:dyDescent="0.25">
      <c r="B54" s="26" t="s">
        <v>323</v>
      </c>
      <c r="C54" s="53">
        <v>236077544</v>
      </c>
      <c r="D54" s="53">
        <v>320729314</v>
      </c>
      <c r="E54" s="239">
        <v>19480555.84</v>
      </c>
      <c r="F54" s="239">
        <v>23805367.990000002</v>
      </c>
      <c r="G54" s="239">
        <v>31828584.970000006</v>
      </c>
      <c r="H54" s="239">
        <v>23935116.829999998</v>
      </c>
      <c r="I54" s="239">
        <v>26218336.370000001</v>
      </c>
      <c r="J54" s="239">
        <v>40471240.299999997</v>
      </c>
      <c r="K54" s="239">
        <v>26303633.330000002</v>
      </c>
      <c r="L54" s="239">
        <v>55166427.649999999</v>
      </c>
      <c r="M54" s="239">
        <v>47433689.149999999</v>
      </c>
      <c r="N54" s="239">
        <v>44749057.180000007</v>
      </c>
      <c r="O54" s="239">
        <v>104397692.56999999</v>
      </c>
      <c r="P54" s="239">
        <v>43154692.240000002</v>
      </c>
      <c r="Q54" s="53">
        <f t="shared" si="0"/>
        <v>486944394.42000002</v>
      </c>
    </row>
    <row r="55" spans="2:34" x14ac:dyDescent="0.25">
      <c r="B55" s="26" t="s">
        <v>324</v>
      </c>
      <c r="C55" s="53">
        <v>814456600</v>
      </c>
      <c r="D55" s="53">
        <v>982465690</v>
      </c>
      <c r="E55" s="239">
        <v>60852886.660000004</v>
      </c>
      <c r="F55" s="239">
        <v>81065349.299999997</v>
      </c>
      <c r="G55" s="239">
        <v>86462220.969999984</v>
      </c>
      <c r="H55" s="239">
        <v>83766687.070000008</v>
      </c>
      <c r="I55" s="239">
        <v>83056954.620000005</v>
      </c>
      <c r="J55" s="239">
        <v>106064510.25999999</v>
      </c>
      <c r="K55" s="239">
        <v>90426354.11999999</v>
      </c>
      <c r="L55" s="239">
        <v>121569360.66</v>
      </c>
      <c r="M55" s="239">
        <v>107724226.35000001</v>
      </c>
      <c r="N55" s="239">
        <v>105824439.70999999</v>
      </c>
      <c r="O55" s="239">
        <v>101373619.91</v>
      </c>
      <c r="P55" s="239">
        <v>100043260.22</v>
      </c>
      <c r="Q55" s="53">
        <f t="shared" si="0"/>
        <v>1128229869.8499999</v>
      </c>
    </row>
    <row r="56" spans="2:34" x14ac:dyDescent="0.25">
      <c r="B56" s="26" t="s">
        <v>325</v>
      </c>
      <c r="C56" s="53">
        <v>11261736</v>
      </c>
      <c r="D56" s="53">
        <v>14166762</v>
      </c>
      <c r="E56" s="239">
        <v>1179059.3999999999</v>
      </c>
      <c r="F56" s="239">
        <v>1052849.98</v>
      </c>
      <c r="G56" s="239">
        <v>660913.82000000007</v>
      </c>
      <c r="H56" s="239">
        <v>1417192.94</v>
      </c>
      <c r="I56" s="239">
        <v>1731991.43</v>
      </c>
      <c r="J56" s="239">
        <v>2348998.7999999998</v>
      </c>
      <c r="K56" s="239">
        <v>1249649.7999999998</v>
      </c>
      <c r="L56" s="239">
        <v>1402076.25</v>
      </c>
      <c r="M56" s="239">
        <v>4663356.1500000004</v>
      </c>
      <c r="N56" s="239">
        <v>1580904.97</v>
      </c>
      <c r="O56" s="239">
        <v>2427800.92</v>
      </c>
      <c r="P56" s="239">
        <v>2105962.1</v>
      </c>
      <c r="Q56" s="53">
        <f t="shared" si="0"/>
        <v>21820756.560000002</v>
      </c>
    </row>
    <row r="57" spans="2:34" x14ac:dyDescent="0.25">
      <c r="B57" s="26" t="s">
        <v>326</v>
      </c>
      <c r="C57" s="53">
        <v>299330349</v>
      </c>
      <c r="D57" s="53">
        <v>318725549</v>
      </c>
      <c r="E57" s="239">
        <v>25776317.900000002</v>
      </c>
      <c r="F57" s="239">
        <v>19965324.390000001</v>
      </c>
      <c r="G57" s="239">
        <v>30334172.619999997</v>
      </c>
      <c r="H57" s="239">
        <v>24494488.919999998</v>
      </c>
      <c r="I57" s="239">
        <v>31664758.91</v>
      </c>
      <c r="J57" s="239">
        <v>28445886.890000001</v>
      </c>
      <c r="K57" s="239">
        <v>26752276.93</v>
      </c>
      <c r="L57" s="239">
        <v>23610329.450000003</v>
      </c>
      <c r="M57" s="239">
        <v>37457674.07</v>
      </c>
      <c r="N57" s="239">
        <v>40186926.07</v>
      </c>
      <c r="O57" s="239">
        <v>29308398.370000001</v>
      </c>
      <c r="P57" s="239">
        <v>34182197.600000001</v>
      </c>
      <c r="Q57" s="53">
        <f t="shared" si="0"/>
        <v>352178752.12</v>
      </c>
    </row>
    <row r="58" spans="2:34" x14ac:dyDescent="0.25">
      <c r="B58" s="26" t="s">
        <v>327</v>
      </c>
      <c r="C58" s="53">
        <v>534543</v>
      </c>
      <c r="D58" s="53">
        <v>6301429</v>
      </c>
      <c r="E58" s="239">
        <v>26769.24</v>
      </c>
      <c r="F58" s="239">
        <v>16049.81</v>
      </c>
      <c r="G58" s="239">
        <v>22118.6</v>
      </c>
      <c r="H58" s="239">
        <v>12468.74</v>
      </c>
      <c r="I58" s="239">
        <v>0</v>
      </c>
      <c r="J58" s="239">
        <v>0</v>
      </c>
      <c r="K58" s="239">
        <v>5255026.92</v>
      </c>
      <c r="L58" s="239">
        <v>1760.16</v>
      </c>
      <c r="M58" s="239">
        <v>0</v>
      </c>
      <c r="N58" s="239">
        <v>0</v>
      </c>
      <c r="O58" s="239">
        <v>0</v>
      </c>
      <c r="P58" s="239">
        <v>35762.019999999997</v>
      </c>
      <c r="Q58" s="53">
        <f t="shared" si="0"/>
        <v>5369955.4899999993</v>
      </c>
    </row>
    <row r="59" spans="2:34" x14ac:dyDescent="0.25">
      <c r="B59" s="26" t="s">
        <v>328</v>
      </c>
      <c r="C59" s="53">
        <v>54989</v>
      </c>
      <c r="D59" s="53">
        <v>2827643</v>
      </c>
      <c r="E59" s="239">
        <v>7077.65</v>
      </c>
      <c r="F59" s="239">
        <v>1765.48</v>
      </c>
      <c r="G59" s="239">
        <v>4320.6499999999996</v>
      </c>
      <c r="H59" s="239">
        <v>1371.56</v>
      </c>
      <c r="I59" s="239">
        <v>0</v>
      </c>
      <c r="J59" s="239">
        <v>0</v>
      </c>
      <c r="K59" s="239">
        <v>2589068.7000000002</v>
      </c>
      <c r="L59" s="239">
        <v>193.62</v>
      </c>
      <c r="M59" s="239">
        <v>0</v>
      </c>
      <c r="N59" s="239">
        <v>0</v>
      </c>
      <c r="O59" s="239">
        <v>0</v>
      </c>
      <c r="P59" s="239">
        <v>4869.96</v>
      </c>
      <c r="Q59" s="53">
        <f t="shared" si="0"/>
        <v>2608667.62</v>
      </c>
    </row>
    <row r="60" spans="2:34" x14ac:dyDescent="0.25">
      <c r="B60" s="26" t="s">
        <v>329</v>
      </c>
      <c r="C60" s="53">
        <v>20547562</v>
      </c>
      <c r="D60" s="53">
        <v>44685402</v>
      </c>
      <c r="E60" s="239">
        <v>3422421.51</v>
      </c>
      <c r="F60" s="239">
        <v>2477235.33</v>
      </c>
      <c r="G60" s="239">
        <v>1762741.17</v>
      </c>
      <c r="H60" s="239">
        <v>4411684.1100000003</v>
      </c>
      <c r="I60" s="239">
        <v>5832033.5700000003</v>
      </c>
      <c r="J60" s="239">
        <v>6320859.79</v>
      </c>
      <c r="K60" s="239">
        <v>6820434.9400000004</v>
      </c>
      <c r="L60" s="239">
        <v>8929677.1899999995</v>
      </c>
      <c r="M60" s="239">
        <v>6943284.8999999994</v>
      </c>
      <c r="N60" s="239">
        <v>6270338.1299999999</v>
      </c>
      <c r="O60" s="239">
        <v>5110780.29</v>
      </c>
      <c r="P60" s="239">
        <v>6824264.8999999994</v>
      </c>
      <c r="Q60" s="53">
        <f t="shared" si="0"/>
        <v>65125755.829999998</v>
      </c>
    </row>
    <row r="61" spans="2:34" x14ac:dyDescent="0.25">
      <c r="B61" s="26" t="s">
        <v>330</v>
      </c>
      <c r="C61" s="53">
        <v>913260558</v>
      </c>
      <c r="D61" s="53">
        <v>1178777267</v>
      </c>
      <c r="E61" s="239">
        <v>66325076.960000001</v>
      </c>
      <c r="F61" s="239">
        <v>75864798.219999999</v>
      </c>
      <c r="G61" s="239">
        <v>144468044.19000003</v>
      </c>
      <c r="H61" s="239">
        <v>89495338.019999996</v>
      </c>
      <c r="I61" s="239">
        <v>122160231.86999999</v>
      </c>
      <c r="J61" s="239">
        <v>90167445.669999987</v>
      </c>
      <c r="K61" s="239">
        <v>77788613.510000005</v>
      </c>
      <c r="L61" s="239">
        <v>78316515.50999999</v>
      </c>
      <c r="M61" s="239">
        <v>122386481.75</v>
      </c>
      <c r="N61" s="239">
        <v>113326512.22</v>
      </c>
      <c r="O61" s="239">
        <v>103875014.81999999</v>
      </c>
      <c r="P61" s="239">
        <v>110042734.66</v>
      </c>
      <c r="Q61" s="53">
        <f t="shared" si="0"/>
        <v>1194216807.4000001</v>
      </c>
    </row>
    <row r="62" spans="2:34" s="1" customFormat="1" x14ac:dyDescent="0.25">
      <c r="B62" s="289" t="s">
        <v>194</v>
      </c>
      <c r="C62" s="290">
        <v>636997769768</v>
      </c>
      <c r="D62" s="290">
        <v>606449479739.57996</v>
      </c>
      <c r="E62" s="290">
        <v>54063967022.519997</v>
      </c>
      <c r="F62" s="290">
        <v>46509795858.830009</v>
      </c>
      <c r="G62" s="290">
        <v>47004585138.260002</v>
      </c>
      <c r="H62" s="290">
        <v>48937021223.139999</v>
      </c>
      <c r="I62" s="290">
        <v>48285837200.329994</v>
      </c>
      <c r="J62" s="290">
        <v>46966185482.149963</v>
      </c>
      <c r="K62" s="290">
        <v>50877759928.550018</v>
      </c>
      <c r="L62" s="290">
        <v>48348388198.480026</v>
      </c>
      <c r="M62" s="290">
        <v>48838788717.45002</v>
      </c>
      <c r="N62" s="290">
        <v>49392988106.719994</v>
      </c>
      <c r="O62" s="290">
        <v>47069852710.23999</v>
      </c>
      <c r="P62" s="290">
        <v>52962328308.320007</v>
      </c>
      <c r="Q62" s="403">
        <f t="shared" si="0"/>
        <v>589257497894.98999</v>
      </c>
      <c r="R62"/>
      <c r="S62"/>
      <c r="T62"/>
      <c r="U62"/>
      <c r="V62"/>
      <c r="W62"/>
      <c r="X62"/>
      <c r="Y62"/>
      <c r="Z62"/>
      <c r="AA62"/>
      <c r="AB62"/>
      <c r="AC62"/>
      <c r="AD62"/>
      <c r="AE62"/>
      <c r="AF62"/>
      <c r="AG62"/>
      <c r="AH62"/>
    </row>
    <row r="63" spans="2:34" s="1" customFormat="1" x14ac:dyDescent="0.25">
      <c r="B63" s="23" t="s">
        <v>195</v>
      </c>
      <c r="C63" s="53">
        <v>420355593055</v>
      </c>
      <c r="D63" s="53">
        <v>401988343401.57996</v>
      </c>
      <c r="E63" s="54">
        <v>35186185751.970001</v>
      </c>
      <c r="F63" s="54">
        <v>30643197170.079998</v>
      </c>
      <c r="G63" s="54">
        <v>31695367584.509998</v>
      </c>
      <c r="H63" s="54">
        <v>32862203582.369999</v>
      </c>
      <c r="I63" s="54">
        <v>31137051635.43</v>
      </c>
      <c r="J63" s="54">
        <v>31139183998.470001</v>
      </c>
      <c r="K63" s="54">
        <v>32362993861.509998</v>
      </c>
      <c r="L63" s="54">
        <v>33331473871.16</v>
      </c>
      <c r="M63" s="54">
        <v>32531104897.970001</v>
      </c>
      <c r="N63" s="54">
        <v>32046337466.830002</v>
      </c>
      <c r="O63" s="54">
        <v>31430859063.630001</v>
      </c>
      <c r="P63" s="54">
        <v>35310859135.630005</v>
      </c>
      <c r="Q63" s="53">
        <f t="shared" si="0"/>
        <v>389676818019.56</v>
      </c>
      <c r="R63"/>
      <c r="S63"/>
      <c r="T63"/>
      <c r="U63"/>
      <c r="V63"/>
      <c r="W63"/>
      <c r="X63"/>
      <c r="Y63"/>
      <c r="Z63"/>
      <c r="AA63"/>
      <c r="AB63"/>
      <c r="AC63"/>
      <c r="AD63"/>
      <c r="AE63"/>
      <c r="AF63"/>
      <c r="AG63"/>
      <c r="AH63"/>
    </row>
    <row r="64" spans="2:34" s="1" customFormat="1" x14ac:dyDescent="0.25">
      <c r="B64" s="23" t="s">
        <v>567</v>
      </c>
      <c r="C64" s="53">
        <v>0</v>
      </c>
      <c r="D64" s="53">
        <v>0</v>
      </c>
      <c r="E64" s="54">
        <v>0</v>
      </c>
      <c r="F64" s="54">
        <v>0</v>
      </c>
      <c r="G64" s="54">
        <v>0</v>
      </c>
      <c r="H64" s="54">
        <v>0</v>
      </c>
      <c r="I64" s="54">
        <v>0</v>
      </c>
      <c r="J64" s="54">
        <v>0</v>
      </c>
      <c r="K64" s="54">
        <v>0</v>
      </c>
      <c r="L64" s="54">
        <v>0</v>
      </c>
      <c r="M64" s="54">
        <v>0</v>
      </c>
      <c r="N64" s="54">
        <v>0</v>
      </c>
      <c r="O64" s="54">
        <v>0</v>
      </c>
      <c r="P64" s="54">
        <v>0</v>
      </c>
      <c r="Q64" s="53">
        <f t="shared" si="0"/>
        <v>0</v>
      </c>
      <c r="R64"/>
      <c r="S64"/>
      <c r="T64"/>
      <c r="U64"/>
      <c r="V64"/>
      <c r="W64"/>
      <c r="X64"/>
      <c r="Y64"/>
      <c r="Z64"/>
      <c r="AA64"/>
      <c r="AB64"/>
      <c r="AC64"/>
      <c r="AD64"/>
      <c r="AE64"/>
      <c r="AF64"/>
      <c r="AG64"/>
      <c r="AH64"/>
    </row>
    <row r="65" spans="2:34" s="1" customFormat="1" x14ac:dyDescent="0.25">
      <c r="B65" s="23" t="s">
        <v>196</v>
      </c>
      <c r="C65" s="53">
        <v>57955558112</v>
      </c>
      <c r="D65" s="53">
        <v>53714967849</v>
      </c>
      <c r="E65" s="54">
        <v>5006585459.04</v>
      </c>
      <c r="F65" s="54">
        <v>4257327349.48</v>
      </c>
      <c r="G65" s="54">
        <v>4350592200.9499998</v>
      </c>
      <c r="H65" s="54">
        <v>4448446493.9299994</v>
      </c>
      <c r="I65" s="54">
        <v>4942841176.5699997</v>
      </c>
      <c r="J65" s="54">
        <v>4275449817.3800001</v>
      </c>
      <c r="K65" s="54">
        <v>5500033260.04</v>
      </c>
      <c r="L65" s="54">
        <v>3400023533.1900001</v>
      </c>
      <c r="M65" s="54">
        <v>4099372424.0900002</v>
      </c>
      <c r="N65" s="54">
        <v>4805251030.7799997</v>
      </c>
      <c r="O65" s="54">
        <v>3791146101.4699998</v>
      </c>
      <c r="P65" s="54">
        <v>4656918370.8400002</v>
      </c>
      <c r="Q65" s="53">
        <f t="shared" si="0"/>
        <v>53533987217.759995</v>
      </c>
      <c r="R65"/>
      <c r="S65"/>
      <c r="T65"/>
      <c r="U65"/>
      <c r="V65"/>
      <c r="W65"/>
      <c r="X65"/>
      <c r="Y65"/>
      <c r="Z65"/>
      <c r="AA65"/>
      <c r="AB65"/>
      <c r="AC65"/>
      <c r="AD65"/>
      <c r="AE65"/>
      <c r="AF65"/>
      <c r="AG65"/>
      <c r="AH65"/>
    </row>
    <row r="66" spans="2:34" s="1" customFormat="1" x14ac:dyDescent="0.25">
      <c r="B66" s="23" t="s">
        <v>197</v>
      </c>
      <c r="C66" s="53">
        <v>35909853656</v>
      </c>
      <c r="D66" s="53">
        <v>31971137706</v>
      </c>
      <c r="E66" s="54">
        <v>2957178492.0300002</v>
      </c>
      <c r="F66" s="54">
        <v>2520594845.23</v>
      </c>
      <c r="G66" s="54">
        <v>2544377812.8099999</v>
      </c>
      <c r="H66" s="54">
        <v>2598629107.3099999</v>
      </c>
      <c r="I66" s="54">
        <v>2876099194.6500001</v>
      </c>
      <c r="J66" s="54">
        <v>2478165813.5599999</v>
      </c>
      <c r="K66" s="54">
        <v>3372084673.1599998</v>
      </c>
      <c r="L66" s="54">
        <v>2375107188.5700002</v>
      </c>
      <c r="M66" s="54">
        <v>2611780174.5799999</v>
      </c>
      <c r="N66" s="54">
        <v>3046975048.8200002</v>
      </c>
      <c r="O66" s="54">
        <v>2492368184.8200002</v>
      </c>
      <c r="P66" s="54">
        <v>2935277020.2399998</v>
      </c>
      <c r="Q66" s="53">
        <f t="shared" si="0"/>
        <v>32808637555.779999</v>
      </c>
      <c r="R66"/>
      <c r="S66"/>
      <c r="T66"/>
      <c r="U66"/>
      <c r="V66"/>
      <c r="W66"/>
      <c r="X66"/>
      <c r="Y66"/>
      <c r="Z66"/>
      <c r="AA66"/>
      <c r="AB66"/>
      <c r="AC66"/>
      <c r="AD66"/>
      <c r="AE66"/>
      <c r="AF66"/>
      <c r="AG66"/>
      <c r="AH66"/>
    </row>
    <row r="67" spans="2:34" s="1" customFormat="1" x14ac:dyDescent="0.25">
      <c r="B67" s="23" t="s">
        <v>279</v>
      </c>
      <c r="C67" s="53">
        <v>2299122113</v>
      </c>
      <c r="D67" s="53">
        <v>2154791900</v>
      </c>
      <c r="E67" s="54">
        <v>171998750.88</v>
      </c>
      <c r="F67" s="54">
        <v>139907231.47999999</v>
      </c>
      <c r="G67" s="54">
        <v>178950616.12</v>
      </c>
      <c r="H67" s="54">
        <v>152635541.07999998</v>
      </c>
      <c r="I67" s="54">
        <v>190769077.04000002</v>
      </c>
      <c r="J67" s="54">
        <v>135144376.69999999</v>
      </c>
      <c r="K67" s="54">
        <v>182012493.31999999</v>
      </c>
      <c r="L67" s="54">
        <v>162262814.63999999</v>
      </c>
      <c r="M67" s="54">
        <v>218536717.28</v>
      </c>
      <c r="N67" s="54">
        <v>198673667.31999999</v>
      </c>
      <c r="O67" s="54">
        <v>155289863.31999999</v>
      </c>
      <c r="P67" s="54">
        <v>178249407.44</v>
      </c>
      <c r="Q67" s="53">
        <f t="shared" si="0"/>
        <v>2064430556.6199996</v>
      </c>
      <c r="R67"/>
      <c r="S67"/>
      <c r="T67"/>
      <c r="U67"/>
      <c r="V67"/>
      <c r="W67"/>
      <c r="X67"/>
      <c r="Y67"/>
      <c r="Z67"/>
      <c r="AA67"/>
      <c r="AB67"/>
      <c r="AC67"/>
      <c r="AD67"/>
      <c r="AE67"/>
      <c r="AF67"/>
      <c r="AG67"/>
      <c r="AH67"/>
    </row>
    <row r="68" spans="2:34" s="1" customFormat="1" x14ac:dyDescent="0.25">
      <c r="B68" s="23" t="s">
        <v>568</v>
      </c>
      <c r="C68" s="53">
        <v>4851318583</v>
      </c>
      <c r="D68" s="53">
        <v>4807100528</v>
      </c>
      <c r="E68" s="54">
        <v>232970080.53999999</v>
      </c>
      <c r="F68" s="54">
        <v>301719087.5</v>
      </c>
      <c r="G68" s="54">
        <v>287979787.96999997</v>
      </c>
      <c r="H68" s="54">
        <v>274129418.41000003</v>
      </c>
      <c r="I68" s="54">
        <v>274593063.82999998</v>
      </c>
      <c r="J68" s="54">
        <v>218950311.63</v>
      </c>
      <c r="K68" s="54">
        <v>293609630.45999998</v>
      </c>
      <c r="L68" s="54">
        <v>286748224.31</v>
      </c>
      <c r="M68" s="54">
        <v>370993625.88</v>
      </c>
      <c r="N68" s="54">
        <v>474059114.31999999</v>
      </c>
      <c r="O68" s="54">
        <v>336670699.99000001</v>
      </c>
      <c r="P68" s="54">
        <v>298670179.87</v>
      </c>
      <c r="Q68" s="53">
        <f t="shared" si="0"/>
        <v>3651093224.71</v>
      </c>
      <c r="R68"/>
      <c r="S68"/>
      <c r="T68"/>
      <c r="U68"/>
      <c r="V68"/>
      <c r="W68"/>
      <c r="X68"/>
      <c r="Y68"/>
      <c r="Z68"/>
      <c r="AA68"/>
      <c r="AB68"/>
      <c r="AC68"/>
      <c r="AD68"/>
      <c r="AE68"/>
      <c r="AF68"/>
      <c r="AG68"/>
      <c r="AH68"/>
    </row>
    <row r="69" spans="2:34" s="1" customFormat="1" x14ac:dyDescent="0.25">
      <c r="B69" s="23" t="s">
        <v>333</v>
      </c>
      <c r="C69" s="53">
        <v>9089772510</v>
      </c>
      <c r="D69" s="53">
        <v>7828275996</v>
      </c>
      <c r="E69" s="54">
        <v>1030610317.8200001</v>
      </c>
      <c r="F69" s="54">
        <v>465346868.41000003</v>
      </c>
      <c r="G69" s="54">
        <v>536842660.26999998</v>
      </c>
      <c r="H69" s="54">
        <v>595596862.47000003</v>
      </c>
      <c r="I69" s="54">
        <v>660361479.24000001</v>
      </c>
      <c r="J69" s="54">
        <v>559381587.63</v>
      </c>
      <c r="K69" s="54">
        <v>737114682.34000003</v>
      </c>
      <c r="L69" s="54">
        <v>568971144.90999997</v>
      </c>
      <c r="M69" s="54">
        <v>589317946.03999996</v>
      </c>
      <c r="N69" s="54">
        <v>609452306.82000005</v>
      </c>
      <c r="O69" s="54">
        <v>648632144.98000002</v>
      </c>
      <c r="P69" s="54">
        <v>721205461.51999998</v>
      </c>
      <c r="Q69" s="53">
        <f t="shared" si="0"/>
        <v>7722833462.4500008</v>
      </c>
      <c r="R69"/>
      <c r="S69"/>
      <c r="T69"/>
      <c r="U69"/>
      <c r="V69"/>
      <c r="W69"/>
      <c r="X69"/>
      <c r="Y69"/>
      <c r="Z69"/>
      <c r="AA69"/>
      <c r="AB69"/>
      <c r="AC69"/>
      <c r="AD69"/>
      <c r="AE69"/>
      <c r="AF69"/>
      <c r="AG69"/>
      <c r="AH69"/>
    </row>
    <row r="70" spans="2:34" s="1" customFormat="1" x14ac:dyDescent="0.25">
      <c r="B70" s="23" t="s">
        <v>334</v>
      </c>
      <c r="C70" s="53">
        <v>22197125</v>
      </c>
      <c r="D70" s="53">
        <v>23171433</v>
      </c>
      <c r="E70" s="53">
        <v>3379374.32</v>
      </c>
      <c r="F70" s="53">
        <v>2312976.5699999998</v>
      </c>
      <c r="G70" s="53">
        <v>745323.88</v>
      </c>
      <c r="H70" s="54">
        <v>3285340.83</v>
      </c>
      <c r="I70" s="54">
        <v>1035066.24</v>
      </c>
      <c r="J70" s="54">
        <v>2517692.67</v>
      </c>
      <c r="K70" s="54">
        <v>1304894.1299999999</v>
      </c>
      <c r="L70" s="54">
        <v>1266205.68</v>
      </c>
      <c r="M70" s="54">
        <v>2710329.58</v>
      </c>
      <c r="N70" s="54">
        <v>1639871.71</v>
      </c>
      <c r="O70" s="54">
        <v>1282791.9099999999</v>
      </c>
      <c r="P70" s="54">
        <v>59377.919999999998</v>
      </c>
      <c r="Q70" s="53">
        <f t="shared" si="0"/>
        <v>21539245.440000001</v>
      </c>
      <c r="R70"/>
      <c r="S70"/>
      <c r="T70"/>
      <c r="U70"/>
      <c r="V70"/>
      <c r="W70"/>
      <c r="X70"/>
      <c r="Y70"/>
      <c r="Z70"/>
      <c r="AA70"/>
      <c r="AB70"/>
      <c r="AC70"/>
      <c r="AD70"/>
      <c r="AE70"/>
      <c r="AF70"/>
      <c r="AG70"/>
      <c r="AH70"/>
    </row>
    <row r="71" spans="2:34" s="1" customFormat="1" x14ac:dyDescent="0.25">
      <c r="B71" s="23" t="s">
        <v>335</v>
      </c>
      <c r="C71" s="53">
        <v>2157534</v>
      </c>
      <c r="D71" s="53">
        <v>1594831</v>
      </c>
      <c r="E71" s="54">
        <v>335563.02</v>
      </c>
      <c r="F71" s="54">
        <v>176661.81</v>
      </c>
      <c r="G71" s="54">
        <v>91638.8</v>
      </c>
      <c r="H71" s="54">
        <v>264611.17</v>
      </c>
      <c r="I71" s="54">
        <v>66674.600000000006</v>
      </c>
      <c r="J71" s="54">
        <v>184981.21</v>
      </c>
      <c r="K71" s="54">
        <v>89223.74</v>
      </c>
      <c r="L71" s="54">
        <v>69830.11</v>
      </c>
      <c r="M71" s="54">
        <v>132425.16</v>
      </c>
      <c r="N71" s="54">
        <v>70041.320000000007</v>
      </c>
      <c r="O71" s="54">
        <v>103552.02</v>
      </c>
      <c r="P71" s="54">
        <v>0</v>
      </c>
      <c r="Q71" s="53">
        <f t="shared" si="0"/>
        <v>1585202.9600000002</v>
      </c>
      <c r="R71"/>
      <c r="S71"/>
      <c r="T71"/>
      <c r="U71"/>
      <c r="V71"/>
      <c r="W71"/>
      <c r="X71"/>
      <c r="Y71"/>
      <c r="Z71"/>
      <c r="AA71"/>
      <c r="AB71"/>
      <c r="AC71"/>
      <c r="AD71"/>
      <c r="AE71"/>
      <c r="AF71"/>
      <c r="AG71"/>
      <c r="AH71"/>
    </row>
    <row r="72" spans="2:34" s="1" customFormat="1" x14ac:dyDescent="0.25">
      <c r="B72" s="23" t="s">
        <v>336</v>
      </c>
      <c r="C72" s="53">
        <v>22970617</v>
      </c>
      <c r="D72" s="53">
        <v>26412353</v>
      </c>
      <c r="E72" s="54">
        <v>2553830.3999999999</v>
      </c>
      <c r="F72" s="54">
        <v>1632434.61</v>
      </c>
      <c r="G72" s="239">
        <v>1085816.79</v>
      </c>
      <c r="H72" s="54">
        <v>4305006.7</v>
      </c>
      <c r="I72" s="54">
        <v>3118085.38</v>
      </c>
      <c r="J72" s="54">
        <v>4139323.2</v>
      </c>
      <c r="K72" s="54">
        <v>3058390.2</v>
      </c>
      <c r="L72" s="54">
        <v>697280.41</v>
      </c>
      <c r="M72" s="54">
        <v>2177579.06</v>
      </c>
      <c r="N72" s="54">
        <v>3469180.78</v>
      </c>
      <c r="O72" s="54">
        <v>1182815.23</v>
      </c>
      <c r="P72" s="54">
        <v>0</v>
      </c>
      <c r="Q72" s="53">
        <f t="shared" si="0"/>
        <v>27419742.759999998</v>
      </c>
      <c r="R72"/>
      <c r="S72"/>
      <c r="T72"/>
      <c r="U72"/>
      <c r="V72"/>
      <c r="W72"/>
      <c r="X72"/>
      <c r="Y72"/>
      <c r="Z72"/>
      <c r="AA72"/>
      <c r="AB72"/>
      <c r="AC72"/>
      <c r="AD72"/>
      <c r="AE72"/>
      <c r="AF72"/>
      <c r="AG72"/>
      <c r="AH72"/>
    </row>
    <row r="73" spans="2:34" s="1" customFormat="1" x14ac:dyDescent="0.25">
      <c r="B73" s="23" t="s">
        <v>337</v>
      </c>
      <c r="C73" s="54">
        <v>957228432</v>
      </c>
      <c r="D73" s="54">
        <v>924902236</v>
      </c>
      <c r="E73" s="54">
        <v>95690080.890000001</v>
      </c>
      <c r="F73" s="54">
        <v>21723036.620000001</v>
      </c>
      <c r="G73" s="54">
        <v>18271423.350000001</v>
      </c>
      <c r="H73" s="54">
        <v>126207214.35000001</v>
      </c>
      <c r="I73" s="54">
        <v>32436269.809999999</v>
      </c>
      <c r="J73" s="54">
        <v>174649985.31</v>
      </c>
      <c r="K73" s="54">
        <v>75554929.400000006</v>
      </c>
      <c r="L73" s="54">
        <v>18584990.149999999</v>
      </c>
      <c r="M73" s="54">
        <v>92909112.950000003</v>
      </c>
      <c r="N73" s="54">
        <v>172073009.03999999</v>
      </c>
      <c r="O73" s="54">
        <v>102744698.16</v>
      </c>
      <c r="P73" s="54">
        <v>1477969.49</v>
      </c>
      <c r="Q73" s="53">
        <f t="shared" si="0"/>
        <v>932322719.51999998</v>
      </c>
      <c r="R73"/>
      <c r="S73"/>
      <c r="T73"/>
      <c r="U73"/>
      <c r="V73"/>
      <c r="W73"/>
      <c r="X73"/>
      <c r="Y73"/>
      <c r="Z73"/>
      <c r="AA73"/>
      <c r="AB73"/>
      <c r="AC73"/>
      <c r="AD73"/>
      <c r="AE73"/>
      <c r="AF73"/>
      <c r="AG73"/>
      <c r="AH73"/>
    </row>
    <row r="74" spans="2:34" s="1" customFormat="1" x14ac:dyDescent="0.25">
      <c r="B74" s="23" t="s">
        <v>338</v>
      </c>
      <c r="C74" s="53">
        <v>64498432</v>
      </c>
      <c r="D74" s="53">
        <v>62820019</v>
      </c>
      <c r="E74" s="54">
        <v>11871247.220000001</v>
      </c>
      <c r="F74" s="54">
        <v>2593713.75</v>
      </c>
      <c r="G74" s="54">
        <v>1286525.75</v>
      </c>
      <c r="H74" s="54">
        <v>5152659.32</v>
      </c>
      <c r="I74" s="54">
        <v>1103496.52</v>
      </c>
      <c r="J74" s="54">
        <v>4297684.6900000004</v>
      </c>
      <c r="K74" s="54">
        <v>2113002.21</v>
      </c>
      <c r="L74" s="54">
        <v>1724452.51</v>
      </c>
      <c r="M74" s="54">
        <v>3983513.41</v>
      </c>
      <c r="N74" s="54">
        <v>9011873.5800000001</v>
      </c>
      <c r="O74" s="54">
        <v>6376130.6900000004</v>
      </c>
      <c r="P74" s="54">
        <v>8906915.6899999995</v>
      </c>
      <c r="Q74" s="53">
        <f t="shared" si="0"/>
        <v>58421215.339999996</v>
      </c>
      <c r="R74"/>
      <c r="S74"/>
      <c r="T74"/>
      <c r="U74"/>
      <c r="V74"/>
      <c r="W74"/>
      <c r="X74"/>
      <c r="Y74"/>
      <c r="Z74"/>
      <c r="AA74"/>
      <c r="AB74"/>
      <c r="AC74"/>
      <c r="AD74"/>
      <c r="AE74"/>
      <c r="AF74"/>
      <c r="AG74"/>
      <c r="AH74"/>
    </row>
    <row r="75" spans="2:34" s="1" customFormat="1" x14ac:dyDescent="0.25">
      <c r="B75" s="23" t="s">
        <v>339</v>
      </c>
      <c r="C75" s="53">
        <v>40273024</v>
      </c>
      <c r="D75" s="53">
        <v>30568731</v>
      </c>
      <c r="E75" s="54">
        <v>5041132.3499999996</v>
      </c>
      <c r="F75" s="54">
        <v>2273279.0699999998</v>
      </c>
      <c r="G75" s="239">
        <v>1824596.44</v>
      </c>
      <c r="H75" s="54">
        <v>4894202.3199999994</v>
      </c>
      <c r="I75" s="54">
        <v>1059437.8799999999</v>
      </c>
      <c r="J75" s="54">
        <v>4468431.2</v>
      </c>
      <c r="K75" s="54">
        <v>1802971.76</v>
      </c>
      <c r="L75" s="54">
        <v>1504743.6</v>
      </c>
      <c r="M75" s="54">
        <v>2855000.01</v>
      </c>
      <c r="N75" s="54">
        <v>2231969.41</v>
      </c>
      <c r="O75" s="54">
        <v>2472777.0699999998</v>
      </c>
      <c r="P75" s="54">
        <v>773545.01</v>
      </c>
      <c r="Q75" s="53">
        <f t="shared" ref="Q75:Q138" si="1">+SUM(E75:P75)</f>
        <v>31202086.120000005</v>
      </c>
      <c r="R75"/>
      <c r="S75"/>
      <c r="T75"/>
      <c r="U75"/>
      <c r="V75"/>
      <c r="W75"/>
      <c r="X75"/>
      <c r="Y75"/>
      <c r="Z75"/>
      <c r="AA75"/>
      <c r="AB75"/>
      <c r="AC75"/>
      <c r="AD75"/>
      <c r="AE75"/>
      <c r="AF75"/>
      <c r="AG75"/>
      <c r="AH75"/>
    </row>
    <row r="76" spans="2:34" s="1" customFormat="1" x14ac:dyDescent="0.25">
      <c r="B76" s="23" t="s">
        <v>340</v>
      </c>
      <c r="C76" s="53">
        <v>324729005</v>
      </c>
      <c r="D76" s="53">
        <v>266395821</v>
      </c>
      <c r="E76" s="54">
        <v>43505130.960000001</v>
      </c>
      <c r="F76" s="54">
        <v>9787909.5700000003</v>
      </c>
      <c r="G76" s="239">
        <v>12963870.470000001</v>
      </c>
      <c r="H76" s="54">
        <v>27635827.120000001</v>
      </c>
      <c r="I76" s="54">
        <v>2264222.19</v>
      </c>
      <c r="J76" s="54">
        <v>36889865.270000003</v>
      </c>
      <c r="K76" s="54">
        <v>12181798.800000001</v>
      </c>
      <c r="L76" s="54">
        <v>7976174.7300000004</v>
      </c>
      <c r="M76" s="54">
        <v>26295912.260000002</v>
      </c>
      <c r="N76" s="54">
        <v>39189969.880000003</v>
      </c>
      <c r="O76" s="54">
        <v>34052721.490000002</v>
      </c>
      <c r="P76" s="54">
        <v>9811806.3699999992</v>
      </c>
      <c r="Q76" s="53">
        <f t="shared" si="1"/>
        <v>262555209.11000001</v>
      </c>
      <c r="R76"/>
      <c r="S76"/>
      <c r="T76"/>
      <c r="U76"/>
      <c r="V76"/>
      <c r="W76"/>
      <c r="X76"/>
      <c r="Y76"/>
      <c r="Z76"/>
      <c r="AA76"/>
      <c r="AB76"/>
      <c r="AC76"/>
      <c r="AD76"/>
      <c r="AE76"/>
      <c r="AF76"/>
      <c r="AG76"/>
      <c r="AH76"/>
    </row>
    <row r="77" spans="2:34" s="1" customFormat="1" x14ac:dyDescent="0.25">
      <c r="B77" s="23" t="s">
        <v>341</v>
      </c>
      <c r="C77" s="53">
        <v>731658</v>
      </c>
      <c r="D77" s="53">
        <v>461543</v>
      </c>
      <c r="E77" s="54">
        <v>97626.98</v>
      </c>
      <c r="F77" s="54">
        <v>28387.83</v>
      </c>
      <c r="G77" s="239">
        <v>11123.15</v>
      </c>
      <c r="H77" s="54">
        <v>53913.53</v>
      </c>
      <c r="I77" s="54">
        <v>0</v>
      </c>
      <c r="J77" s="54">
        <v>42259.31</v>
      </c>
      <c r="K77" s="54">
        <v>19950.3</v>
      </c>
      <c r="L77" s="54">
        <v>15938.15</v>
      </c>
      <c r="M77" s="54">
        <v>33231.97</v>
      </c>
      <c r="N77" s="54">
        <v>37312.22</v>
      </c>
      <c r="O77" s="54">
        <v>38707.339999999997</v>
      </c>
      <c r="P77" s="54">
        <v>0</v>
      </c>
      <c r="Q77" s="53">
        <f t="shared" si="1"/>
        <v>378450.77999999991</v>
      </c>
      <c r="R77"/>
      <c r="S77"/>
      <c r="T77"/>
      <c r="U77"/>
      <c r="V77"/>
      <c r="W77"/>
      <c r="X77"/>
      <c r="Y77"/>
      <c r="Z77"/>
      <c r="AA77"/>
      <c r="AB77"/>
      <c r="AC77"/>
      <c r="AD77"/>
      <c r="AE77"/>
      <c r="AF77"/>
      <c r="AG77"/>
      <c r="AH77"/>
    </row>
    <row r="78" spans="2:34" s="1" customFormat="1" x14ac:dyDescent="0.25">
      <c r="B78" s="23" t="s">
        <v>342</v>
      </c>
      <c r="C78" s="53">
        <v>24168139666</v>
      </c>
      <c r="D78" s="53">
        <v>22617349149</v>
      </c>
      <c r="E78" s="54">
        <v>2517176662.0900002</v>
      </c>
      <c r="F78" s="54">
        <v>1589479465.3499999</v>
      </c>
      <c r="G78" s="239">
        <v>1416665535.4400001</v>
      </c>
      <c r="H78" s="54">
        <v>1785342979.97</v>
      </c>
      <c r="I78" s="54">
        <v>1839884443.74</v>
      </c>
      <c r="J78" s="54">
        <v>1882682569.0999999</v>
      </c>
      <c r="K78" s="54">
        <v>1906001379.48</v>
      </c>
      <c r="L78" s="54">
        <v>2021583540.8800001</v>
      </c>
      <c r="M78" s="54">
        <v>2122224003.8299999</v>
      </c>
      <c r="N78" s="54">
        <v>1707913049.6299999</v>
      </c>
      <c r="O78" s="54">
        <v>1763132074.0699999</v>
      </c>
      <c r="P78" s="54">
        <v>1766963295.71</v>
      </c>
      <c r="Q78" s="53">
        <f t="shared" si="1"/>
        <v>22319048999.289997</v>
      </c>
      <c r="R78"/>
      <c r="S78"/>
      <c r="T78"/>
      <c r="U78"/>
      <c r="V78"/>
      <c r="W78"/>
      <c r="X78"/>
      <c r="Y78"/>
      <c r="Z78"/>
      <c r="AA78"/>
      <c r="AB78"/>
      <c r="AC78"/>
      <c r="AD78"/>
      <c r="AE78"/>
      <c r="AF78"/>
      <c r="AG78"/>
      <c r="AH78"/>
    </row>
    <row r="79" spans="2:34" s="1" customFormat="1" x14ac:dyDescent="0.25">
      <c r="B79" s="23" t="s">
        <v>343</v>
      </c>
      <c r="C79" s="53">
        <v>11907610</v>
      </c>
      <c r="D79" s="53">
        <v>48780434</v>
      </c>
      <c r="E79" s="54">
        <v>1714658.45</v>
      </c>
      <c r="F79" s="54">
        <v>306238.25</v>
      </c>
      <c r="G79" s="239">
        <v>160957.22</v>
      </c>
      <c r="H79" s="54">
        <v>42155222.769999996</v>
      </c>
      <c r="I79" s="54">
        <v>0</v>
      </c>
      <c r="J79" s="54">
        <v>917708.19</v>
      </c>
      <c r="K79" s="54">
        <v>315132.73</v>
      </c>
      <c r="L79" s="54">
        <v>188587.97</v>
      </c>
      <c r="M79" s="54">
        <v>655875.47</v>
      </c>
      <c r="N79" s="54">
        <v>609575.76</v>
      </c>
      <c r="O79" s="54">
        <v>908429.33</v>
      </c>
      <c r="P79" s="54">
        <v>0</v>
      </c>
      <c r="Q79" s="53">
        <f t="shared" si="1"/>
        <v>47932386.139999986</v>
      </c>
      <c r="R79"/>
      <c r="S79"/>
      <c r="T79"/>
      <c r="U79"/>
      <c r="V79"/>
      <c r="W79"/>
      <c r="X79"/>
      <c r="Y79"/>
      <c r="Z79"/>
      <c r="AA79"/>
      <c r="AB79"/>
      <c r="AC79"/>
      <c r="AD79"/>
      <c r="AE79"/>
      <c r="AF79"/>
      <c r="AG79"/>
      <c r="AH79"/>
    </row>
    <row r="80" spans="2:34" s="1" customFormat="1" x14ac:dyDescent="0.25">
      <c r="B80" s="23" t="s">
        <v>344</v>
      </c>
      <c r="C80" s="53">
        <v>12535239532</v>
      </c>
      <c r="D80" s="53">
        <v>12535239532</v>
      </c>
      <c r="E80" s="54">
        <v>859875719.63999999</v>
      </c>
      <c r="F80" s="54">
        <v>1034002821.88</v>
      </c>
      <c r="G80" s="239">
        <v>1143604217.4000001</v>
      </c>
      <c r="H80" s="54">
        <v>973596590.91000009</v>
      </c>
      <c r="I80" s="54">
        <v>1016565815.4</v>
      </c>
      <c r="J80" s="54">
        <v>976277494.42999995</v>
      </c>
      <c r="K80" s="54">
        <v>1091503697.6600001</v>
      </c>
      <c r="L80" s="54">
        <v>987948753.53999996</v>
      </c>
      <c r="M80" s="54">
        <v>1189371051.5</v>
      </c>
      <c r="N80" s="54">
        <v>1425863027.6299999</v>
      </c>
      <c r="O80" s="54">
        <v>1222217254.6399999</v>
      </c>
      <c r="P80" s="54">
        <v>1359844998.99</v>
      </c>
      <c r="Q80" s="53">
        <f t="shared" si="1"/>
        <v>13280671443.619999</v>
      </c>
      <c r="R80"/>
      <c r="S80"/>
      <c r="T80"/>
      <c r="U80"/>
      <c r="V80"/>
      <c r="W80"/>
      <c r="X80"/>
      <c r="Y80"/>
      <c r="Z80"/>
      <c r="AA80"/>
      <c r="AB80"/>
      <c r="AC80"/>
      <c r="AD80"/>
      <c r="AE80"/>
      <c r="AF80"/>
      <c r="AG80"/>
      <c r="AH80"/>
    </row>
    <row r="81" spans="2:34" s="1" customFormat="1" x14ac:dyDescent="0.25">
      <c r="B81" s="23" t="s">
        <v>345</v>
      </c>
      <c r="C81" s="53">
        <v>45945683</v>
      </c>
      <c r="D81" s="53">
        <v>35188000</v>
      </c>
      <c r="E81" s="54">
        <v>3420000</v>
      </c>
      <c r="F81" s="54">
        <v>4408000</v>
      </c>
      <c r="G81" s="239">
        <v>3420000</v>
      </c>
      <c r="H81" s="54">
        <v>0</v>
      </c>
      <c r="I81" s="54">
        <v>3420000</v>
      </c>
      <c r="J81" s="54">
        <v>3420000</v>
      </c>
      <c r="K81" s="54">
        <v>3420000</v>
      </c>
      <c r="L81" s="54">
        <v>0</v>
      </c>
      <c r="M81" s="54">
        <v>3524500</v>
      </c>
      <c r="N81" s="54">
        <v>3809500</v>
      </c>
      <c r="O81" s="54">
        <v>3420000</v>
      </c>
      <c r="P81" s="54">
        <v>0</v>
      </c>
      <c r="Q81" s="53">
        <f t="shared" si="1"/>
        <v>32262000</v>
      </c>
      <c r="R81"/>
      <c r="S81"/>
      <c r="T81"/>
      <c r="U81"/>
      <c r="V81"/>
      <c r="W81"/>
      <c r="X81"/>
      <c r="Y81"/>
      <c r="Z81"/>
      <c r="AA81"/>
      <c r="AB81"/>
      <c r="AC81"/>
      <c r="AD81"/>
      <c r="AE81"/>
      <c r="AF81"/>
      <c r="AG81"/>
      <c r="AH81"/>
    </row>
    <row r="82" spans="2:34" s="1" customFormat="1" x14ac:dyDescent="0.25">
      <c r="B82" s="23" t="s">
        <v>346</v>
      </c>
      <c r="C82" s="53">
        <v>587549355</v>
      </c>
      <c r="D82" s="53">
        <v>411056557</v>
      </c>
      <c r="E82" s="54">
        <v>44887492.240000002</v>
      </c>
      <c r="F82" s="54">
        <v>27711096.920000002</v>
      </c>
      <c r="G82" s="239">
        <v>30652958.870000001</v>
      </c>
      <c r="H82" s="54">
        <v>63592696.18</v>
      </c>
      <c r="I82" s="54">
        <v>20888298.460000001</v>
      </c>
      <c r="J82" s="54">
        <v>34910490.609999999</v>
      </c>
      <c r="K82" s="54">
        <v>32308437.399999999</v>
      </c>
      <c r="L82" s="54">
        <v>30394858.510000002</v>
      </c>
      <c r="M82" s="54">
        <v>34237761.450000003</v>
      </c>
      <c r="N82" s="54">
        <v>35480406.590000004</v>
      </c>
      <c r="O82" s="54">
        <v>44146975.100000001</v>
      </c>
      <c r="P82" s="54">
        <v>43238896.18</v>
      </c>
      <c r="Q82" s="53">
        <f t="shared" si="1"/>
        <v>442450368.51000005</v>
      </c>
      <c r="R82"/>
      <c r="S82"/>
      <c r="T82"/>
      <c r="U82"/>
      <c r="V82"/>
      <c r="W82"/>
      <c r="X82"/>
      <c r="Y82"/>
      <c r="Z82"/>
      <c r="AA82"/>
      <c r="AB82"/>
      <c r="AC82"/>
      <c r="AD82"/>
      <c r="AE82"/>
      <c r="AF82"/>
      <c r="AG82"/>
      <c r="AH82"/>
    </row>
    <row r="83" spans="2:34" s="1" customFormat="1" x14ac:dyDescent="0.25">
      <c r="B83" s="23" t="s">
        <v>569</v>
      </c>
      <c r="C83" s="53">
        <v>870718835</v>
      </c>
      <c r="D83" s="53">
        <v>740649198</v>
      </c>
      <c r="E83" s="54">
        <v>35055567.399999999</v>
      </c>
      <c r="F83" s="54">
        <v>67571551.11999999</v>
      </c>
      <c r="G83" s="239">
        <v>47057633.199999996</v>
      </c>
      <c r="H83" s="54">
        <v>57869048.280000001</v>
      </c>
      <c r="I83" s="54">
        <v>61479682.839999996</v>
      </c>
      <c r="J83" s="54">
        <v>64200235.840000004</v>
      </c>
      <c r="K83" s="54">
        <v>58681317.519999996</v>
      </c>
      <c r="L83" s="54">
        <v>58398162.32</v>
      </c>
      <c r="M83" s="54">
        <v>54960791.399999999</v>
      </c>
      <c r="N83" s="54">
        <v>59128093.880000003</v>
      </c>
      <c r="O83" s="54">
        <v>68224336.400000006</v>
      </c>
      <c r="P83" s="54">
        <v>57737006.799999997</v>
      </c>
      <c r="Q83" s="53">
        <f t="shared" si="1"/>
        <v>690363426.99999988</v>
      </c>
      <c r="R83"/>
      <c r="S83"/>
      <c r="T83"/>
      <c r="U83"/>
      <c r="V83"/>
      <c r="W83"/>
      <c r="X83"/>
      <c r="Y83"/>
      <c r="Z83"/>
      <c r="AA83"/>
      <c r="AB83"/>
      <c r="AC83"/>
      <c r="AD83"/>
      <c r="AE83"/>
      <c r="AF83"/>
      <c r="AG83"/>
      <c r="AH83"/>
    </row>
    <row r="84" spans="2:34" s="1" customFormat="1" x14ac:dyDescent="0.25">
      <c r="B84" s="23" t="s">
        <v>348</v>
      </c>
      <c r="C84" s="53">
        <v>1936035152</v>
      </c>
      <c r="D84" s="53">
        <v>1918794871</v>
      </c>
      <c r="E84" s="54">
        <v>88288435</v>
      </c>
      <c r="F84" s="54">
        <v>156459443</v>
      </c>
      <c r="G84" s="54">
        <v>116143055.40000001</v>
      </c>
      <c r="H84" s="54">
        <v>142899760</v>
      </c>
      <c r="I84" s="54">
        <v>145928512</v>
      </c>
      <c r="J84" s="54">
        <v>153886776</v>
      </c>
      <c r="K84" s="54">
        <v>146401896</v>
      </c>
      <c r="L84" s="54">
        <v>151969164</v>
      </c>
      <c r="M84" s="54">
        <v>155260338</v>
      </c>
      <c r="N84" s="54">
        <v>143559210</v>
      </c>
      <c r="O84" s="54">
        <v>158776926</v>
      </c>
      <c r="P84" s="54">
        <v>121443966</v>
      </c>
      <c r="Q84" s="53">
        <f t="shared" si="1"/>
        <v>1681017481.4000001</v>
      </c>
      <c r="R84"/>
      <c r="S84"/>
      <c r="T84"/>
      <c r="U84"/>
      <c r="V84"/>
      <c r="W84"/>
      <c r="X84"/>
      <c r="Y84"/>
      <c r="Z84"/>
      <c r="AA84"/>
      <c r="AB84"/>
      <c r="AC84"/>
      <c r="AD84"/>
      <c r="AE84"/>
      <c r="AF84"/>
      <c r="AG84"/>
      <c r="AH84"/>
    </row>
    <row r="85" spans="2:34" s="1" customFormat="1" x14ac:dyDescent="0.25">
      <c r="B85" s="23" t="s">
        <v>349</v>
      </c>
      <c r="C85" s="53">
        <v>3645228517</v>
      </c>
      <c r="D85" s="53">
        <v>4225764784</v>
      </c>
      <c r="E85" s="54">
        <v>283647994.57999998</v>
      </c>
      <c r="F85" s="54">
        <v>238321229.72</v>
      </c>
      <c r="G85" s="54">
        <v>259482688.31</v>
      </c>
      <c r="H85" s="54">
        <v>340992084.60000002</v>
      </c>
      <c r="I85" s="54">
        <v>329316188.93000001</v>
      </c>
      <c r="J85" s="54">
        <v>336991727.85000002</v>
      </c>
      <c r="K85" s="54">
        <v>356620854.07999998</v>
      </c>
      <c r="L85" s="54">
        <v>327310555.25999999</v>
      </c>
      <c r="M85" s="54">
        <v>322314141.83999997</v>
      </c>
      <c r="N85" s="54">
        <v>264909772.85999998</v>
      </c>
      <c r="O85" s="54">
        <v>248009843.78</v>
      </c>
      <c r="P85" s="54">
        <v>281265411.53000003</v>
      </c>
      <c r="Q85" s="53">
        <f t="shared" si="1"/>
        <v>3589182493.3400006</v>
      </c>
      <c r="R85"/>
      <c r="S85"/>
      <c r="T85"/>
      <c r="U85"/>
      <c r="V85"/>
      <c r="W85"/>
      <c r="X85"/>
      <c r="Y85"/>
      <c r="Z85"/>
      <c r="AA85"/>
      <c r="AB85"/>
      <c r="AC85"/>
      <c r="AD85"/>
      <c r="AE85"/>
      <c r="AF85"/>
      <c r="AG85"/>
      <c r="AH85"/>
    </row>
    <row r="86" spans="2:34" s="1" customFormat="1" x14ac:dyDescent="0.25">
      <c r="B86" s="23" t="s">
        <v>350</v>
      </c>
      <c r="C86" s="53">
        <v>15132340473</v>
      </c>
      <c r="D86" s="53">
        <v>15555639667</v>
      </c>
      <c r="E86" s="54">
        <v>1205665758.4100001</v>
      </c>
      <c r="F86" s="54">
        <v>1144068779.4400001</v>
      </c>
      <c r="G86" s="54">
        <v>1132902165.3099999</v>
      </c>
      <c r="H86" s="54">
        <v>1408108299.45</v>
      </c>
      <c r="I86" s="54">
        <v>1550618487.8099999</v>
      </c>
      <c r="J86" s="54">
        <v>1261451481.3500001</v>
      </c>
      <c r="K86" s="54">
        <v>1381876889.1600001</v>
      </c>
      <c r="L86" s="54">
        <v>1439922495.26</v>
      </c>
      <c r="M86" s="54">
        <v>1244388930.4400001</v>
      </c>
      <c r="N86" s="54">
        <v>1182286094.55</v>
      </c>
      <c r="O86" s="54">
        <v>1202399934.76</v>
      </c>
      <c r="P86" s="54">
        <v>1076084907.6800001</v>
      </c>
      <c r="Q86" s="53">
        <f t="shared" si="1"/>
        <v>15229774223.620001</v>
      </c>
      <c r="R86"/>
      <c r="S86"/>
      <c r="T86"/>
      <c r="U86"/>
      <c r="V86"/>
      <c r="W86"/>
      <c r="X86"/>
      <c r="Y86"/>
      <c r="Z86"/>
      <c r="AA86"/>
      <c r="AB86"/>
      <c r="AC86"/>
      <c r="AD86"/>
      <c r="AE86"/>
      <c r="AF86"/>
      <c r="AG86"/>
      <c r="AH86"/>
    </row>
    <row r="87" spans="2:34" s="1" customFormat="1" x14ac:dyDescent="0.25">
      <c r="B87" s="23" t="s">
        <v>351</v>
      </c>
      <c r="C87" s="53">
        <v>10168867591</v>
      </c>
      <c r="D87" s="53">
        <v>9741227345</v>
      </c>
      <c r="E87" s="54">
        <v>826327480.71999991</v>
      </c>
      <c r="F87" s="54">
        <v>817367429.5</v>
      </c>
      <c r="G87" s="54">
        <v>795187285.32000005</v>
      </c>
      <c r="H87" s="54">
        <v>810497397.78999996</v>
      </c>
      <c r="I87" s="54">
        <v>805310506.48000002</v>
      </c>
      <c r="J87" s="54">
        <v>819075853.49000001</v>
      </c>
      <c r="K87" s="54">
        <v>816673694.63</v>
      </c>
      <c r="L87" s="54">
        <v>805142238.70000005</v>
      </c>
      <c r="M87" s="54">
        <v>828385355.22000003</v>
      </c>
      <c r="N87" s="54">
        <v>813886799.97000003</v>
      </c>
      <c r="O87" s="54">
        <v>814849603.05000007</v>
      </c>
      <c r="P87" s="54">
        <v>806662380.60000002</v>
      </c>
      <c r="Q87" s="53">
        <f t="shared" si="1"/>
        <v>9759366025.4700012</v>
      </c>
      <c r="R87"/>
      <c r="S87"/>
      <c r="T87"/>
      <c r="U87"/>
      <c r="V87"/>
      <c r="W87"/>
      <c r="X87"/>
      <c r="Y87"/>
      <c r="Z87"/>
      <c r="AA87"/>
      <c r="AB87"/>
      <c r="AC87"/>
      <c r="AD87"/>
      <c r="AE87"/>
      <c r="AF87"/>
      <c r="AG87"/>
      <c r="AH87"/>
    </row>
    <row r="88" spans="2:34" s="1" customFormat="1" x14ac:dyDescent="0.25">
      <c r="B88" s="23" t="s">
        <v>352</v>
      </c>
      <c r="C88" s="53">
        <v>1988723167</v>
      </c>
      <c r="D88" s="53">
        <v>1491542376</v>
      </c>
      <c r="E88" s="54">
        <v>0</v>
      </c>
      <c r="F88" s="54">
        <v>0</v>
      </c>
      <c r="G88" s="239">
        <v>0</v>
      </c>
      <c r="H88" s="54">
        <v>0</v>
      </c>
      <c r="I88" s="54">
        <v>0</v>
      </c>
      <c r="J88" s="54">
        <v>0</v>
      </c>
      <c r="K88" s="54">
        <v>0</v>
      </c>
      <c r="L88" s="54">
        <v>0</v>
      </c>
      <c r="M88" s="54">
        <v>0</v>
      </c>
      <c r="N88" s="54">
        <v>0</v>
      </c>
      <c r="O88" s="54">
        <v>0</v>
      </c>
      <c r="P88" s="54">
        <v>0</v>
      </c>
      <c r="Q88" s="53">
        <f t="shared" si="1"/>
        <v>0</v>
      </c>
      <c r="R88"/>
      <c r="S88"/>
      <c r="T88"/>
      <c r="U88"/>
      <c r="V88"/>
      <c r="W88"/>
      <c r="X88"/>
      <c r="Y88"/>
      <c r="Z88"/>
      <c r="AA88"/>
      <c r="AB88"/>
      <c r="AC88"/>
      <c r="AD88"/>
      <c r="AE88"/>
      <c r="AF88"/>
      <c r="AG88"/>
      <c r="AH88"/>
    </row>
    <row r="89" spans="2:34" s="1" customFormat="1" x14ac:dyDescent="0.25">
      <c r="B89" s="23" t="s">
        <v>353</v>
      </c>
      <c r="C89" s="53">
        <v>643264725</v>
      </c>
      <c r="D89" s="53">
        <v>1163551172</v>
      </c>
      <c r="E89" s="54">
        <v>0</v>
      </c>
      <c r="F89" s="54">
        <v>0</v>
      </c>
      <c r="G89" s="239">
        <v>66459643.719999999</v>
      </c>
      <c r="H89" s="54">
        <v>65764989.729999997</v>
      </c>
      <c r="I89" s="54">
        <v>0</v>
      </c>
      <c r="J89" s="54">
        <v>61488409.810000002</v>
      </c>
      <c r="K89" s="54">
        <v>29807970.91</v>
      </c>
      <c r="L89" s="54">
        <v>56460565.739999995</v>
      </c>
      <c r="M89" s="54">
        <v>28509633.07</v>
      </c>
      <c r="N89" s="54">
        <v>29573801.989999998</v>
      </c>
      <c r="O89" s="54">
        <v>27679022.059999999</v>
      </c>
      <c r="P89" s="54">
        <v>89961490.049999997</v>
      </c>
      <c r="Q89" s="53">
        <f t="shared" si="1"/>
        <v>455705527.07999998</v>
      </c>
      <c r="R89"/>
      <c r="S89"/>
      <c r="T89"/>
      <c r="U89"/>
      <c r="V89"/>
      <c r="W89"/>
      <c r="X89"/>
      <c r="Y89"/>
      <c r="Z89"/>
      <c r="AA89"/>
      <c r="AB89"/>
      <c r="AC89"/>
      <c r="AD89"/>
      <c r="AE89"/>
      <c r="AF89"/>
      <c r="AG89"/>
      <c r="AH89"/>
    </row>
    <row r="90" spans="2:34" s="1" customFormat="1" x14ac:dyDescent="0.25">
      <c r="B90" s="23" t="s">
        <v>354</v>
      </c>
      <c r="C90" s="53">
        <v>23752712594</v>
      </c>
      <c r="D90" s="53">
        <v>22893877888</v>
      </c>
      <c r="E90" s="54">
        <v>1839012526.7</v>
      </c>
      <c r="F90" s="54">
        <v>1973184846.3099999</v>
      </c>
      <c r="G90" s="239">
        <v>1885926577.8499999</v>
      </c>
      <c r="H90" s="54">
        <v>1649702122.2499998</v>
      </c>
      <c r="I90" s="54">
        <v>1897525523.24</v>
      </c>
      <c r="J90" s="54">
        <v>1715830529.99</v>
      </c>
      <c r="K90" s="54">
        <v>2040625693.2</v>
      </c>
      <c r="L90" s="54">
        <v>1877360738.5900002</v>
      </c>
      <c r="M90" s="54">
        <v>1841463617.8899999</v>
      </c>
      <c r="N90" s="54">
        <v>1819594921.9400001</v>
      </c>
      <c r="O90" s="54">
        <v>1826846444.97</v>
      </c>
      <c r="P90" s="54">
        <v>2318126533.9000001</v>
      </c>
      <c r="Q90" s="53">
        <f t="shared" si="1"/>
        <v>22685200076.830002</v>
      </c>
      <c r="R90"/>
      <c r="S90"/>
      <c r="T90"/>
      <c r="U90"/>
      <c r="V90"/>
      <c r="W90"/>
      <c r="X90"/>
      <c r="Y90"/>
      <c r="Z90"/>
      <c r="AA90"/>
      <c r="AB90"/>
      <c r="AC90"/>
      <c r="AD90"/>
      <c r="AE90"/>
      <c r="AF90"/>
      <c r="AG90"/>
      <c r="AH90"/>
    </row>
    <row r="91" spans="2:34" s="1" customFormat="1" x14ac:dyDescent="0.25">
      <c r="B91" s="23" t="s">
        <v>355</v>
      </c>
      <c r="C91" s="53">
        <v>4313188626</v>
      </c>
      <c r="D91" s="53">
        <v>3930132864</v>
      </c>
      <c r="E91" s="54">
        <v>1196200875</v>
      </c>
      <c r="F91" s="54">
        <v>661397325</v>
      </c>
      <c r="G91" s="239">
        <v>67086400</v>
      </c>
      <c r="H91" s="54">
        <v>45512025</v>
      </c>
      <c r="I91" s="54">
        <v>47203575</v>
      </c>
      <c r="J91" s="54">
        <v>41337375</v>
      </c>
      <c r="K91" s="54">
        <v>46580550</v>
      </c>
      <c r="L91" s="54">
        <v>40746325</v>
      </c>
      <c r="M91" s="54">
        <v>39396525</v>
      </c>
      <c r="N91" s="54">
        <v>65110650</v>
      </c>
      <c r="O91" s="54">
        <v>271438750</v>
      </c>
      <c r="P91" s="54">
        <v>445401800</v>
      </c>
      <c r="Q91" s="53">
        <f t="shared" si="1"/>
        <v>2967412175</v>
      </c>
      <c r="R91"/>
      <c r="S91"/>
      <c r="T91"/>
      <c r="U91"/>
      <c r="V91"/>
      <c r="W91"/>
      <c r="X91"/>
      <c r="Y91"/>
      <c r="Z91"/>
      <c r="AA91"/>
      <c r="AB91"/>
      <c r="AC91"/>
      <c r="AD91"/>
      <c r="AE91"/>
      <c r="AF91"/>
      <c r="AG91"/>
      <c r="AH91"/>
    </row>
    <row r="92" spans="2:34" s="1" customFormat="1" x14ac:dyDescent="0.25">
      <c r="B92" s="23" t="s">
        <v>356</v>
      </c>
      <c r="C92" s="53">
        <v>1388507038</v>
      </c>
      <c r="D92" s="53">
        <v>1339896950</v>
      </c>
      <c r="E92" s="54">
        <v>98168109.989999995</v>
      </c>
      <c r="F92" s="54">
        <v>102729656.66</v>
      </c>
      <c r="G92" s="54">
        <v>105425317.64</v>
      </c>
      <c r="H92" s="54">
        <v>108125118.5</v>
      </c>
      <c r="I92" s="54">
        <v>106216355.50999999</v>
      </c>
      <c r="J92" s="54">
        <v>103808791.29000001</v>
      </c>
      <c r="K92" s="54">
        <v>126063651.15000001</v>
      </c>
      <c r="L92" s="54">
        <v>103645616.99000001</v>
      </c>
      <c r="M92" s="54">
        <v>104865249.94</v>
      </c>
      <c r="N92" s="54">
        <v>105209398.65000001</v>
      </c>
      <c r="O92" s="54">
        <v>104511783.69999999</v>
      </c>
      <c r="P92" s="54">
        <v>122497784.13</v>
      </c>
      <c r="Q92" s="53">
        <f t="shared" si="1"/>
        <v>1291266834.1499996</v>
      </c>
      <c r="R92"/>
      <c r="S92"/>
      <c r="T92"/>
      <c r="U92"/>
      <c r="V92"/>
      <c r="W92"/>
      <c r="X92"/>
      <c r="Y92"/>
      <c r="Z92"/>
      <c r="AA92"/>
      <c r="AB92"/>
      <c r="AC92"/>
      <c r="AD92"/>
      <c r="AE92"/>
      <c r="AF92"/>
      <c r="AG92"/>
      <c r="AH92"/>
    </row>
    <row r="93" spans="2:34" s="1" customFormat="1" x14ac:dyDescent="0.25">
      <c r="B93" s="23" t="s">
        <v>357</v>
      </c>
      <c r="C93" s="53">
        <v>475313057</v>
      </c>
      <c r="D93" s="53">
        <v>435664583</v>
      </c>
      <c r="E93" s="54">
        <v>35178251.479999997</v>
      </c>
      <c r="F93" s="54">
        <v>30669122.5</v>
      </c>
      <c r="G93" s="239">
        <v>33376041.5</v>
      </c>
      <c r="H93" s="54">
        <v>32346899.969999999</v>
      </c>
      <c r="I93" s="54">
        <v>34469219.030000001</v>
      </c>
      <c r="J93" s="54">
        <v>33901488.580000006</v>
      </c>
      <c r="K93" s="54">
        <v>33839992.910000004</v>
      </c>
      <c r="L93" s="54">
        <v>32844201.18</v>
      </c>
      <c r="M93" s="54">
        <v>34004658.530000001</v>
      </c>
      <c r="N93" s="54">
        <v>34097511.789999999</v>
      </c>
      <c r="O93" s="54">
        <v>31212436.599999998</v>
      </c>
      <c r="P93" s="54">
        <v>33140969.739999998</v>
      </c>
      <c r="Q93" s="53">
        <f t="shared" si="1"/>
        <v>399080793.81000006</v>
      </c>
      <c r="R93"/>
      <c r="S93"/>
      <c r="T93"/>
      <c r="U93"/>
      <c r="V93"/>
      <c r="W93"/>
      <c r="X93"/>
      <c r="Y93"/>
      <c r="Z93"/>
      <c r="AA93"/>
      <c r="AB93"/>
      <c r="AC93"/>
      <c r="AD93"/>
      <c r="AE93"/>
      <c r="AF93"/>
      <c r="AG93"/>
      <c r="AH93"/>
    </row>
    <row r="94" spans="2:34" s="1" customFormat="1" x14ac:dyDescent="0.25">
      <c r="B94" s="23" t="s">
        <v>358</v>
      </c>
      <c r="C94" s="53">
        <v>247530915</v>
      </c>
      <c r="D94" s="53">
        <v>170797832</v>
      </c>
      <c r="E94" s="54">
        <v>23099720.57</v>
      </c>
      <c r="F94" s="54">
        <v>21869159.759999998</v>
      </c>
      <c r="G94" s="54">
        <v>24402067.120000001</v>
      </c>
      <c r="H94" s="54">
        <v>20794586.370000001</v>
      </c>
      <c r="I94" s="54">
        <v>22672402.120000001</v>
      </c>
      <c r="J94" s="54">
        <v>17379686.34</v>
      </c>
      <c r="K94" s="54">
        <v>23903393.149999999</v>
      </c>
      <c r="L94" s="54">
        <v>20609195.300000001</v>
      </c>
      <c r="M94" s="54">
        <v>18045622.560000002</v>
      </c>
      <c r="N94" s="54">
        <v>28386443.68</v>
      </c>
      <c r="O94" s="54">
        <v>28399620.52</v>
      </c>
      <c r="P94" s="54">
        <v>42825376.109999999</v>
      </c>
      <c r="Q94" s="53">
        <f t="shared" si="1"/>
        <v>292387273.60000002</v>
      </c>
      <c r="R94"/>
      <c r="S94"/>
      <c r="T94"/>
      <c r="U94"/>
      <c r="V94"/>
      <c r="W94"/>
      <c r="X94"/>
      <c r="Y94"/>
      <c r="Z94"/>
      <c r="AA94"/>
      <c r="AB94"/>
      <c r="AC94"/>
      <c r="AD94"/>
      <c r="AE94"/>
      <c r="AF94"/>
      <c r="AG94"/>
      <c r="AH94"/>
    </row>
    <row r="95" spans="2:34" s="1" customFormat="1" x14ac:dyDescent="0.25">
      <c r="B95" s="23" t="s">
        <v>570</v>
      </c>
      <c r="C95" s="53">
        <v>0</v>
      </c>
      <c r="D95" s="53">
        <v>0</v>
      </c>
      <c r="E95" s="54">
        <v>33.619999999999997</v>
      </c>
      <c r="F95" s="54">
        <v>0</v>
      </c>
      <c r="G95" s="54">
        <v>0</v>
      </c>
      <c r="H95" s="54">
        <v>0</v>
      </c>
      <c r="I95" s="54">
        <v>0</v>
      </c>
      <c r="J95" s="54">
        <v>0</v>
      </c>
      <c r="K95" s="54">
        <v>0</v>
      </c>
      <c r="L95" s="54">
        <v>0</v>
      </c>
      <c r="M95" s="54">
        <v>0</v>
      </c>
      <c r="N95" s="54">
        <v>0</v>
      </c>
      <c r="O95" s="54">
        <v>0</v>
      </c>
      <c r="P95" s="54">
        <v>0</v>
      </c>
      <c r="Q95" s="53">
        <f t="shared" si="1"/>
        <v>33.619999999999997</v>
      </c>
      <c r="R95"/>
      <c r="S95"/>
      <c r="T95"/>
      <c r="U95"/>
      <c r="V95"/>
      <c r="W95"/>
      <c r="X95"/>
      <c r="Y95"/>
      <c r="Z95"/>
      <c r="AA95"/>
      <c r="AB95"/>
      <c r="AC95"/>
      <c r="AD95"/>
      <c r="AE95"/>
      <c r="AF95"/>
      <c r="AG95"/>
      <c r="AH95"/>
    </row>
    <row r="96" spans="2:34" s="1" customFormat="1" x14ac:dyDescent="0.25">
      <c r="B96" s="23" t="s">
        <v>441</v>
      </c>
      <c r="C96" s="53">
        <v>0</v>
      </c>
      <c r="D96" s="53" t="s">
        <v>652</v>
      </c>
      <c r="E96" s="54">
        <v>0</v>
      </c>
      <c r="F96" s="54">
        <v>0</v>
      </c>
      <c r="G96" s="54">
        <v>0</v>
      </c>
      <c r="H96" s="54">
        <v>0</v>
      </c>
      <c r="I96" s="54">
        <v>0</v>
      </c>
      <c r="J96" s="54">
        <v>0</v>
      </c>
      <c r="K96" s="54">
        <v>0</v>
      </c>
      <c r="L96" s="54">
        <v>0</v>
      </c>
      <c r="M96" s="54">
        <v>0</v>
      </c>
      <c r="N96" s="54">
        <v>0</v>
      </c>
      <c r="O96" s="54">
        <v>0</v>
      </c>
      <c r="P96" s="54">
        <v>0</v>
      </c>
      <c r="Q96" s="53">
        <f t="shared" si="1"/>
        <v>0</v>
      </c>
      <c r="R96"/>
      <c r="S96"/>
      <c r="T96"/>
      <c r="U96"/>
      <c r="V96"/>
      <c r="W96"/>
      <c r="X96"/>
      <c r="Y96"/>
      <c r="Z96"/>
      <c r="AA96"/>
      <c r="AB96"/>
      <c r="AC96"/>
      <c r="AD96"/>
      <c r="AE96"/>
      <c r="AF96"/>
      <c r="AG96"/>
      <c r="AH96"/>
    </row>
    <row r="97" spans="2:34" s="1" customFormat="1" x14ac:dyDescent="0.25">
      <c r="B97" s="23" t="s">
        <v>610</v>
      </c>
      <c r="C97" s="53">
        <v>0</v>
      </c>
      <c r="D97" s="53" t="s">
        <v>652</v>
      </c>
      <c r="E97" s="54">
        <v>0</v>
      </c>
      <c r="F97" s="54">
        <v>0</v>
      </c>
      <c r="G97" s="54">
        <v>0</v>
      </c>
      <c r="H97" s="54">
        <v>0</v>
      </c>
      <c r="I97" s="54">
        <v>0</v>
      </c>
      <c r="J97" s="54">
        <v>0</v>
      </c>
      <c r="K97" s="54">
        <v>0</v>
      </c>
      <c r="L97" s="54">
        <v>0</v>
      </c>
      <c r="M97" s="54">
        <v>0</v>
      </c>
      <c r="N97" s="54">
        <v>0</v>
      </c>
      <c r="O97" s="54">
        <v>0</v>
      </c>
      <c r="P97" s="54">
        <v>0</v>
      </c>
      <c r="Q97" s="53">
        <f t="shared" si="1"/>
        <v>0</v>
      </c>
      <c r="R97"/>
      <c r="S97"/>
      <c r="T97"/>
      <c r="U97"/>
      <c r="V97"/>
      <c r="W97"/>
      <c r="X97"/>
      <c r="Y97"/>
      <c r="Z97"/>
      <c r="AA97"/>
      <c r="AB97"/>
      <c r="AC97"/>
      <c r="AD97"/>
      <c r="AE97"/>
      <c r="AF97"/>
      <c r="AG97"/>
      <c r="AH97"/>
    </row>
    <row r="98" spans="2:34" s="1" customFormat="1" x14ac:dyDescent="0.25">
      <c r="B98" s="23" t="s">
        <v>359</v>
      </c>
      <c r="C98" s="53">
        <v>493020607</v>
      </c>
      <c r="D98" s="53">
        <v>589526630</v>
      </c>
      <c r="E98" s="54">
        <v>35399945.980000004</v>
      </c>
      <c r="F98" s="54">
        <v>61115137.340000004</v>
      </c>
      <c r="G98" s="54">
        <v>39879853.160000004</v>
      </c>
      <c r="H98" s="54">
        <v>56658779.579999991</v>
      </c>
      <c r="I98" s="54">
        <v>38314788.189999998</v>
      </c>
      <c r="J98" s="54">
        <v>72354322.159999996</v>
      </c>
      <c r="K98" s="54">
        <v>39099309.409999996</v>
      </c>
      <c r="L98" s="54">
        <v>34213429.620000005</v>
      </c>
      <c r="M98" s="54">
        <v>39137428.640000001</v>
      </c>
      <c r="N98" s="54">
        <v>37694804.920000002</v>
      </c>
      <c r="O98" s="54">
        <v>42616900.169999994</v>
      </c>
      <c r="P98" s="54">
        <v>70455834.549999997</v>
      </c>
      <c r="Q98" s="53">
        <f t="shared" si="1"/>
        <v>566940533.71999991</v>
      </c>
      <c r="R98"/>
      <c r="S98"/>
      <c r="T98"/>
      <c r="U98"/>
      <c r="V98"/>
      <c r="W98"/>
      <c r="X98"/>
      <c r="Y98"/>
      <c r="Z98"/>
      <c r="AA98"/>
      <c r="AB98"/>
      <c r="AC98"/>
      <c r="AD98"/>
      <c r="AE98"/>
      <c r="AF98"/>
      <c r="AG98"/>
      <c r="AH98"/>
    </row>
    <row r="99" spans="2:34" s="1" customFormat="1" x14ac:dyDescent="0.25">
      <c r="B99" s="23" t="s">
        <v>360</v>
      </c>
      <c r="C99" s="53">
        <v>1403238777</v>
      </c>
      <c r="D99" s="53">
        <v>1607158360</v>
      </c>
      <c r="E99" s="54">
        <v>111523994.78</v>
      </c>
      <c r="F99" s="54">
        <v>105936357.79000001</v>
      </c>
      <c r="G99" s="54">
        <v>121724386.98</v>
      </c>
      <c r="H99" s="54">
        <v>139378837.96000001</v>
      </c>
      <c r="I99" s="54">
        <v>125887998.13</v>
      </c>
      <c r="J99" s="54">
        <v>265765940.88</v>
      </c>
      <c r="K99" s="54">
        <v>112167708.62</v>
      </c>
      <c r="L99" s="54">
        <v>118944444.94999999</v>
      </c>
      <c r="M99" s="54">
        <v>122437912.72</v>
      </c>
      <c r="N99" s="54">
        <v>116668815.81999999</v>
      </c>
      <c r="O99" s="54">
        <v>129763285.71000001</v>
      </c>
      <c r="P99" s="54">
        <v>121613425.69</v>
      </c>
      <c r="Q99" s="53">
        <f t="shared" si="1"/>
        <v>1591813110.03</v>
      </c>
      <c r="R99"/>
      <c r="S99"/>
      <c r="T99"/>
      <c r="U99"/>
      <c r="V99"/>
      <c r="W99"/>
      <c r="X99"/>
      <c r="Y99"/>
      <c r="Z99"/>
      <c r="AA99"/>
      <c r="AB99"/>
      <c r="AC99"/>
      <c r="AD99"/>
      <c r="AE99"/>
      <c r="AF99"/>
      <c r="AG99"/>
      <c r="AH99"/>
    </row>
    <row r="100" spans="2:34" s="1" customFormat="1" x14ac:dyDescent="0.25">
      <c r="B100" s="23" t="s">
        <v>361</v>
      </c>
      <c r="C100" s="53">
        <v>29159751</v>
      </c>
      <c r="D100" s="53">
        <v>7049233</v>
      </c>
      <c r="E100" s="54">
        <v>1479.57</v>
      </c>
      <c r="F100" s="54">
        <v>117056.49</v>
      </c>
      <c r="G100" s="54">
        <v>206709.76000000001</v>
      </c>
      <c r="H100" s="54">
        <v>261479.5</v>
      </c>
      <c r="I100" s="54">
        <v>3094326.44</v>
      </c>
      <c r="J100" s="54">
        <v>171149.84</v>
      </c>
      <c r="K100" s="54">
        <v>201266.76</v>
      </c>
      <c r="L100" s="54">
        <v>370250.98</v>
      </c>
      <c r="M100" s="54">
        <v>221740.66</v>
      </c>
      <c r="N100" s="54">
        <v>2461621.94</v>
      </c>
      <c r="O100" s="54">
        <v>80994.53</v>
      </c>
      <c r="P100" s="54">
        <v>119243.8</v>
      </c>
      <c r="Q100" s="53">
        <f t="shared" si="1"/>
        <v>7307320.2699999996</v>
      </c>
      <c r="R100"/>
      <c r="S100"/>
      <c r="T100"/>
      <c r="U100"/>
      <c r="V100"/>
      <c r="W100"/>
      <c r="X100"/>
      <c r="Y100"/>
      <c r="Z100"/>
      <c r="AA100"/>
      <c r="AB100"/>
      <c r="AC100"/>
      <c r="AD100"/>
      <c r="AE100"/>
      <c r="AF100"/>
      <c r="AG100"/>
      <c r="AH100"/>
    </row>
    <row r="101" spans="2:34" s="1" customFormat="1" x14ac:dyDescent="0.25">
      <c r="B101" s="23" t="s">
        <v>362</v>
      </c>
      <c r="C101" s="53">
        <v>792308858</v>
      </c>
      <c r="D101" s="53">
        <v>644638915</v>
      </c>
      <c r="E101" s="54">
        <v>60913792.609999999</v>
      </c>
      <c r="F101" s="54">
        <v>53593197.189999998</v>
      </c>
      <c r="G101" s="54">
        <v>40175331.490000002</v>
      </c>
      <c r="H101" s="54">
        <v>43307480.029999994</v>
      </c>
      <c r="I101" s="54">
        <v>71896870.439999998</v>
      </c>
      <c r="J101" s="54">
        <v>44450437.100000001</v>
      </c>
      <c r="K101" s="54">
        <v>47939543.940000005</v>
      </c>
      <c r="L101" s="54">
        <v>50599545.480000004</v>
      </c>
      <c r="M101" s="54">
        <v>63358012.979999997</v>
      </c>
      <c r="N101" s="54">
        <v>72399535.359999999</v>
      </c>
      <c r="O101" s="54">
        <v>48695398.469999999</v>
      </c>
      <c r="P101" s="54">
        <v>48013084.869999997</v>
      </c>
      <c r="Q101" s="53">
        <f t="shared" si="1"/>
        <v>645342229.96000004</v>
      </c>
      <c r="R101"/>
      <c r="S101"/>
      <c r="T101"/>
      <c r="U101"/>
      <c r="V101"/>
      <c r="W101"/>
      <c r="X101"/>
      <c r="Y101"/>
      <c r="Z101"/>
      <c r="AA101"/>
      <c r="AB101"/>
      <c r="AC101"/>
      <c r="AD101"/>
      <c r="AE101"/>
      <c r="AF101"/>
      <c r="AG101"/>
      <c r="AH101"/>
    </row>
    <row r="102" spans="2:34" s="1" customFormat="1" x14ac:dyDescent="0.25">
      <c r="B102" s="23" t="s">
        <v>363</v>
      </c>
      <c r="C102" s="53">
        <v>718301</v>
      </c>
      <c r="D102" s="53">
        <v>2155333</v>
      </c>
      <c r="E102" s="54">
        <v>1199521.96</v>
      </c>
      <c r="F102" s="54">
        <v>335636.72</v>
      </c>
      <c r="G102" s="54">
        <v>0</v>
      </c>
      <c r="H102" s="54">
        <v>47574.619999999995</v>
      </c>
      <c r="I102" s="54">
        <v>0</v>
      </c>
      <c r="J102" s="54">
        <v>176620.82</v>
      </c>
      <c r="K102" s="54">
        <v>30565.09</v>
      </c>
      <c r="L102" s="54">
        <v>47564.62</v>
      </c>
      <c r="M102" s="54">
        <v>585265.93000000005</v>
      </c>
      <c r="N102" s="54">
        <v>35407.72</v>
      </c>
      <c r="O102" s="54">
        <v>23289.99</v>
      </c>
      <c r="P102" s="54">
        <v>1053.27</v>
      </c>
      <c r="Q102" s="53">
        <f t="shared" si="1"/>
        <v>2482500.7400000007</v>
      </c>
      <c r="R102"/>
      <c r="S102"/>
      <c r="T102"/>
      <c r="U102"/>
      <c r="V102"/>
      <c r="W102"/>
      <c r="X102"/>
      <c r="Y102"/>
      <c r="Z102"/>
      <c r="AA102"/>
      <c r="AB102"/>
      <c r="AC102"/>
      <c r="AD102"/>
      <c r="AE102"/>
      <c r="AF102"/>
      <c r="AG102"/>
      <c r="AH102"/>
    </row>
    <row r="103" spans="2:34" s="1" customFormat="1" x14ac:dyDescent="0.25">
      <c r="B103" s="23" t="s">
        <v>364</v>
      </c>
      <c r="C103" s="53">
        <v>6201908</v>
      </c>
      <c r="D103" s="53">
        <v>8064599</v>
      </c>
      <c r="E103" s="54">
        <v>188496.31</v>
      </c>
      <c r="F103" s="54">
        <v>2290266.84</v>
      </c>
      <c r="G103" s="54">
        <v>0</v>
      </c>
      <c r="H103" s="54">
        <v>432106.20999999996</v>
      </c>
      <c r="I103" s="54">
        <v>0</v>
      </c>
      <c r="J103" s="54">
        <v>675477.75</v>
      </c>
      <c r="K103" s="54">
        <v>277864.46999999997</v>
      </c>
      <c r="L103" s="54">
        <v>432405.62</v>
      </c>
      <c r="M103" s="54">
        <v>3186367.37</v>
      </c>
      <c r="N103" s="54">
        <v>321888.39</v>
      </c>
      <c r="O103" s="54">
        <v>198624.05000000002</v>
      </c>
      <c r="P103" s="54">
        <v>4132.47</v>
      </c>
      <c r="Q103" s="53">
        <f t="shared" si="1"/>
        <v>8007629.4799999995</v>
      </c>
      <c r="R103"/>
      <c r="S103"/>
      <c r="T103"/>
      <c r="U103"/>
      <c r="V103"/>
      <c r="W103"/>
      <c r="X103"/>
      <c r="Y103"/>
      <c r="Z103"/>
      <c r="AA103"/>
      <c r="AB103"/>
      <c r="AC103"/>
      <c r="AD103"/>
      <c r="AE103"/>
      <c r="AF103"/>
      <c r="AG103"/>
      <c r="AH103"/>
    </row>
    <row r="104" spans="2:34" s="1" customFormat="1" x14ac:dyDescent="0.25">
      <c r="B104" s="23" t="s">
        <v>365</v>
      </c>
      <c r="C104" s="53">
        <v>2855462</v>
      </c>
      <c r="D104" s="53">
        <v>1244344</v>
      </c>
      <c r="E104" s="54">
        <v>0</v>
      </c>
      <c r="F104" s="54">
        <v>82913.740000000005</v>
      </c>
      <c r="G104" s="54">
        <v>56586.81</v>
      </c>
      <c r="H104" s="54">
        <v>7394.85</v>
      </c>
      <c r="I104" s="54">
        <v>124444.49</v>
      </c>
      <c r="J104" s="54">
        <v>216093.93</v>
      </c>
      <c r="K104" s="54">
        <v>0</v>
      </c>
      <c r="L104" s="54">
        <v>210471.49</v>
      </c>
      <c r="M104" s="54">
        <v>132052.47</v>
      </c>
      <c r="N104" s="54">
        <v>245400.34999999998</v>
      </c>
      <c r="O104" s="54">
        <v>87766.53</v>
      </c>
      <c r="P104" s="54">
        <v>287543.14</v>
      </c>
      <c r="Q104" s="53">
        <f t="shared" si="1"/>
        <v>1450667.7999999998</v>
      </c>
      <c r="R104"/>
      <c r="S104"/>
      <c r="T104"/>
      <c r="U104"/>
      <c r="V104"/>
      <c r="W104"/>
      <c r="X104"/>
      <c r="Y104"/>
      <c r="Z104"/>
      <c r="AA104"/>
      <c r="AB104"/>
      <c r="AC104"/>
      <c r="AD104"/>
      <c r="AE104"/>
      <c r="AF104"/>
      <c r="AG104"/>
      <c r="AH104"/>
    </row>
    <row r="105" spans="2:34" s="1" customFormat="1" x14ac:dyDescent="0.25">
      <c r="B105" s="23" t="s">
        <v>366</v>
      </c>
      <c r="C105" s="53">
        <v>21305626</v>
      </c>
      <c r="D105" s="53">
        <v>10076629</v>
      </c>
      <c r="E105" s="54">
        <v>0</v>
      </c>
      <c r="F105" s="54">
        <v>753761.24</v>
      </c>
      <c r="G105" s="54">
        <v>514425.57</v>
      </c>
      <c r="H105" s="54">
        <v>52524.34</v>
      </c>
      <c r="I105" s="54">
        <v>1131313.51</v>
      </c>
      <c r="J105" s="54">
        <v>1964416.6199999999</v>
      </c>
      <c r="K105" s="54">
        <v>0</v>
      </c>
      <c r="L105" s="54">
        <v>838878.27999999991</v>
      </c>
      <c r="M105" s="54">
        <v>533162.68999999994</v>
      </c>
      <c r="N105" s="54">
        <v>1682761.27</v>
      </c>
      <c r="O105" s="54">
        <v>202328.79</v>
      </c>
      <c r="P105" s="54">
        <v>692256.39</v>
      </c>
      <c r="Q105" s="53">
        <f t="shared" si="1"/>
        <v>8365828.6999999993</v>
      </c>
      <c r="R105"/>
      <c r="S105"/>
      <c r="T105"/>
      <c r="U105"/>
      <c r="V105"/>
      <c r="W105"/>
      <c r="X105"/>
      <c r="Y105"/>
      <c r="Z105"/>
      <c r="AA105"/>
      <c r="AB105"/>
      <c r="AC105"/>
      <c r="AD105"/>
      <c r="AE105"/>
      <c r="AF105"/>
      <c r="AG105"/>
      <c r="AH105"/>
    </row>
    <row r="106" spans="2:34" s="1" customFormat="1" x14ac:dyDescent="0.25">
      <c r="B106" s="23" t="s">
        <v>367</v>
      </c>
      <c r="C106" s="53">
        <v>1280211</v>
      </c>
      <c r="D106" s="53">
        <v>1718738</v>
      </c>
      <c r="E106" s="54">
        <v>339055.15</v>
      </c>
      <c r="F106" s="54">
        <v>134227.68000000002</v>
      </c>
      <c r="G106" s="54">
        <v>133936.94999999998</v>
      </c>
      <c r="H106" s="54">
        <v>101886.87</v>
      </c>
      <c r="I106" s="54">
        <v>180128.19</v>
      </c>
      <c r="J106" s="54">
        <v>213120.80000000002</v>
      </c>
      <c r="K106" s="54">
        <v>191269.98</v>
      </c>
      <c r="L106" s="54">
        <v>106443.92</v>
      </c>
      <c r="M106" s="54">
        <v>76586.98</v>
      </c>
      <c r="N106" s="54">
        <v>96134.56</v>
      </c>
      <c r="O106" s="54">
        <v>104028.81000000001</v>
      </c>
      <c r="P106" s="54">
        <v>95908.86</v>
      </c>
      <c r="Q106" s="53">
        <f t="shared" si="1"/>
        <v>1772728.7500000002</v>
      </c>
      <c r="R106"/>
      <c r="S106"/>
      <c r="T106"/>
      <c r="U106"/>
      <c r="V106"/>
      <c r="W106"/>
      <c r="X106"/>
      <c r="Y106"/>
      <c r="Z106"/>
      <c r="AA106"/>
      <c r="AB106"/>
      <c r="AC106"/>
      <c r="AD106"/>
      <c r="AE106"/>
      <c r="AF106"/>
      <c r="AG106"/>
      <c r="AH106"/>
    </row>
    <row r="107" spans="2:34" s="1" customFormat="1" x14ac:dyDescent="0.25">
      <c r="B107" s="23" t="s">
        <v>368</v>
      </c>
      <c r="C107" s="53">
        <v>3499016</v>
      </c>
      <c r="D107" s="53">
        <v>7792343</v>
      </c>
      <c r="E107" s="54">
        <v>2291786.5399999996</v>
      </c>
      <c r="F107" s="54">
        <v>499607.57999999996</v>
      </c>
      <c r="G107" s="54">
        <v>588651.30999999994</v>
      </c>
      <c r="H107" s="54">
        <v>391933.58999999997</v>
      </c>
      <c r="I107" s="54">
        <v>681213</v>
      </c>
      <c r="J107" s="54">
        <v>1116493.8699999999</v>
      </c>
      <c r="K107" s="54">
        <v>682616.64999999991</v>
      </c>
      <c r="L107" s="54">
        <v>476820.08</v>
      </c>
      <c r="M107" s="54">
        <v>346789.89</v>
      </c>
      <c r="N107" s="54">
        <v>392917.87000000005</v>
      </c>
      <c r="O107" s="54">
        <v>478589.92</v>
      </c>
      <c r="P107" s="54">
        <v>147339.17000000001</v>
      </c>
      <c r="Q107" s="53">
        <f t="shared" si="1"/>
        <v>8094759.4699999988</v>
      </c>
      <c r="R107"/>
      <c r="S107"/>
      <c r="T107"/>
      <c r="U107"/>
      <c r="V107"/>
      <c r="W107"/>
      <c r="X107"/>
      <c r="Y107"/>
      <c r="Z107"/>
      <c r="AA107"/>
      <c r="AB107"/>
      <c r="AC107"/>
      <c r="AD107"/>
      <c r="AE107"/>
      <c r="AF107"/>
      <c r="AG107"/>
      <c r="AH107"/>
    </row>
    <row r="108" spans="2:34" s="1" customFormat="1" x14ac:dyDescent="0.25">
      <c r="B108" s="23" t="s">
        <v>369</v>
      </c>
      <c r="C108" s="53">
        <v>436964859</v>
      </c>
      <c r="D108" s="53">
        <v>513957066</v>
      </c>
      <c r="E108" s="54">
        <v>46386825.310000002</v>
      </c>
      <c r="F108" s="54">
        <v>46770578.799999997</v>
      </c>
      <c r="G108" s="54">
        <v>42961730.670000002</v>
      </c>
      <c r="H108" s="54">
        <v>45641622.910000004</v>
      </c>
      <c r="I108" s="54">
        <v>40228228</v>
      </c>
      <c r="J108" s="54">
        <v>38054662.280000001</v>
      </c>
      <c r="K108" s="54">
        <v>38571472.280000001</v>
      </c>
      <c r="L108" s="54">
        <v>31196552.079999998</v>
      </c>
      <c r="M108" s="54">
        <v>34962450.740000002</v>
      </c>
      <c r="N108" s="54">
        <v>33098696.77</v>
      </c>
      <c r="O108" s="54">
        <v>28207816.169999998</v>
      </c>
      <c r="P108" s="54">
        <v>33494478.670000002</v>
      </c>
      <c r="Q108" s="53">
        <f t="shared" si="1"/>
        <v>459575114.68000001</v>
      </c>
      <c r="R108"/>
      <c r="S108"/>
      <c r="T108"/>
      <c r="U108"/>
      <c r="V108"/>
      <c r="W108"/>
      <c r="X108"/>
      <c r="Y108"/>
      <c r="Z108"/>
      <c r="AA108"/>
      <c r="AB108"/>
      <c r="AC108"/>
      <c r="AD108"/>
      <c r="AE108"/>
      <c r="AF108"/>
      <c r="AG108"/>
      <c r="AH108"/>
    </row>
    <row r="109" spans="2:34" s="1" customFormat="1" x14ac:dyDescent="0.25">
      <c r="B109" s="3" t="s">
        <v>199</v>
      </c>
      <c r="C109" s="241">
        <v>76451309662</v>
      </c>
      <c r="D109" s="241">
        <v>76108808349</v>
      </c>
      <c r="E109" s="241">
        <v>5566562196.0500002</v>
      </c>
      <c r="F109" s="241">
        <v>5529462629.9899998</v>
      </c>
      <c r="G109" s="241">
        <v>5991771647.3699999</v>
      </c>
      <c r="H109" s="241">
        <v>5996381634.3300009</v>
      </c>
      <c r="I109" s="241">
        <v>5738221645.6400003</v>
      </c>
      <c r="J109" s="241">
        <v>5559191176.7299986</v>
      </c>
      <c r="K109" s="241">
        <v>6565385470.4599991</v>
      </c>
      <c r="L109" s="241">
        <v>6446085599.3699999</v>
      </c>
      <c r="M109" s="241">
        <v>6735463524.4799986</v>
      </c>
      <c r="N109" s="241">
        <v>6439667114.1200008</v>
      </c>
      <c r="O109" s="241">
        <v>5917603090.1600008</v>
      </c>
      <c r="P109" s="241">
        <v>6402973635.7399988</v>
      </c>
      <c r="Q109" s="243">
        <f t="shared" si="1"/>
        <v>72888769364.440002</v>
      </c>
      <c r="R109"/>
      <c r="S109"/>
      <c r="T109"/>
      <c r="U109"/>
      <c r="V109"/>
      <c r="W109"/>
      <c r="X109"/>
      <c r="Y109"/>
      <c r="Z109"/>
      <c r="AA109"/>
      <c r="AB109"/>
      <c r="AC109"/>
      <c r="AD109"/>
      <c r="AE109"/>
      <c r="AF109"/>
      <c r="AG109"/>
      <c r="AH109"/>
    </row>
    <row r="110" spans="2:34" x14ac:dyDescent="0.25">
      <c r="B110" s="26" t="s">
        <v>200</v>
      </c>
      <c r="C110" s="53">
        <v>64372740067</v>
      </c>
      <c r="D110" s="53">
        <v>64600013936</v>
      </c>
      <c r="E110" s="54">
        <v>4516097010.2300005</v>
      </c>
      <c r="F110" s="54">
        <v>4532064010.3299999</v>
      </c>
      <c r="G110" s="54">
        <v>4975778990.46</v>
      </c>
      <c r="H110" s="54">
        <v>4976786904.4099998</v>
      </c>
      <c r="I110" s="54">
        <v>4858087252.3400002</v>
      </c>
      <c r="J110" s="54">
        <v>4709888839.5699997</v>
      </c>
      <c r="K110" s="54">
        <v>5597945833.1299992</v>
      </c>
      <c r="L110" s="54">
        <v>5342336824.6300001</v>
      </c>
      <c r="M110" s="54">
        <v>5812179351.8199997</v>
      </c>
      <c r="N110" s="54">
        <v>5702951788.0100002</v>
      </c>
      <c r="O110" s="54">
        <v>5091539913.1800003</v>
      </c>
      <c r="P110" s="54">
        <v>5498058752.8499994</v>
      </c>
      <c r="Q110" s="53">
        <f t="shared" si="1"/>
        <v>61613715470.959999</v>
      </c>
    </row>
    <row r="111" spans="2:34" x14ac:dyDescent="0.25">
      <c r="B111" s="26" t="s">
        <v>372</v>
      </c>
      <c r="C111" s="53">
        <v>11856448322</v>
      </c>
      <c r="D111" s="53">
        <v>11272691785</v>
      </c>
      <c r="E111" s="54">
        <v>1031518318.8899999</v>
      </c>
      <c r="F111" s="54">
        <v>980385204.92999995</v>
      </c>
      <c r="G111" s="54">
        <v>995758789.77999997</v>
      </c>
      <c r="H111" s="54">
        <v>1002695813.59</v>
      </c>
      <c r="I111" s="54">
        <v>863848735.44000006</v>
      </c>
      <c r="J111" s="54">
        <v>828722911.1500001</v>
      </c>
      <c r="K111" s="54">
        <v>946765308.04999995</v>
      </c>
      <c r="L111" s="54">
        <v>1086046330.45</v>
      </c>
      <c r="M111" s="54">
        <v>903642818.40999997</v>
      </c>
      <c r="N111" s="54">
        <v>715939104.96000004</v>
      </c>
      <c r="O111" s="54">
        <v>807295479.15999997</v>
      </c>
      <c r="P111" s="54">
        <v>887891414.51000011</v>
      </c>
      <c r="Q111" s="53">
        <f t="shared" si="1"/>
        <v>11050510229.319998</v>
      </c>
    </row>
    <row r="112" spans="2:34" x14ac:dyDescent="0.25">
      <c r="B112" s="26" t="s">
        <v>373</v>
      </c>
      <c r="C112" s="53">
        <v>7083525</v>
      </c>
      <c r="D112" s="53">
        <v>25393582</v>
      </c>
      <c r="E112" s="54">
        <v>2696571.82</v>
      </c>
      <c r="F112" s="54">
        <v>1500036.4100000001</v>
      </c>
      <c r="G112" s="54">
        <v>1705737.45</v>
      </c>
      <c r="H112" s="54">
        <v>1666782.6</v>
      </c>
      <c r="I112" s="54">
        <v>1538303.2</v>
      </c>
      <c r="J112" s="54">
        <v>1606864.03</v>
      </c>
      <c r="K112" s="54">
        <v>2096487.3</v>
      </c>
      <c r="L112" s="54">
        <v>1869518.5</v>
      </c>
      <c r="M112" s="54">
        <v>1926988.6099999999</v>
      </c>
      <c r="N112" s="54">
        <v>1716884.0799999998</v>
      </c>
      <c r="O112" s="54">
        <v>1670127.95</v>
      </c>
      <c r="P112" s="54">
        <v>2176246.5300000003</v>
      </c>
      <c r="Q112" s="53">
        <f t="shared" si="1"/>
        <v>22170548.48</v>
      </c>
    </row>
    <row r="113" spans="2:34" x14ac:dyDescent="0.25">
      <c r="B113" s="26" t="s">
        <v>201</v>
      </c>
      <c r="C113" s="53">
        <v>197337351</v>
      </c>
      <c r="D113" s="53">
        <v>198851637</v>
      </c>
      <c r="E113" s="54">
        <v>15467156</v>
      </c>
      <c r="F113" s="54">
        <v>14528192.4</v>
      </c>
      <c r="G113" s="54">
        <v>17178222.050000001</v>
      </c>
      <c r="H113" s="54">
        <v>14141910.6</v>
      </c>
      <c r="I113" s="54">
        <v>13600228.5</v>
      </c>
      <c r="J113" s="54">
        <v>18026830.199999999</v>
      </c>
      <c r="K113" s="54">
        <v>18164095.899999999</v>
      </c>
      <c r="L113" s="54">
        <v>15089344.25</v>
      </c>
      <c r="M113" s="54">
        <v>16474266.149999999</v>
      </c>
      <c r="N113" s="54">
        <v>17687549.100000001</v>
      </c>
      <c r="O113" s="54">
        <v>15779342.85</v>
      </c>
      <c r="P113" s="54">
        <v>14071938.449999999</v>
      </c>
      <c r="Q113" s="53">
        <f t="shared" si="1"/>
        <v>190209076.44999999</v>
      </c>
    </row>
    <row r="114" spans="2:34" x14ac:dyDescent="0.25">
      <c r="B114" s="26" t="s">
        <v>374</v>
      </c>
      <c r="C114" s="53">
        <v>0</v>
      </c>
      <c r="D114" s="53">
        <v>21853</v>
      </c>
      <c r="E114" s="54">
        <v>0</v>
      </c>
      <c r="F114" s="54">
        <v>0</v>
      </c>
      <c r="G114" s="54">
        <v>0</v>
      </c>
      <c r="H114" s="54">
        <v>0</v>
      </c>
      <c r="I114" s="54">
        <v>21744</v>
      </c>
      <c r="J114" s="54">
        <v>0</v>
      </c>
      <c r="K114" s="54">
        <v>0</v>
      </c>
      <c r="L114" s="54">
        <v>0</v>
      </c>
      <c r="M114" s="54">
        <v>0</v>
      </c>
      <c r="N114" s="54">
        <v>0</v>
      </c>
      <c r="O114" s="54">
        <v>0</v>
      </c>
      <c r="P114" s="54">
        <v>0</v>
      </c>
      <c r="Q114" s="53">
        <f t="shared" si="1"/>
        <v>21744</v>
      </c>
    </row>
    <row r="115" spans="2:34" x14ac:dyDescent="0.25">
      <c r="B115" s="26" t="s">
        <v>375</v>
      </c>
      <c r="C115" s="53">
        <v>17700397</v>
      </c>
      <c r="D115" s="53">
        <v>11835556</v>
      </c>
      <c r="E115" s="54">
        <v>783139.11</v>
      </c>
      <c r="F115" s="54">
        <v>985185.92</v>
      </c>
      <c r="G115" s="54">
        <v>1349907.6300000001</v>
      </c>
      <c r="H115" s="54">
        <v>1090223.1299999999</v>
      </c>
      <c r="I115" s="54">
        <v>1125382.1599999999</v>
      </c>
      <c r="J115" s="54">
        <v>945731.78</v>
      </c>
      <c r="K115" s="54">
        <v>413746.07999999996</v>
      </c>
      <c r="L115" s="54">
        <v>743581.54</v>
      </c>
      <c r="M115" s="54">
        <v>1240099.49</v>
      </c>
      <c r="N115" s="54">
        <v>1371787.97</v>
      </c>
      <c r="O115" s="54">
        <v>1318227.02</v>
      </c>
      <c r="P115" s="54">
        <v>775283.4</v>
      </c>
      <c r="Q115" s="53">
        <f t="shared" si="1"/>
        <v>12142295.23</v>
      </c>
    </row>
    <row r="116" spans="2:34" s="1" customFormat="1" x14ac:dyDescent="0.25">
      <c r="B116" s="3" t="s">
        <v>203</v>
      </c>
      <c r="C116" s="241">
        <v>1761383820</v>
      </c>
      <c r="D116" s="241">
        <v>1637219209</v>
      </c>
      <c r="E116" s="241">
        <v>128797453.7</v>
      </c>
      <c r="F116" s="241">
        <v>132543726.30000001</v>
      </c>
      <c r="G116" s="241">
        <v>135822956.91</v>
      </c>
      <c r="H116" s="241">
        <v>123586094.63000001</v>
      </c>
      <c r="I116" s="241">
        <v>128619172.88999999</v>
      </c>
      <c r="J116" s="241">
        <v>117813839.06999999</v>
      </c>
      <c r="K116" s="241">
        <v>140757553.47</v>
      </c>
      <c r="L116" s="241">
        <v>127295588.57000001</v>
      </c>
      <c r="M116" s="241">
        <v>128938109.14</v>
      </c>
      <c r="N116" s="241">
        <v>131565670.47999999</v>
      </c>
      <c r="O116" s="241">
        <v>129026175.91</v>
      </c>
      <c r="P116" s="241">
        <v>160542149.28999999</v>
      </c>
      <c r="Q116" s="241">
        <f t="shared" si="1"/>
        <v>1585308490.3600001</v>
      </c>
      <c r="R116"/>
      <c r="S116"/>
      <c r="T116"/>
      <c r="U116"/>
      <c r="V116"/>
      <c r="W116"/>
      <c r="X116"/>
      <c r="Y116"/>
      <c r="Z116"/>
      <c r="AA116"/>
      <c r="AB116"/>
      <c r="AC116"/>
      <c r="AD116"/>
      <c r="AE116"/>
      <c r="AF116"/>
      <c r="AG116"/>
      <c r="AH116"/>
    </row>
    <row r="117" spans="2:34" x14ac:dyDescent="0.25">
      <c r="B117" s="23" t="s">
        <v>442</v>
      </c>
      <c r="C117" s="53">
        <v>1761383820</v>
      </c>
      <c r="D117" s="53">
        <v>1637219209</v>
      </c>
      <c r="E117" s="53">
        <v>128797453.7</v>
      </c>
      <c r="F117" s="53">
        <v>132543726.30000001</v>
      </c>
      <c r="G117" s="53">
        <v>135822956.91</v>
      </c>
      <c r="H117" s="53">
        <v>123586094.63000001</v>
      </c>
      <c r="I117" s="53">
        <v>128619172.88999999</v>
      </c>
      <c r="J117" s="53">
        <v>117813839.06999999</v>
      </c>
      <c r="K117" s="53">
        <v>140757553.47</v>
      </c>
      <c r="L117" s="53">
        <v>127295588.57000001</v>
      </c>
      <c r="M117" s="53">
        <v>128938109.14</v>
      </c>
      <c r="N117" s="53">
        <v>131565670.47999999</v>
      </c>
      <c r="O117" s="53">
        <v>129026175.91</v>
      </c>
      <c r="P117" s="53">
        <v>160542149.28999999</v>
      </c>
      <c r="Q117" s="53">
        <f t="shared" si="1"/>
        <v>1585308490.3600001</v>
      </c>
    </row>
    <row r="118" spans="2:34" s="1" customFormat="1" x14ac:dyDescent="0.25">
      <c r="B118" s="3" t="s">
        <v>204</v>
      </c>
      <c r="C118" s="241">
        <v>2905681</v>
      </c>
      <c r="D118" s="241">
        <v>5646409</v>
      </c>
      <c r="E118" s="241">
        <v>138925.65</v>
      </c>
      <c r="F118" s="241">
        <v>1811370.2999999998</v>
      </c>
      <c r="G118" s="241">
        <v>337891.73</v>
      </c>
      <c r="H118" s="241">
        <v>1250396.23</v>
      </c>
      <c r="I118" s="241">
        <v>157460.10999999999</v>
      </c>
      <c r="J118" s="241">
        <v>396440.16000000003</v>
      </c>
      <c r="K118" s="241">
        <v>377340.88</v>
      </c>
      <c r="L118" s="241">
        <v>171356.96</v>
      </c>
      <c r="M118" s="241">
        <v>332740.19</v>
      </c>
      <c r="N118" s="241">
        <v>481590.18</v>
      </c>
      <c r="O118" s="241">
        <v>312979.19</v>
      </c>
      <c r="P118" s="241">
        <v>312924.21999999997</v>
      </c>
      <c r="Q118" s="241">
        <f t="shared" si="1"/>
        <v>6081415.7999999998</v>
      </c>
      <c r="R118"/>
      <c r="S118"/>
      <c r="T118"/>
      <c r="U118"/>
      <c r="V118"/>
      <c r="W118"/>
      <c r="X118"/>
      <c r="Y118"/>
      <c r="Z118"/>
      <c r="AA118"/>
      <c r="AB118"/>
      <c r="AC118"/>
      <c r="AD118"/>
      <c r="AE118"/>
      <c r="AF118"/>
      <c r="AG118"/>
      <c r="AH118"/>
    </row>
    <row r="119" spans="2:34" x14ac:dyDescent="0.25">
      <c r="B119" s="23" t="s">
        <v>443</v>
      </c>
      <c r="C119" s="53">
        <v>2905681</v>
      </c>
      <c r="D119" s="53">
        <v>5646409</v>
      </c>
      <c r="E119" s="53">
        <v>138925.65</v>
      </c>
      <c r="F119" s="53">
        <v>1811370.2999999998</v>
      </c>
      <c r="G119" s="53">
        <v>337891.73</v>
      </c>
      <c r="H119" s="53">
        <v>1250396.23</v>
      </c>
      <c r="I119" s="53">
        <v>157460.10999999999</v>
      </c>
      <c r="J119" s="53">
        <v>396440.16000000003</v>
      </c>
      <c r="K119" s="53">
        <v>377340.88</v>
      </c>
      <c r="L119" s="53">
        <v>171356.96</v>
      </c>
      <c r="M119" s="53">
        <v>332740.19</v>
      </c>
      <c r="N119" s="53">
        <v>481590.18</v>
      </c>
      <c r="O119" s="53">
        <v>312979.19</v>
      </c>
      <c r="P119" s="53">
        <v>312924.21999999997</v>
      </c>
      <c r="Q119" s="53">
        <f t="shared" si="1"/>
        <v>6081415.7999999998</v>
      </c>
    </row>
    <row r="120" spans="2:34" s="1" customFormat="1" x14ac:dyDescent="0.25">
      <c r="B120" s="2" t="s">
        <v>205</v>
      </c>
      <c r="C120" s="243">
        <v>4445524135</v>
      </c>
      <c r="D120" s="243">
        <v>6547123937</v>
      </c>
      <c r="E120" s="243">
        <v>313613560.19</v>
      </c>
      <c r="F120" s="243">
        <v>352364923.56</v>
      </c>
      <c r="G120" s="243">
        <v>988141991.03999996</v>
      </c>
      <c r="H120" s="243">
        <v>329572875.81</v>
      </c>
      <c r="I120" s="243">
        <v>328458161.19</v>
      </c>
      <c r="J120" s="243">
        <v>1196108957.46</v>
      </c>
      <c r="K120" s="243">
        <v>381959504.16999996</v>
      </c>
      <c r="L120" s="243">
        <v>331025818.49000001</v>
      </c>
      <c r="M120" s="243">
        <v>663227544.91000009</v>
      </c>
      <c r="N120" s="243">
        <v>817385183.13</v>
      </c>
      <c r="O120" s="243">
        <v>612325315.60000002</v>
      </c>
      <c r="P120" s="243">
        <v>367152250.94</v>
      </c>
      <c r="Q120" s="243">
        <f t="shared" si="1"/>
        <v>6681336086.4899998</v>
      </c>
      <c r="R120"/>
      <c r="S120"/>
      <c r="T120"/>
      <c r="U120"/>
      <c r="V120"/>
      <c r="W120"/>
      <c r="X120"/>
      <c r="Y120"/>
      <c r="Z120"/>
      <c r="AA120"/>
      <c r="AB120"/>
      <c r="AC120"/>
      <c r="AD120"/>
      <c r="AE120"/>
      <c r="AF120"/>
      <c r="AG120"/>
      <c r="AH120"/>
    </row>
    <row r="121" spans="2:34" s="1" customFormat="1" x14ac:dyDescent="0.25">
      <c r="B121" s="3" t="s">
        <v>206</v>
      </c>
      <c r="C121" s="243">
        <v>2604134807</v>
      </c>
      <c r="D121" s="243">
        <v>2666537676</v>
      </c>
      <c r="E121" s="243">
        <v>209989386.41</v>
      </c>
      <c r="F121" s="243">
        <v>245707776.60000002</v>
      </c>
      <c r="G121" s="243">
        <v>235489099.24000001</v>
      </c>
      <c r="H121" s="243">
        <v>216948393.04000002</v>
      </c>
      <c r="I121" s="243">
        <v>217122878.77000001</v>
      </c>
      <c r="J121" s="243">
        <v>217536563.66999999</v>
      </c>
      <c r="K121" s="243">
        <v>218348127.09999999</v>
      </c>
      <c r="L121" s="243">
        <v>219222632.29000002</v>
      </c>
      <c r="M121" s="243">
        <v>220382594.12</v>
      </c>
      <c r="N121" s="243">
        <v>220826893.77000001</v>
      </c>
      <c r="O121" s="243">
        <v>236035474.20999998</v>
      </c>
      <c r="P121" s="243">
        <v>244876390.41999999</v>
      </c>
      <c r="Q121" s="243">
        <f t="shared" si="1"/>
        <v>2702486209.6399999</v>
      </c>
      <c r="R121"/>
      <c r="S121"/>
      <c r="T121"/>
      <c r="U121"/>
      <c r="V121"/>
      <c r="W121"/>
      <c r="X121"/>
      <c r="Y121"/>
      <c r="Z121"/>
      <c r="AA121"/>
      <c r="AB121"/>
      <c r="AC121"/>
      <c r="AD121"/>
      <c r="AE121"/>
      <c r="AF121"/>
      <c r="AG121"/>
      <c r="AH121"/>
    </row>
    <row r="122" spans="2:34" x14ac:dyDescent="0.25">
      <c r="B122" s="26" t="s">
        <v>445</v>
      </c>
      <c r="C122" s="282">
        <v>292606493</v>
      </c>
      <c r="D122" s="282">
        <v>273649981</v>
      </c>
      <c r="E122" s="282">
        <v>22357692.300000001</v>
      </c>
      <c r="F122" s="282">
        <v>22292208.289999999</v>
      </c>
      <c r="G122" s="282">
        <v>22281249.469999999</v>
      </c>
      <c r="H122" s="282">
        <v>22287615.960000001</v>
      </c>
      <c r="I122" s="282">
        <v>22287506.079999998</v>
      </c>
      <c r="J122" s="282">
        <v>22299034.57</v>
      </c>
      <c r="K122" s="282">
        <v>22363820.75</v>
      </c>
      <c r="L122" s="282">
        <v>22460636.300000001</v>
      </c>
      <c r="M122" s="282">
        <v>22505497.239999998</v>
      </c>
      <c r="N122" s="282">
        <v>22649792.02</v>
      </c>
      <c r="O122" s="282">
        <v>22716131.75</v>
      </c>
      <c r="P122" s="282">
        <v>22949698.859999999</v>
      </c>
      <c r="Q122" s="282">
        <f t="shared" si="1"/>
        <v>269450883.59000003</v>
      </c>
    </row>
    <row r="123" spans="2:34" x14ac:dyDescent="0.25">
      <c r="B123" s="26" t="s">
        <v>446</v>
      </c>
      <c r="C123" s="282">
        <v>26956727</v>
      </c>
      <c r="D123" s="282">
        <v>32120724</v>
      </c>
      <c r="E123" s="282">
        <v>24493.439999999999</v>
      </c>
      <c r="F123" s="282">
        <v>13795561.100000001</v>
      </c>
      <c r="G123" s="282">
        <v>18209899.609999999</v>
      </c>
      <c r="H123" s="282">
        <v>0</v>
      </c>
      <c r="I123" s="282">
        <v>13867.44</v>
      </c>
      <c r="J123" s="282">
        <v>0</v>
      </c>
      <c r="K123" s="282">
        <v>13867.44</v>
      </c>
      <c r="L123" s="282">
        <v>6933.72</v>
      </c>
      <c r="M123" s="282">
        <v>3280</v>
      </c>
      <c r="N123" s="282">
        <v>3280</v>
      </c>
      <c r="O123" s="282">
        <v>7700925.54</v>
      </c>
      <c r="P123" s="282">
        <v>15886072.609999999</v>
      </c>
      <c r="Q123" s="282">
        <f t="shared" si="1"/>
        <v>55658180.899999999</v>
      </c>
    </row>
    <row r="124" spans="2:34" x14ac:dyDescent="0.25">
      <c r="B124" s="26" t="s">
        <v>447</v>
      </c>
      <c r="C124" s="282">
        <v>2284571587</v>
      </c>
      <c r="D124" s="282">
        <v>2360766971</v>
      </c>
      <c r="E124" s="282">
        <v>187607200.66999999</v>
      </c>
      <c r="F124" s="282">
        <v>209620007.21000001</v>
      </c>
      <c r="G124" s="282">
        <v>194997950.16</v>
      </c>
      <c r="H124" s="282">
        <v>194660777.08000001</v>
      </c>
      <c r="I124" s="282">
        <v>194821505.25</v>
      </c>
      <c r="J124" s="282">
        <v>195237529.09999999</v>
      </c>
      <c r="K124" s="282">
        <v>195970438.91</v>
      </c>
      <c r="L124" s="282">
        <v>196755062.27000001</v>
      </c>
      <c r="M124" s="282">
        <v>197873816.88</v>
      </c>
      <c r="N124" s="282">
        <v>198173821.75</v>
      </c>
      <c r="O124" s="282">
        <v>205618416.91999999</v>
      </c>
      <c r="P124" s="282">
        <v>206040618.94999999</v>
      </c>
      <c r="Q124" s="282">
        <f t="shared" si="1"/>
        <v>2377377145.1500001</v>
      </c>
    </row>
    <row r="125" spans="2:34" s="1" customFormat="1" x14ac:dyDescent="0.25">
      <c r="B125" s="3" t="s">
        <v>207</v>
      </c>
      <c r="C125" s="243">
        <v>1841389328</v>
      </c>
      <c r="D125" s="243">
        <v>3880586261</v>
      </c>
      <c r="E125" s="243">
        <v>103624173.78</v>
      </c>
      <c r="F125" s="243">
        <v>106657146.95999999</v>
      </c>
      <c r="G125" s="243">
        <v>752652891.79999995</v>
      </c>
      <c r="H125" s="243">
        <v>112624482.77</v>
      </c>
      <c r="I125" s="243">
        <v>111335282.42</v>
      </c>
      <c r="J125" s="243">
        <v>978572393.78999996</v>
      </c>
      <c r="K125" s="243">
        <v>163611377.06999999</v>
      </c>
      <c r="L125" s="243">
        <v>111803186.2</v>
      </c>
      <c r="M125" s="243">
        <v>442844950.79000002</v>
      </c>
      <c r="N125" s="243">
        <v>596558289.36000001</v>
      </c>
      <c r="O125" s="243">
        <v>376289841.39000005</v>
      </c>
      <c r="P125" s="243">
        <v>122275860.52000001</v>
      </c>
      <c r="Q125" s="243">
        <f t="shared" si="1"/>
        <v>3978849876.8499999</v>
      </c>
      <c r="R125"/>
      <c r="S125"/>
      <c r="T125"/>
      <c r="U125"/>
      <c r="V125"/>
      <c r="W125"/>
      <c r="X125"/>
      <c r="Y125"/>
      <c r="Z125"/>
      <c r="AA125"/>
      <c r="AB125"/>
      <c r="AC125"/>
      <c r="AD125"/>
      <c r="AE125"/>
      <c r="AF125"/>
      <c r="AG125"/>
      <c r="AH125"/>
    </row>
    <row r="126" spans="2:34" x14ac:dyDescent="0.25">
      <c r="B126" s="26" t="s">
        <v>451</v>
      </c>
      <c r="C126" s="282">
        <v>1841389328</v>
      </c>
      <c r="D126" s="282">
        <v>3880586261</v>
      </c>
      <c r="E126" s="282">
        <v>103624173.78</v>
      </c>
      <c r="F126" s="282">
        <v>106657146.95999999</v>
      </c>
      <c r="G126" s="282">
        <v>752652891.79999995</v>
      </c>
      <c r="H126" s="282">
        <v>112624482.77</v>
      </c>
      <c r="I126" s="282">
        <v>111335282.42</v>
      </c>
      <c r="J126" s="282">
        <v>978572393.78999996</v>
      </c>
      <c r="K126" s="282">
        <v>163611377.06999999</v>
      </c>
      <c r="L126" s="282">
        <v>111803186.2</v>
      </c>
      <c r="M126" s="282">
        <v>442844950.79000002</v>
      </c>
      <c r="N126" s="282">
        <v>596558289.36000001</v>
      </c>
      <c r="O126" s="282">
        <v>376289841.39000005</v>
      </c>
      <c r="P126" s="282">
        <v>122275860.52000001</v>
      </c>
      <c r="Q126" s="282">
        <f t="shared" si="1"/>
        <v>3978849876.8499999</v>
      </c>
    </row>
    <row r="127" spans="2:34" s="1" customFormat="1" x14ac:dyDescent="0.25">
      <c r="B127" s="2" t="s">
        <v>209</v>
      </c>
      <c r="C127" s="243">
        <v>42094309583</v>
      </c>
      <c r="D127" s="243">
        <v>53242412331.659996</v>
      </c>
      <c r="E127" s="243">
        <v>3200895859.5599999</v>
      </c>
      <c r="F127" s="243">
        <v>3122140227.1300001</v>
      </c>
      <c r="G127" s="243">
        <v>3123267591.8800011</v>
      </c>
      <c r="H127" s="243">
        <v>3155947574.3100014</v>
      </c>
      <c r="I127" s="243">
        <v>4174556766.9199991</v>
      </c>
      <c r="J127" s="243">
        <v>3837009934.8100009</v>
      </c>
      <c r="K127" s="243">
        <v>3757201619.2399998</v>
      </c>
      <c r="L127" s="243">
        <v>4389364191.6799994</v>
      </c>
      <c r="M127" s="243">
        <v>3724837730.9299994</v>
      </c>
      <c r="N127" s="243">
        <v>3634697826.7499995</v>
      </c>
      <c r="O127" s="243">
        <v>3223150343.4899998</v>
      </c>
      <c r="P127" s="243">
        <v>3985660938.3600001</v>
      </c>
      <c r="Q127" s="243">
        <f t="shared" si="1"/>
        <v>43328730605.060005</v>
      </c>
      <c r="R127"/>
      <c r="S127"/>
      <c r="T127"/>
      <c r="U127"/>
      <c r="V127"/>
      <c r="W127"/>
      <c r="X127"/>
      <c r="Y127"/>
      <c r="Z127"/>
      <c r="AA127"/>
      <c r="AB127"/>
      <c r="AC127"/>
      <c r="AD127"/>
      <c r="AE127"/>
      <c r="AF127"/>
      <c r="AG127"/>
      <c r="AH127"/>
    </row>
    <row r="128" spans="2:34" s="1" customFormat="1" x14ac:dyDescent="0.25">
      <c r="B128" s="3" t="s">
        <v>210</v>
      </c>
      <c r="C128" s="243">
        <v>34403370023</v>
      </c>
      <c r="D128" s="243">
        <v>43892662941.019997</v>
      </c>
      <c r="E128" s="243">
        <v>2509648002.0299997</v>
      </c>
      <c r="F128" s="243">
        <v>2371356782.79</v>
      </c>
      <c r="G128" s="243">
        <v>2346627111.9300008</v>
      </c>
      <c r="H128" s="243">
        <v>2322768027.2700005</v>
      </c>
      <c r="I128" s="243">
        <v>3467038100.8599987</v>
      </c>
      <c r="J128" s="243">
        <v>3165832860.4600005</v>
      </c>
      <c r="K128" s="243">
        <v>3039223573.9799995</v>
      </c>
      <c r="L128" s="243">
        <v>3714996709.4499998</v>
      </c>
      <c r="M128" s="243">
        <v>3146224502.0799994</v>
      </c>
      <c r="N128" s="243">
        <v>2840974021.9599996</v>
      </c>
      <c r="O128" s="243">
        <v>2326652246.7700005</v>
      </c>
      <c r="P128" s="243">
        <v>3005884815.29</v>
      </c>
      <c r="Q128" s="243">
        <f t="shared" si="1"/>
        <v>34257226754.869999</v>
      </c>
      <c r="R128"/>
      <c r="S128"/>
      <c r="T128"/>
      <c r="U128"/>
      <c r="V128"/>
      <c r="W128"/>
      <c r="X128"/>
      <c r="Y128"/>
      <c r="Z128"/>
      <c r="AA128"/>
      <c r="AB128"/>
      <c r="AC128"/>
      <c r="AD128"/>
      <c r="AE128"/>
      <c r="AF128"/>
      <c r="AG128"/>
      <c r="AH128"/>
    </row>
    <row r="129" spans="2:17" x14ac:dyDescent="0.25">
      <c r="B129" s="26" t="s">
        <v>452</v>
      </c>
      <c r="C129" s="282">
        <v>5651336</v>
      </c>
      <c r="D129" s="282">
        <v>9278252</v>
      </c>
      <c r="E129" s="273">
        <v>244636.2</v>
      </c>
      <c r="F129" s="273">
        <v>30500</v>
      </c>
      <c r="G129" s="273">
        <v>1212778.2999999998</v>
      </c>
      <c r="H129" s="273">
        <v>2269311.46</v>
      </c>
      <c r="I129" s="273">
        <v>329938.96000000002</v>
      </c>
      <c r="J129" s="273">
        <v>517519.3</v>
      </c>
      <c r="K129" s="273">
        <v>1886591.39</v>
      </c>
      <c r="L129" s="273">
        <v>703175.82000000007</v>
      </c>
      <c r="M129" s="273">
        <v>996849.64</v>
      </c>
      <c r="N129" s="273">
        <v>514561.92</v>
      </c>
      <c r="O129" s="273">
        <v>462018.98000000004</v>
      </c>
      <c r="P129" s="273">
        <v>4766458.32</v>
      </c>
      <c r="Q129" s="282">
        <f t="shared" si="1"/>
        <v>13934340.290000001</v>
      </c>
    </row>
    <row r="130" spans="2:17" x14ac:dyDescent="0.25">
      <c r="B130" s="26" t="s">
        <v>453</v>
      </c>
      <c r="C130" s="282">
        <v>1468564757</v>
      </c>
      <c r="D130" s="282">
        <v>1454080199</v>
      </c>
      <c r="E130" s="273">
        <v>108279039.64000002</v>
      </c>
      <c r="F130" s="273">
        <v>117876849.2</v>
      </c>
      <c r="G130" s="273">
        <v>93629620.129999995</v>
      </c>
      <c r="H130" s="273">
        <v>88047946.269999996</v>
      </c>
      <c r="I130" s="273">
        <v>101615581.03</v>
      </c>
      <c r="J130" s="273">
        <v>86566693.229999989</v>
      </c>
      <c r="K130" s="273">
        <v>82107882.5</v>
      </c>
      <c r="L130" s="273">
        <v>79575833.640000001</v>
      </c>
      <c r="M130" s="273">
        <v>88132884.260000005</v>
      </c>
      <c r="N130" s="273">
        <v>110413309.13</v>
      </c>
      <c r="O130" s="273">
        <v>78083096.019999996</v>
      </c>
      <c r="P130" s="273">
        <v>113148025.31999999</v>
      </c>
      <c r="Q130" s="282">
        <f t="shared" si="1"/>
        <v>1147476760.3699999</v>
      </c>
    </row>
    <row r="131" spans="2:17" x14ac:dyDescent="0.25">
      <c r="B131" s="26" t="s">
        <v>454</v>
      </c>
      <c r="C131" s="282">
        <v>5963</v>
      </c>
      <c r="D131" s="282">
        <v>8390</v>
      </c>
      <c r="E131" s="273">
        <v>120</v>
      </c>
      <c r="F131" s="273">
        <v>40</v>
      </c>
      <c r="G131" s="273">
        <v>200</v>
      </c>
      <c r="H131" s="273">
        <v>4360</v>
      </c>
      <c r="I131" s="273">
        <v>440</v>
      </c>
      <c r="J131" s="273">
        <v>40</v>
      </c>
      <c r="K131" s="273">
        <v>0</v>
      </c>
      <c r="L131" s="273">
        <v>0</v>
      </c>
      <c r="M131" s="273">
        <v>200</v>
      </c>
      <c r="N131" s="273">
        <v>1240</v>
      </c>
      <c r="O131" s="273">
        <v>2120</v>
      </c>
      <c r="P131" s="273">
        <v>80</v>
      </c>
      <c r="Q131" s="282">
        <f t="shared" si="1"/>
        <v>8840</v>
      </c>
    </row>
    <row r="132" spans="2:17" x14ac:dyDescent="0.25">
      <c r="B132" s="26" t="s">
        <v>456</v>
      </c>
      <c r="C132" s="282">
        <v>0</v>
      </c>
      <c r="D132" s="282">
        <v>700000</v>
      </c>
      <c r="E132" s="273">
        <v>0</v>
      </c>
      <c r="F132" s="273">
        <v>0</v>
      </c>
      <c r="G132" s="273">
        <v>0</v>
      </c>
      <c r="H132" s="273">
        <v>0</v>
      </c>
      <c r="I132" s="273">
        <v>0</v>
      </c>
      <c r="J132" s="273">
        <v>0</v>
      </c>
      <c r="K132" s="273">
        <v>0</v>
      </c>
      <c r="L132" s="273">
        <v>0</v>
      </c>
      <c r="M132" s="273">
        <v>0</v>
      </c>
      <c r="N132" s="273">
        <v>0</v>
      </c>
      <c r="O132" s="273">
        <v>0</v>
      </c>
      <c r="P132" s="273">
        <v>0</v>
      </c>
      <c r="Q132" s="282">
        <f t="shared" si="1"/>
        <v>0</v>
      </c>
    </row>
    <row r="133" spans="2:17" x14ac:dyDescent="0.25">
      <c r="B133" s="26" t="s">
        <v>457</v>
      </c>
      <c r="C133" s="282">
        <v>0</v>
      </c>
      <c r="D133" s="282">
        <v>570000000</v>
      </c>
      <c r="E133" s="273">
        <v>22239615</v>
      </c>
      <c r="F133" s="273">
        <v>143651583.71000001</v>
      </c>
      <c r="G133" s="273">
        <v>78789543.530000001</v>
      </c>
      <c r="H133" s="273">
        <v>192945277.36000001</v>
      </c>
      <c r="I133" s="273">
        <v>632632.5</v>
      </c>
      <c r="J133" s="273">
        <v>211234427.16999999</v>
      </c>
      <c r="K133" s="273">
        <v>854820</v>
      </c>
      <c r="L133" s="273">
        <v>184355</v>
      </c>
      <c r="M133" s="273">
        <v>255057032.63</v>
      </c>
      <c r="N133" s="273">
        <v>84867305.469999999</v>
      </c>
      <c r="O133" s="273">
        <v>353337.5</v>
      </c>
      <c r="P133" s="273">
        <v>101439164.38</v>
      </c>
      <c r="Q133" s="282">
        <f t="shared" si="1"/>
        <v>1092249094.25</v>
      </c>
    </row>
    <row r="134" spans="2:17" x14ac:dyDescent="0.25">
      <c r="B134" s="26" t="s">
        <v>611</v>
      </c>
      <c r="C134" s="282">
        <v>0</v>
      </c>
      <c r="D134" s="282" t="s">
        <v>652</v>
      </c>
      <c r="E134" s="273">
        <v>0</v>
      </c>
      <c r="F134" s="273">
        <v>0</v>
      </c>
      <c r="G134" s="273">
        <v>0</v>
      </c>
      <c r="H134" s="273">
        <v>0</v>
      </c>
      <c r="I134" s="273">
        <v>0</v>
      </c>
      <c r="J134" s="273">
        <v>0</v>
      </c>
      <c r="K134" s="273">
        <v>0</v>
      </c>
      <c r="L134" s="273">
        <v>0</v>
      </c>
      <c r="M134" s="273">
        <v>0</v>
      </c>
      <c r="N134" s="273">
        <v>0</v>
      </c>
      <c r="O134" s="273">
        <v>0</v>
      </c>
      <c r="P134" s="273">
        <v>0</v>
      </c>
      <c r="Q134" s="282">
        <f t="shared" si="1"/>
        <v>0</v>
      </c>
    </row>
    <row r="135" spans="2:17" x14ac:dyDescent="0.25">
      <c r="B135" s="26" t="s">
        <v>458</v>
      </c>
      <c r="C135" s="282">
        <v>1437610</v>
      </c>
      <c r="D135" s="282">
        <v>1429428</v>
      </c>
      <c r="E135" s="273">
        <v>147530</v>
      </c>
      <c r="F135" s="273">
        <v>138795</v>
      </c>
      <c r="G135" s="273">
        <v>76995</v>
      </c>
      <c r="H135" s="273">
        <v>170150</v>
      </c>
      <c r="I135" s="273">
        <v>120090</v>
      </c>
      <c r="J135" s="273">
        <v>157110</v>
      </c>
      <c r="K135" s="273">
        <v>136295</v>
      </c>
      <c r="L135" s="273">
        <v>86830</v>
      </c>
      <c r="M135" s="273">
        <v>102480</v>
      </c>
      <c r="N135" s="273">
        <v>132650</v>
      </c>
      <c r="O135" s="273">
        <v>81055</v>
      </c>
      <c r="P135" s="273">
        <v>62220</v>
      </c>
      <c r="Q135" s="282">
        <f t="shared" si="1"/>
        <v>1412200</v>
      </c>
    </row>
    <row r="136" spans="2:17" x14ac:dyDescent="0.25">
      <c r="B136" s="26" t="s">
        <v>459</v>
      </c>
      <c r="C136" s="282">
        <v>129681703</v>
      </c>
      <c r="D136" s="282">
        <v>127294959</v>
      </c>
      <c r="E136" s="273">
        <v>7240522.620000001</v>
      </c>
      <c r="F136" s="273">
        <v>6166872.9399999995</v>
      </c>
      <c r="G136" s="273">
        <v>55097696.220000006</v>
      </c>
      <c r="H136" s="273">
        <v>7019852.6399999997</v>
      </c>
      <c r="I136" s="273">
        <v>17474559.59</v>
      </c>
      <c r="J136" s="273">
        <v>9742635.9799999986</v>
      </c>
      <c r="K136" s="273">
        <v>8678074.6699999999</v>
      </c>
      <c r="L136" s="273">
        <v>19951519.379999999</v>
      </c>
      <c r="M136" s="273">
        <v>16698849.23</v>
      </c>
      <c r="N136" s="273">
        <v>13680131.719999999</v>
      </c>
      <c r="O136" s="273">
        <v>19803959.440000001</v>
      </c>
      <c r="P136" s="273">
        <v>15977401.040000001</v>
      </c>
      <c r="Q136" s="282">
        <f t="shared" si="1"/>
        <v>197532075.47</v>
      </c>
    </row>
    <row r="137" spans="2:17" x14ac:dyDescent="0.25">
      <c r="B137" s="26" t="s">
        <v>460</v>
      </c>
      <c r="C137" s="282">
        <v>0</v>
      </c>
      <c r="D137" s="282">
        <v>6168237414.2999983</v>
      </c>
      <c r="E137" s="273">
        <v>0</v>
      </c>
      <c r="F137" s="273">
        <v>0</v>
      </c>
      <c r="G137" s="273">
        <v>0</v>
      </c>
      <c r="H137" s="273">
        <v>0</v>
      </c>
      <c r="I137" s="273">
        <v>0</v>
      </c>
      <c r="J137" s="273">
        <v>0</v>
      </c>
      <c r="K137" s="273">
        <v>0</v>
      </c>
      <c r="L137" s="273">
        <v>0</v>
      </c>
      <c r="M137" s="273">
        <v>0</v>
      </c>
      <c r="N137" s="273">
        <v>0</v>
      </c>
      <c r="O137" s="273">
        <v>0</v>
      </c>
      <c r="P137" s="273">
        <v>0</v>
      </c>
      <c r="Q137" s="282">
        <f t="shared" si="1"/>
        <v>0</v>
      </c>
    </row>
    <row r="138" spans="2:17" x14ac:dyDescent="0.25">
      <c r="B138" s="26" t="s">
        <v>461</v>
      </c>
      <c r="C138" s="282">
        <v>0</v>
      </c>
      <c r="D138" s="282">
        <v>0</v>
      </c>
      <c r="E138" s="273">
        <v>128225002</v>
      </c>
      <c r="F138" s="273">
        <v>177295671.16</v>
      </c>
      <c r="G138" s="273">
        <v>167969887.16</v>
      </c>
      <c r="H138" s="273">
        <v>193107815.66</v>
      </c>
      <c r="I138" s="273">
        <v>154991520.16</v>
      </c>
      <c r="J138" s="273">
        <v>189780842.87</v>
      </c>
      <c r="K138" s="273">
        <v>149185309.16</v>
      </c>
      <c r="L138" s="273">
        <v>144842039.16</v>
      </c>
      <c r="M138" s="273">
        <v>161600760.16</v>
      </c>
      <c r="N138" s="273">
        <v>199204033.31999999</v>
      </c>
      <c r="O138" s="273">
        <v>96768659</v>
      </c>
      <c r="P138" s="273">
        <v>205980220.75999999</v>
      </c>
      <c r="Q138" s="282">
        <f t="shared" si="1"/>
        <v>1968951760.5699999</v>
      </c>
    </row>
    <row r="139" spans="2:17" x14ac:dyDescent="0.25">
      <c r="B139" s="26" t="s">
        <v>462</v>
      </c>
      <c r="C139" s="282">
        <v>1820202379</v>
      </c>
      <c r="D139" s="282">
        <v>3118507048</v>
      </c>
      <c r="E139" s="273">
        <v>0</v>
      </c>
      <c r="F139" s="273">
        <v>0</v>
      </c>
      <c r="G139" s="273">
        <v>0</v>
      </c>
      <c r="H139" s="273">
        <v>0</v>
      </c>
      <c r="I139" s="273">
        <v>0</v>
      </c>
      <c r="J139" s="273">
        <v>0</v>
      </c>
      <c r="K139" s="273">
        <v>0</v>
      </c>
      <c r="L139" s="273">
        <v>0</v>
      </c>
      <c r="M139" s="273">
        <v>0</v>
      </c>
      <c r="N139" s="273">
        <v>0</v>
      </c>
      <c r="O139" s="273">
        <v>0</v>
      </c>
      <c r="P139" s="273">
        <v>0</v>
      </c>
      <c r="Q139" s="282">
        <f t="shared" ref="Q139:Q203" si="2">+SUM(E139:P139)</f>
        <v>0</v>
      </c>
    </row>
    <row r="140" spans="2:17" x14ac:dyDescent="0.25">
      <c r="B140" s="26" t="s">
        <v>654</v>
      </c>
      <c r="C140" s="282">
        <v>0</v>
      </c>
      <c r="D140" s="282">
        <v>0</v>
      </c>
      <c r="E140" s="273">
        <v>0</v>
      </c>
      <c r="F140" s="273">
        <v>0</v>
      </c>
      <c r="G140" s="273">
        <v>0</v>
      </c>
      <c r="H140" s="273">
        <v>0</v>
      </c>
      <c r="I140" s="273">
        <v>0</v>
      </c>
      <c r="J140" s="273">
        <v>0</v>
      </c>
      <c r="K140" s="273">
        <v>0</v>
      </c>
      <c r="L140" s="273">
        <v>0</v>
      </c>
      <c r="M140" s="273">
        <v>0</v>
      </c>
      <c r="N140" s="273">
        <v>262384452.72999999</v>
      </c>
      <c r="O140" s="273">
        <v>0</v>
      </c>
      <c r="P140" s="273">
        <v>0</v>
      </c>
      <c r="Q140" s="282">
        <f t="shared" si="2"/>
        <v>262384452.72999999</v>
      </c>
    </row>
    <row r="141" spans="2:17" x14ac:dyDescent="0.25">
      <c r="B141" s="26" t="s">
        <v>464</v>
      </c>
      <c r="C141" s="282">
        <v>30977826275</v>
      </c>
      <c r="D141" s="282">
        <v>32443127250.719997</v>
      </c>
      <c r="E141" s="273">
        <v>2243271536.5699997</v>
      </c>
      <c r="F141" s="273">
        <v>1926196470.7799997</v>
      </c>
      <c r="G141" s="273">
        <v>1949850391.5900006</v>
      </c>
      <c r="H141" s="273">
        <v>1839203313.8800006</v>
      </c>
      <c r="I141" s="273">
        <v>3191873338.6199989</v>
      </c>
      <c r="J141" s="273">
        <v>2667833591.9100003</v>
      </c>
      <c r="K141" s="273">
        <v>2796374601.2599998</v>
      </c>
      <c r="L141" s="273">
        <v>3469652956.4499998</v>
      </c>
      <c r="M141" s="273">
        <v>2623635446.1599994</v>
      </c>
      <c r="N141" s="273">
        <v>2169776337.6699996</v>
      </c>
      <c r="O141" s="273">
        <v>2131098000.8300004</v>
      </c>
      <c r="P141" s="273">
        <v>2564511245.4700003</v>
      </c>
      <c r="Q141" s="282">
        <f t="shared" si="2"/>
        <v>29573277231.190002</v>
      </c>
    </row>
    <row r="142" spans="2:17" x14ac:dyDescent="0.25">
      <c r="B142" s="26" t="s">
        <v>554</v>
      </c>
      <c r="C142" s="282">
        <v>0</v>
      </c>
      <c r="D142" s="282" t="s">
        <v>652</v>
      </c>
      <c r="E142" s="273">
        <v>0</v>
      </c>
      <c r="F142" s="273">
        <v>0</v>
      </c>
      <c r="G142" s="273">
        <v>0</v>
      </c>
      <c r="H142" s="273">
        <v>0</v>
      </c>
      <c r="I142" s="273">
        <v>0</v>
      </c>
      <c r="J142" s="273">
        <v>0</v>
      </c>
      <c r="K142" s="273">
        <v>0</v>
      </c>
      <c r="L142" s="273">
        <v>0</v>
      </c>
      <c r="M142" s="273">
        <v>0</v>
      </c>
      <c r="N142" s="273">
        <v>0</v>
      </c>
      <c r="O142" s="273">
        <v>0</v>
      </c>
      <c r="P142" s="273">
        <v>0</v>
      </c>
      <c r="Q142" s="282">
        <f t="shared" si="2"/>
        <v>0</v>
      </c>
    </row>
    <row r="143" spans="2:17" x14ac:dyDescent="0.25">
      <c r="B143" s="3" t="s">
        <v>641</v>
      </c>
      <c r="C143" s="243">
        <f>+C144</f>
        <v>0</v>
      </c>
      <c r="D143" s="243" t="s">
        <v>652</v>
      </c>
      <c r="E143" s="243">
        <v>0</v>
      </c>
      <c r="F143" s="243">
        <v>0</v>
      </c>
      <c r="G143" s="243">
        <v>0</v>
      </c>
      <c r="H143" s="243">
        <v>0</v>
      </c>
      <c r="I143" s="243">
        <v>0</v>
      </c>
      <c r="J143" s="243">
        <v>0</v>
      </c>
      <c r="K143" s="243">
        <v>0</v>
      </c>
      <c r="L143" s="243">
        <v>0</v>
      </c>
      <c r="M143" s="243">
        <v>0</v>
      </c>
      <c r="N143" s="243">
        <v>0</v>
      </c>
      <c r="O143" s="243">
        <v>0</v>
      </c>
      <c r="P143" s="243">
        <v>0</v>
      </c>
      <c r="Q143" s="282">
        <f t="shared" si="2"/>
        <v>0</v>
      </c>
    </row>
    <row r="144" spans="2:17" x14ac:dyDescent="0.25">
      <c r="B144" s="26" t="s">
        <v>642</v>
      </c>
      <c r="C144" s="282">
        <v>0</v>
      </c>
      <c r="D144" s="282" t="s">
        <v>652</v>
      </c>
      <c r="E144" s="273">
        <v>0</v>
      </c>
      <c r="F144" s="273">
        <v>0</v>
      </c>
      <c r="G144" s="273">
        <v>0</v>
      </c>
      <c r="H144" s="273">
        <v>0</v>
      </c>
      <c r="I144" s="273">
        <v>0</v>
      </c>
      <c r="J144" s="273">
        <v>0</v>
      </c>
      <c r="K144" s="273">
        <v>0</v>
      </c>
      <c r="L144" s="273">
        <v>0</v>
      </c>
      <c r="M144" s="273">
        <v>0</v>
      </c>
      <c r="N144" s="273">
        <v>0</v>
      </c>
      <c r="O144" s="273">
        <v>0</v>
      </c>
      <c r="P144" s="273">
        <v>0</v>
      </c>
      <c r="Q144" s="282">
        <f t="shared" si="2"/>
        <v>0</v>
      </c>
    </row>
    <row r="145" spans="2:34" s="1" customFormat="1" x14ac:dyDescent="0.25">
      <c r="B145" s="3" t="s">
        <v>211</v>
      </c>
      <c r="C145" s="243">
        <v>7690939560</v>
      </c>
      <c r="D145" s="243">
        <v>7938301267</v>
      </c>
      <c r="E145" s="243">
        <v>691247857.52999997</v>
      </c>
      <c r="F145" s="243">
        <v>750783444.33999991</v>
      </c>
      <c r="G145" s="243">
        <v>776640479.95000005</v>
      </c>
      <c r="H145" s="243">
        <v>833179547.03999996</v>
      </c>
      <c r="I145" s="243">
        <v>707518666.05999994</v>
      </c>
      <c r="J145" s="243">
        <v>671177074.35000002</v>
      </c>
      <c r="K145" s="243">
        <v>717978045.25999999</v>
      </c>
      <c r="L145" s="243">
        <v>674367482.23000002</v>
      </c>
      <c r="M145" s="243">
        <v>578613228.85000002</v>
      </c>
      <c r="N145" s="243">
        <v>793723804.79000008</v>
      </c>
      <c r="O145" s="243">
        <v>896498096.72000003</v>
      </c>
      <c r="P145" s="243">
        <v>979776123.07000017</v>
      </c>
      <c r="Q145" s="243">
        <f t="shared" si="2"/>
        <v>9071503850.1900005</v>
      </c>
      <c r="R145"/>
      <c r="S145"/>
      <c r="T145"/>
      <c r="U145"/>
      <c r="V145"/>
      <c r="W145"/>
      <c r="X145"/>
      <c r="Y145"/>
      <c r="Z145"/>
      <c r="AA145"/>
      <c r="AB145"/>
      <c r="AC145"/>
      <c r="AD145"/>
      <c r="AE145"/>
      <c r="AF145"/>
      <c r="AG145"/>
      <c r="AH145"/>
    </row>
    <row r="146" spans="2:34" x14ac:dyDescent="0.25">
      <c r="B146" s="26" t="s">
        <v>468</v>
      </c>
      <c r="C146" s="282">
        <v>33412793</v>
      </c>
      <c r="D146" s="282">
        <v>31514336</v>
      </c>
      <c r="E146" s="273">
        <v>2511531.84</v>
      </c>
      <c r="F146" s="273">
        <v>2435780.86</v>
      </c>
      <c r="G146" s="273">
        <v>2965627</v>
      </c>
      <c r="H146" s="273">
        <v>2609349.3600000003</v>
      </c>
      <c r="I146" s="273">
        <v>2615970.69</v>
      </c>
      <c r="J146" s="273">
        <v>2346228</v>
      </c>
      <c r="K146" s="273">
        <v>2783265</v>
      </c>
      <c r="L146" s="273">
        <v>2398581.54</v>
      </c>
      <c r="M146" s="273">
        <v>2530242.3199999998</v>
      </c>
      <c r="N146" s="273">
        <v>2433892.2800000003</v>
      </c>
      <c r="O146" s="273">
        <v>2041906.29</v>
      </c>
      <c r="P146" s="273">
        <v>1960307.7</v>
      </c>
      <c r="Q146" s="282">
        <f t="shared" si="2"/>
        <v>29632682.879999999</v>
      </c>
    </row>
    <row r="147" spans="2:34" x14ac:dyDescent="0.25">
      <c r="B147" s="26" t="s">
        <v>469</v>
      </c>
      <c r="C147" s="282">
        <v>1622840693</v>
      </c>
      <c r="D147" s="282">
        <v>1320739422</v>
      </c>
      <c r="E147" s="273">
        <v>132140380.65000001</v>
      </c>
      <c r="F147" s="273">
        <v>94068548.879999995</v>
      </c>
      <c r="G147" s="273">
        <v>114400948.3</v>
      </c>
      <c r="H147" s="273">
        <v>103868359.94</v>
      </c>
      <c r="I147" s="273">
        <v>92422017.99000001</v>
      </c>
      <c r="J147" s="273">
        <v>99442214.109999999</v>
      </c>
      <c r="K147" s="273">
        <v>117699783.03</v>
      </c>
      <c r="L147" s="273">
        <v>94235572.549999997</v>
      </c>
      <c r="M147" s="273">
        <v>85504395.479999989</v>
      </c>
      <c r="N147" s="273">
        <v>73125168.370000005</v>
      </c>
      <c r="O147" s="273">
        <v>67840168.159999996</v>
      </c>
      <c r="P147" s="273">
        <v>68421091.879999995</v>
      </c>
      <c r="Q147" s="282">
        <f t="shared" si="2"/>
        <v>1143168649.3400002</v>
      </c>
    </row>
    <row r="148" spans="2:34" ht="16.5" customHeight="1" x14ac:dyDescent="0.25">
      <c r="B148" s="26" t="s">
        <v>470</v>
      </c>
      <c r="C148" s="282">
        <v>6034686074</v>
      </c>
      <c r="D148" s="282">
        <v>5583673170</v>
      </c>
      <c r="E148" s="273">
        <v>446162537.02000004</v>
      </c>
      <c r="F148" s="273">
        <v>569257965.75999999</v>
      </c>
      <c r="G148" s="273">
        <v>502683431.75999999</v>
      </c>
      <c r="H148" s="273">
        <v>555810299.97000003</v>
      </c>
      <c r="I148" s="273">
        <v>442303618.45999998</v>
      </c>
      <c r="J148" s="273">
        <v>461451554.22000003</v>
      </c>
      <c r="K148" s="273">
        <v>402258779.04000002</v>
      </c>
      <c r="L148" s="273">
        <v>470663986.38</v>
      </c>
      <c r="M148" s="273">
        <v>427799755.84999996</v>
      </c>
      <c r="N148" s="273">
        <v>436410079.69999999</v>
      </c>
      <c r="O148" s="273">
        <v>475062358.02999997</v>
      </c>
      <c r="P148" s="273">
        <v>533189729.72000003</v>
      </c>
      <c r="Q148" s="282">
        <f t="shared" si="2"/>
        <v>5723054095.9099998</v>
      </c>
    </row>
    <row r="149" spans="2:34" ht="16.5" customHeight="1" x14ac:dyDescent="0.25">
      <c r="B149" s="26" t="s">
        <v>471</v>
      </c>
      <c r="C149" s="282">
        <v>0</v>
      </c>
      <c r="D149" s="282" t="s">
        <v>652</v>
      </c>
      <c r="E149" s="273">
        <v>0</v>
      </c>
      <c r="F149" s="273">
        <v>0</v>
      </c>
      <c r="G149" s="273">
        <v>0</v>
      </c>
      <c r="H149" s="273">
        <v>0</v>
      </c>
      <c r="I149" s="273">
        <v>0</v>
      </c>
      <c r="J149" s="273">
        <v>0</v>
      </c>
      <c r="K149" s="273">
        <v>0</v>
      </c>
      <c r="L149" s="273">
        <v>0</v>
      </c>
      <c r="M149" s="273">
        <v>0</v>
      </c>
      <c r="N149" s="273">
        <v>0</v>
      </c>
      <c r="O149" s="273">
        <v>0</v>
      </c>
      <c r="P149" s="273">
        <v>0</v>
      </c>
      <c r="Q149" s="282">
        <f t="shared" si="2"/>
        <v>0</v>
      </c>
    </row>
    <row r="150" spans="2:34" x14ac:dyDescent="0.25">
      <c r="B150" s="26" t="s">
        <v>472</v>
      </c>
      <c r="C150" s="282">
        <v>0</v>
      </c>
      <c r="D150" s="282">
        <v>62044</v>
      </c>
      <c r="E150" s="273">
        <v>13850</v>
      </c>
      <c r="F150" s="273">
        <v>7500</v>
      </c>
      <c r="G150" s="273">
        <v>6850</v>
      </c>
      <c r="H150" s="273">
        <v>4900</v>
      </c>
      <c r="I150" s="273">
        <v>8250</v>
      </c>
      <c r="J150" s="273">
        <v>12650</v>
      </c>
      <c r="K150" s="273">
        <v>12750</v>
      </c>
      <c r="L150" s="273">
        <v>8050</v>
      </c>
      <c r="M150" s="273">
        <v>8800</v>
      </c>
      <c r="N150" s="273">
        <v>17500</v>
      </c>
      <c r="O150" s="273">
        <v>11000</v>
      </c>
      <c r="P150" s="273">
        <v>4750</v>
      </c>
      <c r="Q150" s="282">
        <f t="shared" si="2"/>
        <v>116850</v>
      </c>
    </row>
    <row r="151" spans="2:34" x14ac:dyDescent="0.25">
      <c r="B151" s="26" t="s">
        <v>473</v>
      </c>
      <c r="C151" s="282">
        <v>0</v>
      </c>
      <c r="D151" s="282">
        <v>0</v>
      </c>
      <c r="E151" s="273">
        <v>3380090</v>
      </c>
      <c r="F151" s="273">
        <v>4054350</v>
      </c>
      <c r="G151" s="273">
        <v>4037160</v>
      </c>
      <c r="H151" s="273">
        <v>4403150</v>
      </c>
      <c r="I151" s="273">
        <v>3668250</v>
      </c>
      <c r="J151" s="273">
        <v>4233070</v>
      </c>
      <c r="K151" s="273">
        <v>4489150</v>
      </c>
      <c r="L151" s="273">
        <v>3808050</v>
      </c>
      <c r="M151" s="273">
        <v>4084370</v>
      </c>
      <c r="N151" s="273">
        <v>3586550</v>
      </c>
      <c r="O151" s="273">
        <v>3805300</v>
      </c>
      <c r="P151" s="273">
        <v>2821100</v>
      </c>
      <c r="Q151" s="282">
        <f t="shared" si="2"/>
        <v>46370590</v>
      </c>
    </row>
    <row r="152" spans="2:34" x14ac:dyDescent="0.25">
      <c r="B152" s="26" t="s">
        <v>474</v>
      </c>
      <c r="C152" s="282">
        <v>0</v>
      </c>
      <c r="D152" s="282" t="s">
        <v>652</v>
      </c>
      <c r="E152" s="273">
        <v>0</v>
      </c>
      <c r="F152" s="273">
        <v>0</v>
      </c>
      <c r="G152" s="273">
        <v>0</v>
      </c>
      <c r="H152" s="273">
        <v>0</v>
      </c>
      <c r="I152" s="273">
        <v>0</v>
      </c>
      <c r="J152" s="273">
        <v>0</v>
      </c>
      <c r="K152" s="273">
        <v>0</v>
      </c>
      <c r="L152" s="273">
        <v>0</v>
      </c>
      <c r="M152" s="273">
        <v>0</v>
      </c>
      <c r="N152" s="273">
        <v>0</v>
      </c>
      <c r="O152" s="273">
        <v>0</v>
      </c>
      <c r="P152" s="273">
        <v>0</v>
      </c>
      <c r="Q152" s="282">
        <f t="shared" si="2"/>
        <v>0</v>
      </c>
    </row>
    <row r="153" spans="2:34" x14ac:dyDescent="0.25">
      <c r="B153" s="26" t="s">
        <v>475</v>
      </c>
      <c r="C153" s="282">
        <v>0</v>
      </c>
      <c r="D153" s="282">
        <v>131047</v>
      </c>
      <c r="E153" s="273">
        <v>11540.79</v>
      </c>
      <c r="F153" s="273">
        <v>6311.17</v>
      </c>
      <c r="G153" s="273">
        <v>13236.71</v>
      </c>
      <c r="H153" s="273">
        <v>10318.86</v>
      </c>
      <c r="I153" s="273">
        <v>31688.79</v>
      </c>
      <c r="J153" s="273">
        <v>13679</v>
      </c>
      <c r="K153" s="273">
        <v>44272.09</v>
      </c>
      <c r="L153" s="273">
        <v>24840.36</v>
      </c>
      <c r="M153" s="273">
        <v>89536.45</v>
      </c>
      <c r="N153" s="273">
        <v>20514.79</v>
      </c>
      <c r="O153" s="273">
        <v>2856.37</v>
      </c>
      <c r="P153" s="273">
        <v>1320492.8899999999</v>
      </c>
      <c r="Q153" s="282">
        <f t="shared" si="2"/>
        <v>1589288.27</v>
      </c>
    </row>
    <row r="154" spans="2:34" x14ac:dyDescent="0.25">
      <c r="B154" s="26" t="s">
        <v>572</v>
      </c>
      <c r="C154" s="282">
        <v>0</v>
      </c>
      <c r="D154" s="282">
        <v>205</v>
      </c>
      <c r="E154" s="273">
        <v>0</v>
      </c>
      <c r="F154" s="273">
        <v>0</v>
      </c>
      <c r="G154" s="273">
        <v>204.94</v>
      </c>
      <c r="H154" s="273">
        <v>0</v>
      </c>
      <c r="I154" s="273">
        <v>0</v>
      </c>
      <c r="J154" s="273">
        <v>0</v>
      </c>
      <c r="K154" s="273">
        <v>0</v>
      </c>
      <c r="L154" s="273">
        <v>0</v>
      </c>
      <c r="M154" s="273">
        <v>0</v>
      </c>
      <c r="N154" s="273">
        <v>0</v>
      </c>
      <c r="O154" s="273">
        <v>0</v>
      </c>
      <c r="P154" s="273">
        <v>0</v>
      </c>
      <c r="Q154" s="282">
        <f t="shared" si="2"/>
        <v>204.94</v>
      </c>
    </row>
    <row r="155" spans="2:34" x14ac:dyDescent="0.25">
      <c r="B155" s="26" t="s">
        <v>573</v>
      </c>
      <c r="C155" s="282">
        <v>0</v>
      </c>
      <c r="D155" s="282">
        <v>149453868</v>
      </c>
      <c r="E155" s="273">
        <v>60939371.630000003</v>
      </c>
      <c r="F155" s="273">
        <v>48897529.030000001</v>
      </c>
      <c r="G155" s="273">
        <v>34258637.149999999</v>
      </c>
      <c r="H155" s="273">
        <v>49399475.689999998</v>
      </c>
      <c r="I155" s="273">
        <v>50131808.399999999</v>
      </c>
      <c r="J155" s="273">
        <v>2460427.7999999998</v>
      </c>
      <c r="K155" s="273">
        <v>24698728.699999999</v>
      </c>
      <c r="L155" s="273">
        <v>29582622.219999999</v>
      </c>
      <c r="M155" s="273">
        <v>39048552.640000001</v>
      </c>
      <c r="N155" s="273">
        <v>27290287.650000002</v>
      </c>
      <c r="O155" s="273">
        <v>24955656.02</v>
      </c>
      <c r="P155" s="273">
        <v>25615695.690000001</v>
      </c>
      <c r="Q155" s="282">
        <f t="shared" si="2"/>
        <v>417278792.61999995</v>
      </c>
    </row>
    <row r="156" spans="2:34" x14ac:dyDescent="0.25">
      <c r="B156" s="26" t="s">
        <v>574</v>
      </c>
      <c r="C156" s="282">
        <v>0</v>
      </c>
      <c r="D156" s="282">
        <v>852727175</v>
      </c>
      <c r="E156" s="273">
        <v>41773863.490000002</v>
      </c>
      <c r="F156" s="273">
        <v>28625750.989999998</v>
      </c>
      <c r="G156" s="273">
        <v>115143295.15000001</v>
      </c>
      <c r="H156" s="273">
        <v>113095010.20999999</v>
      </c>
      <c r="I156" s="273">
        <v>113069454.82000001</v>
      </c>
      <c r="J156" s="273">
        <v>98461514.579999998</v>
      </c>
      <c r="K156" s="273">
        <v>162358221.23000002</v>
      </c>
      <c r="L156" s="273">
        <v>70542263.280000001</v>
      </c>
      <c r="M156" s="273">
        <v>16414505.4</v>
      </c>
      <c r="N156" s="273">
        <v>247217957.41</v>
      </c>
      <c r="O156" s="273">
        <v>319667764.26999998</v>
      </c>
      <c r="P156" s="273">
        <v>342513070.75</v>
      </c>
      <c r="Q156" s="282">
        <f t="shared" si="2"/>
        <v>1668882671.5799999</v>
      </c>
    </row>
    <row r="157" spans="2:34" x14ac:dyDescent="0.25">
      <c r="B157" s="26" t="s">
        <v>481</v>
      </c>
      <c r="C157" s="282">
        <v>0</v>
      </c>
      <c r="D157" s="282">
        <v>0</v>
      </c>
      <c r="E157" s="273">
        <v>4314692.1100000003</v>
      </c>
      <c r="F157" s="273">
        <v>3429707.65</v>
      </c>
      <c r="G157" s="273">
        <v>3131088.94</v>
      </c>
      <c r="H157" s="273">
        <v>3978683.01</v>
      </c>
      <c r="I157" s="273">
        <v>3267606.91</v>
      </c>
      <c r="J157" s="273">
        <v>2755736.64</v>
      </c>
      <c r="K157" s="273">
        <v>3633096.17</v>
      </c>
      <c r="L157" s="273">
        <v>3103515.9</v>
      </c>
      <c r="M157" s="273">
        <v>3133070.71</v>
      </c>
      <c r="N157" s="273">
        <v>3621854.59</v>
      </c>
      <c r="O157" s="273">
        <v>3111087.58</v>
      </c>
      <c r="P157" s="273">
        <v>3929884.44</v>
      </c>
      <c r="Q157" s="282">
        <f t="shared" si="2"/>
        <v>41410024.649999991</v>
      </c>
    </row>
    <row r="158" spans="2:34" x14ac:dyDescent="0.25">
      <c r="B158" s="404" t="s">
        <v>212</v>
      </c>
      <c r="C158" s="405">
        <v>21158472346</v>
      </c>
      <c r="D158" s="405">
        <v>19718894304.849998</v>
      </c>
      <c r="E158" s="405">
        <v>616136780.04000008</v>
      </c>
      <c r="F158" s="405">
        <v>2760433777.4699993</v>
      </c>
      <c r="G158" s="405">
        <v>285151893.71999997</v>
      </c>
      <c r="H158" s="405">
        <v>387478861.24000001</v>
      </c>
      <c r="I158" s="405">
        <v>261319828.84999999</v>
      </c>
      <c r="J158" s="405">
        <v>428511754.60000008</v>
      </c>
      <c r="K158" s="405">
        <v>10406600405.539999</v>
      </c>
      <c r="L158" s="405">
        <v>415722679.95000005</v>
      </c>
      <c r="M158" s="405">
        <v>636181273.43999994</v>
      </c>
      <c r="N158" s="405">
        <v>511911530</v>
      </c>
      <c r="O158" s="405">
        <v>682083494.86000001</v>
      </c>
      <c r="P158" s="405">
        <v>11641733804.019999</v>
      </c>
      <c r="Q158" s="405">
        <f t="shared" si="2"/>
        <v>29033266083.729996</v>
      </c>
    </row>
    <row r="159" spans="2:34" x14ac:dyDescent="0.25">
      <c r="B159" s="3" t="s">
        <v>213</v>
      </c>
      <c r="C159" s="243">
        <v>0</v>
      </c>
      <c r="D159" s="243">
        <v>398699755</v>
      </c>
      <c r="E159" s="243">
        <v>158395263.68000001</v>
      </c>
      <c r="F159" s="243">
        <v>25085475.989999998</v>
      </c>
      <c r="G159" s="243">
        <v>30057735.370000001</v>
      </c>
      <c r="H159" s="243">
        <v>30009282.539999999</v>
      </c>
      <c r="I159" s="243">
        <v>37861253.229999997</v>
      </c>
      <c r="J159" s="243">
        <v>17190513.41</v>
      </c>
      <c r="K159" s="243">
        <v>50667.73</v>
      </c>
      <c r="L159" s="243">
        <v>34856142.969999999</v>
      </c>
      <c r="M159" s="243">
        <v>238924204.44</v>
      </c>
      <c r="N159" s="243">
        <v>18952808.359999999</v>
      </c>
      <c r="O159" s="243">
        <v>156823056.94</v>
      </c>
      <c r="P159" s="243">
        <v>117045890.97</v>
      </c>
      <c r="Q159" s="243">
        <f t="shared" si="2"/>
        <v>865252295.63000011</v>
      </c>
    </row>
    <row r="160" spans="2:34" x14ac:dyDescent="0.25">
      <c r="B160" s="26" t="s">
        <v>484</v>
      </c>
      <c r="C160" s="282">
        <v>0</v>
      </c>
      <c r="D160" s="282">
        <v>398699755</v>
      </c>
      <c r="E160" s="282">
        <v>158395263.68000001</v>
      </c>
      <c r="F160" s="282">
        <v>25085475.989999998</v>
      </c>
      <c r="G160" s="282">
        <v>30057735.370000001</v>
      </c>
      <c r="H160" s="282">
        <v>30009282.539999999</v>
      </c>
      <c r="I160" s="282">
        <v>37861253.229999997</v>
      </c>
      <c r="J160" s="282">
        <v>17190513.41</v>
      </c>
      <c r="K160" s="282">
        <v>50667.73</v>
      </c>
      <c r="L160" s="282">
        <v>34856142.969999999</v>
      </c>
      <c r="M160" s="282">
        <v>238924204.44</v>
      </c>
      <c r="N160" s="282">
        <v>18952808.359999999</v>
      </c>
      <c r="O160" s="282">
        <v>156823056.94</v>
      </c>
      <c r="P160" s="282">
        <v>117045890.97</v>
      </c>
      <c r="Q160" s="282">
        <f t="shared" si="2"/>
        <v>865252295.63000011</v>
      </c>
    </row>
    <row r="161" spans="2:34" x14ac:dyDescent="0.25">
      <c r="B161" s="3" t="s">
        <v>214</v>
      </c>
      <c r="C161" s="243">
        <v>21158472346</v>
      </c>
      <c r="D161" s="243">
        <v>19320194549.849998</v>
      </c>
      <c r="E161" s="243">
        <v>457741516.36000001</v>
      </c>
      <c r="F161" s="243">
        <v>2735348301.4799995</v>
      </c>
      <c r="G161" s="243">
        <v>255094158.35000002</v>
      </c>
      <c r="H161" s="243">
        <v>357469578.69999999</v>
      </c>
      <c r="I161" s="243">
        <v>223458575.62</v>
      </c>
      <c r="J161" s="243">
        <v>411321241.19000006</v>
      </c>
      <c r="K161" s="243">
        <v>10406549737.809999</v>
      </c>
      <c r="L161" s="243">
        <v>380866536.98000002</v>
      </c>
      <c r="M161" s="243">
        <v>397257069</v>
      </c>
      <c r="N161" s="243">
        <v>492958721.63999999</v>
      </c>
      <c r="O161" s="243">
        <v>525260437.92000002</v>
      </c>
      <c r="P161" s="243">
        <v>11524687913.049999</v>
      </c>
      <c r="Q161" s="243">
        <f t="shared" si="2"/>
        <v>28168013788.099998</v>
      </c>
    </row>
    <row r="162" spans="2:34" x14ac:dyDescent="0.25">
      <c r="B162" s="23" t="s">
        <v>575</v>
      </c>
      <c r="C162" s="282">
        <v>500000000</v>
      </c>
      <c r="D162" s="282">
        <v>2082382151.8499999</v>
      </c>
      <c r="E162" s="282">
        <v>0</v>
      </c>
      <c r="F162" s="282">
        <v>0</v>
      </c>
      <c r="G162" s="282">
        <v>0</v>
      </c>
      <c r="H162" s="282">
        <v>0</v>
      </c>
      <c r="I162" s="282">
        <v>0</v>
      </c>
      <c r="J162" s="282">
        <v>0</v>
      </c>
      <c r="K162" s="282">
        <v>0</v>
      </c>
      <c r="L162" s="282">
        <v>0</v>
      </c>
      <c r="M162" s="282">
        <v>0</v>
      </c>
      <c r="N162" s="282">
        <v>0</v>
      </c>
      <c r="O162" s="282">
        <v>0</v>
      </c>
      <c r="P162" s="282">
        <v>500000000</v>
      </c>
      <c r="Q162" s="282">
        <f t="shared" si="2"/>
        <v>500000000</v>
      </c>
    </row>
    <row r="163" spans="2:34" x14ac:dyDescent="0.25">
      <c r="B163" s="23" t="s">
        <v>491</v>
      </c>
      <c r="C163" s="282">
        <v>8280000000</v>
      </c>
      <c r="D163" s="282">
        <v>9923858855</v>
      </c>
      <c r="E163" s="282">
        <v>0</v>
      </c>
      <c r="F163" s="282">
        <v>0</v>
      </c>
      <c r="G163" s="282">
        <v>0</v>
      </c>
      <c r="H163" s="282">
        <v>0</v>
      </c>
      <c r="I163" s="282">
        <v>0</v>
      </c>
      <c r="J163" s="282">
        <v>0</v>
      </c>
      <c r="K163" s="282">
        <v>9923858855.1000004</v>
      </c>
      <c r="L163" s="282">
        <v>0</v>
      </c>
      <c r="M163" s="282">
        <v>0</v>
      </c>
      <c r="N163" s="282">
        <v>0</v>
      </c>
      <c r="O163" s="282">
        <v>0</v>
      </c>
      <c r="P163" s="282">
        <v>0</v>
      </c>
      <c r="Q163" s="282">
        <f t="shared" si="2"/>
        <v>9923858855.1000004</v>
      </c>
    </row>
    <row r="164" spans="2:34" x14ac:dyDescent="0.25">
      <c r="B164" s="23" t="s">
        <v>643</v>
      </c>
      <c r="C164" s="282">
        <v>9214060000</v>
      </c>
      <c r="D164" s="282">
        <v>3237461385</v>
      </c>
      <c r="E164" s="282">
        <v>0</v>
      </c>
      <c r="F164" s="282">
        <v>2517299740.9699998</v>
      </c>
      <c r="G164" s="282">
        <v>0</v>
      </c>
      <c r="H164" s="282">
        <v>0</v>
      </c>
      <c r="I164" s="282">
        <v>0</v>
      </c>
      <c r="J164" s="282">
        <v>0</v>
      </c>
      <c r="K164" s="282">
        <v>0</v>
      </c>
      <c r="L164" s="282">
        <v>0</v>
      </c>
      <c r="M164" s="282">
        <v>0</v>
      </c>
      <c r="N164" s="282">
        <v>0</v>
      </c>
      <c r="O164" s="282">
        <v>0</v>
      </c>
      <c r="P164" s="282">
        <v>1271320000</v>
      </c>
      <c r="Q164" s="282">
        <f t="shared" si="2"/>
        <v>3788619740.9699998</v>
      </c>
    </row>
    <row r="165" spans="2:34" x14ac:dyDescent="0.25">
      <c r="B165" s="26" t="s">
        <v>494</v>
      </c>
      <c r="C165" s="282">
        <v>3164161552</v>
      </c>
      <c r="D165" s="282">
        <v>4076343856</v>
      </c>
      <c r="E165" s="282">
        <v>457724833.77999997</v>
      </c>
      <c r="F165" s="282">
        <v>218029491.31</v>
      </c>
      <c r="G165" s="282">
        <v>255077993.68000001</v>
      </c>
      <c r="H165" s="282">
        <v>357468782.55000001</v>
      </c>
      <c r="I165" s="282">
        <v>223456231.99000001</v>
      </c>
      <c r="J165" s="282">
        <v>411311038.10000002</v>
      </c>
      <c r="K165" s="282">
        <v>482670336.31999999</v>
      </c>
      <c r="L165" s="282">
        <v>380836515.86000001</v>
      </c>
      <c r="M165" s="282">
        <v>397256761.12</v>
      </c>
      <c r="N165" s="282">
        <v>492955160.57999998</v>
      </c>
      <c r="O165" s="282">
        <v>525254813.79000002</v>
      </c>
      <c r="P165" s="282">
        <v>9753343532.4599991</v>
      </c>
      <c r="Q165" s="282">
        <f t="shared" si="2"/>
        <v>13955385491.539999</v>
      </c>
    </row>
    <row r="166" spans="2:34" x14ac:dyDescent="0.25">
      <c r="B166" s="26" t="s">
        <v>495</v>
      </c>
      <c r="C166" s="282">
        <v>222304</v>
      </c>
      <c r="D166" s="282">
        <v>141583</v>
      </c>
      <c r="E166" s="282">
        <v>16137.72</v>
      </c>
      <c r="F166" s="282">
        <v>17323.28</v>
      </c>
      <c r="G166" s="282">
        <v>13081.84</v>
      </c>
      <c r="H166" s="282">
        <v>731.15</v>
      </c>
      <c r="I166" s="282">
        <v>2260.23</v>
      </c>
      <c r="J166" s="282">
        <v>9363.25</v>
      </c>
      <c r="K166" s="282">
        <v>20189.150000000001</v>
      </c>
      <c r="L166" s="282">
        <v>1406.74</v>
      </c>
      <c r="M166" s="282">
        <v>307.88</v>
      </c>
      <c r="N166" s="282">
        <v>3561.06</v>
      </c>
      <c r="O166" s="282">
        <v>5163.18</v>
      </c>
      <c r="P166" s="282">
        <v>21648.35</v>
      </c>
      <c r="Q166" s="282">
        <f t="shared" si="2"/>
        <v>111173.83000000002</v>
      </c>
    </row>
    <row r="167" spans="2:34" x14ac:dyDescent="0.25">
      <c r="B167" s="26" t="s">
        <v>576</v>
      </c>
      <c r="C167" s="282">
        <v>0</v>
      </c>
      <c r="D167" s="282">
        <v>785</v>
      </c>
      <c r="E167" s="282">
        <v>0</v>
      </c>
      <c r="F167" s="282">
        <v>785.2</v>
      </c>
      <c r="G167" s="282">
        <v>0</v>
      </c>
      <c r="H167" s="282">
        <v>0</v>
      </c>
      <c r="I167" s="282">
        <v>0</v>
      </c>
      <c r="J167" s="282">
        <v>0</v>
      </c>
      <c r="K167" s="282">
        <v>0</v>
      </c>
      <c r="L167" s="282">
        <v>0</v>
      </c>
      <c r="M167" s="282">
        <v>0</v>
      </c>
      <c r="N167" s="282">
        <v>0</v>
      </c>
      <c r="O167" s="282">
        <v>113.33</v>
      </c>
      <c r="P167" s="282">
        <v>2082.2399999999998</v>
      </c>
      <c r="Q167" s="282">
        <f t="shared" si="2"/>
        <v>2980.77</v>
      </c>
    </row>
    <row r="168" spans="2:34" x14ac:dyDescent="0.25">
      <c r="B168" s="26" t="s">
        <v>497</v>
      </c>
      <c r="C168" s="282">
        <v>28490</v>
      </c>
      <c r="D168" s="282">
        <v>0</v>
      </c>
      <c r="E168" s="282">
        <v>0</v>
      </c>
      <c r="F168" s="282">
        <v>0</v>
      </c>
      <c r="G168" s="282">
        <v>0</v>
      </c>
      <c r="H168" s="282">
        <v>0</v>
      </c>
      <c r="I168" s="282">
        <v>0</v>
      </c>
      <c r="J168" s="282">
        <v>0</v>
      </c>
      <c r="K168" s="282">
        <v>0</v>
      </c>
      <c r="L168" s="282">
        <v>28489.68</v>
      </c>
      <c r="M168" s="282">
        <v>0</v>
      </c>
      <c r="N168" s="282">
        <v>0</v>
      </c>
      <c r="O168" s="282">
        <v>0</v>
      </c>
      <c r="P168" s="282">
        <v>0</v>
      </c>
      <c r="Q168" s="282">
        <f t="shared" si="2"/>
        <v>28489.68</v>
      </c>
    </row>
    <row r="169" spans="2:34" x14ac:dyDescent="0.25">
      <c r="B169" s="26" t="s">
        <v>577</v>
      </c>
      <c r="C169" s="282">
        <v>0</v>
      </c>
      <c r="D169" s="282">
        <v>0</v>
      </c>
      <c r="E169" s="282">
        <v>0</v>
      </c>
      <c r="F169" s="282">
        <v>0</v>
      </c>
      <c r="G169" s="282">
        <v>0</v>
      </c>
      <c r="H169" s="282">
        <v>0</v>
      </c>
      <c r="I169" s="282">
        <v>0</v>
      </c>
      <c r="J169" s="282">
        <v>0</v>
      </c>
      <c r="K169" s="282">
        <v>0</v>
      </c>
      <c r="L169" s="282">
        <v>0</v>
      </c>
      <c r="M169" s="282">
        <v>0</v>
      </c>
      <c r="N169" s="282">
        <v>0</v>
      </c>
      <c r="O169" s="282">
        <v>0</v>
      </c>
      <c r="P169" s="282">
        <v>0</v>
      </c>
      <c r="Q169" s="282">
        <f t="shared" si="2"/>
        <v>0</v>
      </c>
    </row>
    <row r="170" spans="2:34" x14ac:dyDescent="0.25">
      <c r="B170" s="26" t="s">
        <v>498</v>
      </c>
      <c r="C170" s="282">
        <v>0</v>
      </c>
      <c r="D170" s="282">
        <v>330</v>
      </c>
      <c r="E170" s="282">
        <v>0</v>
      </c>
      <c r="F170" s="282">
        <v>0.47</v>
      </c>
      <c r="G170" s="282">
        <v>0</v>
      </c>
      <c r="H170" s="282">
        <v>0</v>
      </c>
      <c r="I170" s="282">
        <v>0</v>
      </c>
      <c r="J170" s="282">
        <v>329.16</v>
      </c>
      <c r="K170" s="282">
        <v>0</v>
      </c>
      <c r="L170" s="282">
        <v>0</v>
      </c>
      <c r="M170" s="282">
        <v>0</v>
      </c>
      <c r="N170" s="282">
        <v>0</v>
      </c>
      <c r="O170" s="282">
        <v>0.04</v>
      </c>
      <c r="P170" s="282">
        <v>650</v>
      </c>
      <c r="Q170" s="282">
        <f t="shared" si="2"/>
        <v>979.67000000000007</v>
      </c>
    </row>
    <row r="171" spans="2:34" s="1" customFormat="1" x14ac:dyDescent="0.25">
      <c r="B171" s="26" t="s">
        <v>499</v>
      </c>
      <c r="C171" s="282">
        <v>0</v>
      </c>
      <c r="D171" s="282">
        <v>5604</v>
      </c>
      <c r="E171" s="282">
        <v>544.86</v>
      </c>
      <c r="F171" s="282">
        <v>960.25</v>
      </c>
      <c r="G171" s="282">
        <v>3082.83</v>
      </c>
      <c r="H171" s="282">
        <v>65</v>
      </c>
      <c r="I171" s="282">
        <v>83.4</v>
      </c>
      <c r="J171" s="282">
        <v>510.68</v>
      </c>
      <c r="K171" s="282">
        <v>357.24</v>
      </c>
      <c r="L171" s="282">
        <v>124.69999999999999</v>
      </c>
      <c r="M171" s="282">
        <v>0</v>
      </c>
      <c r="N171" s="282">
        <v>0</v>
      </c>
      <c r="O171" s="282">
        <v>347.58</v>
      </c>
      <c r="P171" s="282">
        <v>0</v>
      </c>
      <c r="Q171" s="282">
        <f t="shared" si="2"/>
        <v>6076.54</v>
      </c>
      <c r="R171"/>
      <c r="S171"/>
      <c r="T171"/>
      <c r="U171"/>
      <c r="V171"/>
      <c r="W171"/>
      <c r="X171"/>
      <c r="Y171"/>
      <c r="Z171"/>
      <c r="AA171"/>
      <c r="AB171"/>
      <c r="AC171"/>
      <c r="AD171"/>
      <c r="AE171"/>
      <c r="AF171"/>
      <c r="AG171"/>
      <c r="AH171"/>
    </row>
    <row r="172" spans="2:34" s="1" customFormat="1" x14ac:dyDescent="0.25">
      <c r="B172" s="2" t="s">
        <v>215</v>
      </c>
      <c r="C172" s="243">
        <v>808173262</v>
      </c>
      <c r="D172" s="243">
        <v>21349711392</v>
      </c>
      <c r="E172" s="243">
        <v>902877</v>
      </c>
      <c r="F172" s="243">
        <v>0</v>
      </c>
      <c r="G172" s="243">
        <v>0</v>
      </c>
      <c r="H172" s="243">
        <v>1000000</v>
      </c>
      <c r="I172" s="243">
        <v>0</v>
      </c>
      <c r="J172" s="243">
        <v>1666410.51</v>
      </c>
      <c r="K172" s="243">
        <v>6028000</v>
      </c>
      <c r="L172" s="243">
        <v>0</v>
      </c>
      <c r="M172" s="243">
        <v>0</v>
      </c>
      <c r="N172" s="243">
        <v>0</v>
      </c>
      <c r="O172" s="243">
        <v>1185000000</v>
      </c>
      <c r="P172" s="243">
        <v>7415721283.71</v>
      </c>
      <c r="Q172" s="243">
        <f t="shared" si="2"/>
        <v>8610318571.2199993</v>
      </c>
      <c r="R172"/>
      <c r="S172"/>
      <c r="T172"/>
      <c r="U172"/>
      <c r="V172"/>
      <c r="W172"/>
      <c r="X172"/>
      <c r="Y172"/>
      <c r="Z172"/>
      <c r="AA172"/>
      <c r="AB172"/>
      <c r="AC172"/>
      <c r="AD172"/>
      <c r="AE172"/>
      <c r="AF172"/>
      <c r="AG172"/>
      <c r="AH172"/>
    </row>
    <row r="173" spans="2:34" s="1" customFormat="1" x14ac:dyDescent="0.25">
      <c r="B173" s="8" t="s">
        <v>216</v>
      </c>
      <c r="C173" s="282">
        <v>0</v>
      </c>
      <c r="D173" s="282">
        <v>15549813</v>
      </c>
      <c r="E173" s="282">
        <v>902877</v>
      </c>
      <c r="F173" s="282">
        <v>0</v>
      </c>
      <c r="G173" s="282">
        <v>0</v>
      </c>
      <c r="H173" s="282">
        <v>1000000</v>
      </c>
      <c r="I173" s="282">
        <v>0</v>
      </c>
      <c r="J173" s="282">
        <v>1666410.51</v>
      </c>
      <c r="K173" s="282">
        <v>0</v>
      </c>
      <c r="L173" s="282">
        <v>0</v>
      </c>
      <c r="M173" s="282">
        <v>0</v>
      </c>
      <c r="N173" s="282">
        <v>0</v>
      </c>
      <c r="O173" s="282">
        <v>0</v>
      </c>
      <c r="P173" s="282">
        <v>0</v>
      </c>
      <c r="Q173" s="282">
        <f t="shared" si="2"/>
        <v>3569287.51</v>
      </c>
      <c r="R173"/>
      <c r="S173"/>
      <c r="T173"/>
      <c r="U173"/>
      <c r="V173"/>
      <c r="W173"/>
      <c r="X173"/>
      <c r="Y173"/>
      <c r="Z173"/>
      <c r="AA173"/>
      <c r="AB173"/>
      <c r="AC173"/>
      <c r="AD173"/>
      <c r="AE173"/>
      <c r="AF173"/>
      <c r="AG173"/>
      <c r="AH173"/>
    </row>
    <row r="174" spans="2:34" x14ac:dyDescent="0.25">
      <c r="B174" s="23" t="s">
        <v>502</v>
      </c>
      <c r="C174" s="282">
        <v>0</v>
      </c>
      <c r="D174" s="282">
        <v>3569288</v>
      </c>
      <c r="E174" s="282">
        <v>0</v>
      </c>
      <c r="F174" s="282">
        <v>0</v>
      </c>
      <c r="G174" s="282">
        <v>0</v>
      </c>
      <c r="H174" s="282">
        <v>0</v>
      </c>
      <c r="I174" s="282">
        <v>0</v>
      </c>
      <c r="J174" s="282">
        <v>0</v>
      </c>
      <c r="K174" s="282">
        <v>0</v>
      </c>
      <c r="L174" s="243">
        <v>0</v>
      </c>
      <c r="M174" s="282">
        <v>0</v>
      </c>
      <c r="N174" s="243">
        <v>0</v>
      </c>
      <c r="O174" s="243">
        <v>0</v>
      </c>
      <c r="P174" s="243">
        <v>0</v>
      </c>
      <c r="Q174" s="243">
        <f t="shared" si="2"/>
        <v>0</v>
      </c>
    </row>
    <row r="175" spans="2:34" x14ac:dyDescent="0.25">
      <c r="B175" s="23" t="s">
        <v>503</v>
      </c>
      <c r="C175" s="282">
        <v>0</v>
      </c>
      <c r="D175" s="282">
        <v>11980525</v>
      </c>
      <c r="E175" s="282">
        <v>902877</v>
      </c>
      <c r="F175" s="282">
        <v>0</v>
      </c>
      <c r="G175" s="282">
        <v>0</v>
      </c>
      <c r="H175" s="243">
        <v>1000000</v>
      </c>
      <c r="I175" s="243">
        <v>0</v>
      </c>
      <c r="J175" s="243">
        <v>1666410.51</v>
      </c>
      <c r="K175" s="243">
        <v>0</v>
      </c>
      <c r="L175" s="243">
        <v>0</v>
      </c>
      <c r="M175" s="243">
        <v>0</v>
      </c>
      <c r="N175" s="243">
        <v>0</v>
      </c>
      <c r="O175" s="243">
        <v>0</v>
      </c>
      <c r="P175" s="243">
        <v>0</v>
      </c>
      <c r="Q175" s="282">
        <f t="shared" si="2"/>
        <v>3569287.51</v>
      </c>
    </row>
    <row r="176" spans="2:34" x14ac:dyDescent="0.25">
      <c r="B176" s="8" t="s">
        <v>217</v>
      </c>
      <c r="C176" s="282">
        <v>808173262</v>
      </c>
      <c r="D176" s="282">
        <v>21334161579</v>
      </c>
      <c r="E176" s="282">
        <v>0</v>
      </c>
      <c r="F176" s="282">
        <v>0</v>
      </c>
      <c r="G176" s="282">
        <v>0</v>
      </c>
      <c r="H176" s="282">
        <v>0</v>
      </c>
      <c r="I176" s="282">
        <v>0</v>
      </c>
      <c r="J176" s="282">
        <v>0</v>
      </c>
      <c r="K176" s="282">
        <v>6028000</v>
      </c>
      <c r="L176" s="282">
        <v>0</v>
      </c>
      <c r="M176" s="282">
        <v>0</v>
      </c>
      <c r="N176" s="282">
        <v>0</v>
      </c>
      <c r="O176" s="282">
        <v>1185000000</v>
      </c>
      <c r="P176" s="282">
        <v>7415721283.71</v>
      </c>
      <c r="Q176" s="282">
        <f t="shared" si="2"/>
        <v>8606749283.7099991</v>
      </c>
    </row>
    <row r="177" spans="2:34" x14ac:dyDescent="0.25">
      <c r="B177" s="26" t="s">
        <v>612</v>
      </c>
      <c r="C177" s="282">
        <v>0</v>
      </c>
      <c r="D177" s="282">
        <v>500000000</v>
      </c>
      <c r="E177" s="282">
        <v>0</v>
      </c>
      <c r="F177" s="282">
        <v>0</v>
      </c>
      <c r="G177" s="282">
        <v>0</v>
      </c>
      <c r="H177" s="282">
        <v>0</v>
      </c>
      <c r="I177" s="282">
        <v>0</v>
      </c>
      <c r="J177" s="282">
        <v>0</v>
      </c>
      <c r="K177" s="282">
        <v>0</v>
      </c>
      <c r="L177" s="282">
        <v>0</v>
      </c>
      <c r="M177" s="282">
        <v>0</v>
      </c>
      <c r="N177" s="282">
        <v>0</v>
      </c>
      <c r="O177" s="282">
        <v>0</v>
      </c>
      <c r="P177" s="282">
        <v>88378218</v>
      </c>
      <c r="Q177" s="282">
        <f t="shared" si="2"/>
        <v>88378218</v>
      </c>
    </row>
    <row r="178" spans="2:34" x14ac:dyDescent="0.25">
      <c r="B178" s="26" t="s">
        <v>506</v>
      </c>
      <c r="C178" s="282">
        <v>808173262</v>
      </c>
      <c r="D178" s="282">
        <v>6897926328</v>
      </c>
      <c r="E178" s="282">
        <v>0</v>
      </c>
      <c r="F178" s="282">
        <v>0</v>
      </c>
      <c r="G178" s="282">
        <v>0</v>
      </c>
      <c r="H178" s="282">
        <v>0</v>
      </c>
      <c r="I178" s="282">
        <v>0</v>
      </c>
      <c r="J178" s="282">
        <v>0</v>
      </c>
      <c r="K178" s="282">
        <v>6028000</v>
      </c>
      <c r="L178" s="282">
        <v>0</v>
      </c>
      <c r="M178" s="282">
        <v>0</v>
      </c>
      <c r="N178" s="282">
        <v>0</v>
      </c>
      <c r="O178" s="282">
        <v>750000000</v>
      </c>
      <c r="P178" s="282">
        <v>6927343065.71</v>
      </c>
      <c r="Q178" s="282">
        <f t="shared" si="2"/>
        <v>7683371065.71</v>
      </c>
    </row>
    <row r="179" spans="2:34" x14ac:dyDescent="0.25">
      <c r="B179" s="26" t="s">
        <v>613</v>
      </c>
      <c r="C179" s="282">
        <v>0</v>
      </c>
      <c r="D179" s="282">
        <v>1066235251</v>
      </c>
      <c r="E179" s="282">
        <v>0</v>
      </c>
      <c r="F179" s="282">
        <v>0</v>
      </c>
      <c r="G179" s="282">
        <v>0</v>
      </c>
      <c r="H179" s="282">
        <v>0</v>
      </c>
      <c r="I179" s="282">
        <v>0</v>
      </c>
      <c r="J179" s="282">
        <v>0</v>
      </c>
      <c r="K179" s="282">
        <v>0</v>
      </c>
      <c r="L179" s="282">
        <v>0</v>
      </c>
      <c r="M179" s="282">
        <v>0</v>
      </c>
      <c r="N179" s="282">
        <v>0</v>
      </c>
      <c r="O179" s="282">
        <v>395000000</v>
      </c>
      <c r="P179" s="282">
        <v>0</v>
      </c>
      <c r="Q179" s="282">
        <f t="shared" si="2"/>
        <v>395000000</v>
      </c>
    </row>
    <row r="180" spans="2:34" x14ac:dyDescent="0.25">
      <c r="B180" s="26" t="s">
        <v>614</v>
      </c>
      <c r="C180" s="282">
        <v>0</v>
      </c>
      <c r="D180" s="282">
        <v>10000000000</v>
      </c>
      <c r="E180" s="282">
        <v>0</v>
      </c>
      <c r="F180" s="282">
        <v>0</v>
      </c>
      <c r="G180" s="282">
        <v>0</v>
      </c>
      <c r="H180" s="282">
        <v>0</v>
      </c>
      <c r="I180" s="282">
        <v>0</v>
      </c>
      <c r="J180" s="282">
        <v>0</v>
      </c>
      <c r="K180" s="282">
        <v>0</v>
      </c>
      <c r="L180" s="282">
        <v>0</v>
      </c>
      <c r="M180" s="282">
        <v>0</v>
      </c>
      <c r="N180" s="282">
        <v>0</v>
      </c>
      <c r="O180" s="282">
        <v>0</v>
      </c>
      <c r="P180" s="282">
        <v>400000000</v>
      </c>
      <c r="Q180" s="282">
        <f t="shared" si="2"/>
        <v>400000000</v>
      </c>
    </row>
    <row r="181" spans="2:34" s="1" customFormat="1" x14ac:dyDescent="0.25">
      <c r="B181" s="26" t="s">
        <v>508</v>
      </c>
      <c r="C181" s="282">
        <v>0</v>
      </c>
      <c r="D181" s="282">
        <v>2870000000</v>
      </c>
      <c r="E181" s="282">
        <v>0</v>
      </c>
      <c r="F181" s="282">
        <v>0</v>
      </c>
      <c r="G181" s="282">
        <v>0</v>
      </c>
      <c r="H181" s="282">
        <v>0</v>
      </c>
      <c r="I181" s="282">
        <v>0</v>
      </c>
      <c r="J181" s="282">
        <v>0</v>
      </c>
      <c r="K181" s="282">
        <v>0</v>
      </c>
      <c r="L181" s="282">
        <v>0</v>
      </c>
      <c r="M181" s="282">
        <v>0</v>
      </c>
      <c r="N181" s="282">
        <v>0</v>
      </c>
      <c r="O181" s="282">
        <v>0</v>
      </c>
      <c r="P181" s="282">
        <v>0</v>
      </c>
      <c r="Q181" s="282">
        <f t="shared" si="2"/>
        <v>0</v>
      </c>
      <c r="R181"/>
      <c r="S181"/>
      <c r="T181"/>
      <c r="U181"/>
      <c r="V181"/>
      <c r="W181"/>
      <c r="X181"/>
      <c r="Y181"/>
      <c r="Z181"/>
      <c r="AA181"/>
      <c r="AB181"/>
      <c r="AC181"/>
      <c r="AD181"/>
      <c r="AE181"/>
      <c r="AF181"/>
      <c r="AG181"/>
      <c r="AH181"/>
    </row>
    <row r="182" spans="2:34" x14ac:dyDescent="0.25">
      <c r="B182" s="8" t="s">
        <v>507</v>
      </c>
      <c r="C182" s="282">
        <v>358342268</v>
      </c>
      <c r="D182" s="282">
        <v>762813814</v>
      </c>
      <c r="E182" s="282">
        <v>0</v>
      </c>
      <c r="F182" s="282">
        <v>0</v>
      </c>
      <c r="G182" s="282">
        <v>0</v>
      </c>
      <c r="H182" s="282">
        <v>0</v>
      </c>
      <c r="I182" s="282">
        <v>0</v>
      </c>
      <c r="J182" s="282">
        <v>0</v>
      </c>
      <c r="K182" s="282">
        <v>0</v>
      </c>
      <c r="L182" s="282">
        <v>0</v>
      </c>
      <c r="M182" s="282">
        <v>0</v>
      </c>
      <c r="N182" s="282">
        <v>0</v>
      </c>
      <c r="O182" s="282">
        <v>0</v>
      </c>
      <c r="P182" s="282">
        <v>0</v>
      </c>
      <c r="Q182" s="282">
        <f t="shared" si="2"/>
        <v>0</v>
      </c>
    </row>
    <row r="183" spans="2:34" x14ac:dyDescent="0.25">
      <c r="B183" s="26" t="s">
        <v>508</v>
      </c>
      <c r="C183" s="282">
        <v>358342268</v>
      </c>
      <c r="D183" s="282">
        <v>762813814</v>
      </c>
      <c r="E183" s="282">
        <v>0</v>
      </c>
      <c r="F183" s="282">
        <v>0</v>
      </c>
      <c r="G183" s="282">
        <v>0</v>
      </c>
      <c r="H183" s="282">
        <v>0</v>
      </c>
      <c r="I183" s="282">
        <v>0</v>
      </c>
      <c r="J183" s="282">
        <v>0</v>
      </c>
      <c r="K183" s="282">
        <v>0</v>
      </c>
      <c r="L183" s="282">
        <v>0</v>
      </c>
      <c r="M183" s="282">
        <v>0</v>
      </c>
      <c r="N183" s="282">
        <v>0</v>
      </c>
      <c r="O183" s="282">
        <v>0</v>
      </c>
      <c r="P183" s="282">
        <v>0</v>
      </c>
      <c r="Q183" s="282">
        <f t="shared" si="2"/>
        <v>0</v>
      </c>
    </row>
    <row r="184" spans="2:34" x14ac:dyDescent="0.25">
      <c r="B184" s="2" t="s">
        <v>218</v>
      </c>
      <c r="C184" s="243">
        <v>358244940</v>
      </c>
      <c r="D184" s="243">
        <v>614441318</v>
      </c>
      <c r="E184" s="243">
        <v>237083346.67000002</v>
      </c>
      <c r="F184" s="243">
        <v>78821694.780000001</v>
      </c>
      <c r="G184" s="243">
        <v>99292600.829999998</v>
      </c>
      <c r="H184" s="243">
        <v>101357280.89000002</v>
      </c>
      <c r="I184" s="243">
        <v>232516543.28999999</v>
      </c>
      <c r="J184" s="243">
        <v>100115515.18999998</v>
      </c>
      <c r="K184" s="243">
        <v>114010428.79000001</v>
      </c>
      <c r="L184" s="243">
        <v>106227867.03999999</v>
      </c>
      <c r="M184" s="243">
        <v>104742643.39000002</v>
      </c>
      <c r="N184" s="243">
        <v>101776667.7</v>
      </c>
      <c r="O184" s="243">
        <v>93030299.969999999</v>
      </c>
      <c r="P184" s="243">
        <v>100499041.67</v>
      </c>
      <c r="Q184" s="243">
        <f t="shared" si="2"/>
        <v>1469473930.21</v>
      </c>
    </row>
    <row r="185" spans="2:34" x14ac:dyDescent="0.25">
      <c r="B185" s="23" t="s">
        <v>509</v>
      </c>
      <c r="C185" s="282">
        <v>0</v>
      </c>
      <c r="D185" s="282">
        <v>206583404</v>
      </c>
      <c r="E185" s="282">
        <v>10636436.1</v>
      </c>
      <c r="F185" s="282">
        <v>9891827.4900000002</v>
      </c>
      <c r="G185" s="282">
        <v>13929801.439999999</v>
      </c>
      <c r="H185" s="282">
        <v>14819326.229999999</v>
      </c>
      <c r="I185" s="282">
        <v>14114335.02</v>
      </c>
      <c r="J185" s="282">
        <v>19176339.27</v>
      </c>
      <c r="K185" s="282">
        <v>25087293.120000001</v>
      </c>
      <c r="L185" s="282">
        <v>19918904.219999999</v>
      </c>
      <c r="M185" s="282">
        <v>13371219.26</v>
      </c>
      <c r="N185" s="282">
        <v>18479622.810000002</v>
      </c>
      <c r="O185" s="282">
        <v>15935163.84</v>
      </c>
      <c r="P185" s="282">
        <v>12208480.76</v>
      </c>
      <c r="Q185" s="282">
        <f t="shared" si="2"/>
        <v>187568749.56</v>
      </c>
    </row>
    <row r="186" spans="2:34" s="1" customFormat="1" x14ac:dyDescent="0.25">
      <c r="B186" s="23" t="s">
        <v>510</v>
      </c>
      <c r="C186" s="282">
        <v>97328</v>
      </c>
      <c r="D186" s="282">
        <v>0</v>
      </c>
      <c r="E186" s="282">
        <v>88699121.320000008</v>
      </c>
      <c r="F186" s="282">
        <v>68892217.290000007</v>
      </c>
      <c r="G186" s="282">
        <v>85355549.390000001</v>
      </c>
      <c r="H186" s="282">
        <v>86515924.760000005</v>
      </c>
      <c r="I186" s="282">
        <v>84344416.439999998</v>
      </c>
      <c r="J186" s="282">
        <v>80935575.919999987</v>
      </c>
      <c r="K186" s="282">
        <v>88920460.670000002</v>
      </c>
      <c r="L186" s="282">
        <v>86303087.819999993</v>
      </c>
      <c r="M186" s="282">
        <v>91371424.13000001</v>
      </c>
      <c r="N186" s="282">
        <v>83297044.890000001</v>
      </c>
      <c r="O186" s="282">
        <v>77093136.129999995</v>
      </c>
      <c r="P186" s="282">
        <v>88290560.909999996</v>
      </c>
      <c r="Q186" s="282">
        <f t="shared" si="2"/>
        <v>1010018519.6699998</v>
      </c>
      <c r="R186"/>
      <c r="S186"/>
      <c r="T186"/>
      <c r="U186"/>
      <c r="V186"/>
      <c r="W186"/>
      <c r="X186"/>
      <c r="Y186"/>
      <c r="Z186"/>
      <c r="AA186"/>
      <c r="AB186"/>
      <c r="AC186"/>
      <c r="AD186"/>
      <c r="AE186"/>
      <c r="AF186"/>
      <c r="AG186"/>
      <c r="AH186"/>
    </row>
    <row r="187" spans="2:34" x14ac:dyDescent="0.25">
      <c r="B187" s="23" t="s">
        <v>511</v>
      </c>
      <c r="C187" s="282">
        <v>0</v>
      </c>
      <c r="D187" s="282">
        <v>229938</v>
      </c>
      <c r="E187" s="282">
        <v>50847</v>
      </c>
      <c r="F187" s="282">
        <v>37650</v>
      </c>
      <c r="G187" s="282">
        <v>7250</v>
      </c>
      <c r="H187" s="282">
        <v>22029.9</v>
      </c>
      <c r="I187" s="282">
        <v>2750</v>
      </c>
      <c r="J187" s="282">
        <v>3600</v>
      </c>
      <c r="K187" s="282">
        <v>2675</v>
      </c>
      <c r="L187" s="282">
        <v>5875</v>
      </c>
      <c r="M187" s="282">
        <v>0</v>
      </c>
      <c r="N187" s="282">
        <v>0</v>
      </c>
      <c r="O187" s="282">
        <v>2000</v>
      </c>
      <c r="P187" s="282">
        <v>0</v>
      </c>
      <c r="Q187" s="282">
        <f t="shared" si="2"/>
        <v>134676.9</v>
      </c>
    </row>
    <row r="188" spans="2:34" x14ac:dyDescent="0.25">
      <c r="B188" s="23" t="s">
        <v>616</v>
      </c>
      <c r="C188" s="282">
        <v>11280899184</v>
      </c>
      <c r="D188" s="282">
        <v>407627976</v>
      </c>
      <c r="E188" s="282">
        <v>137696942.25</v>
      </c>
      <c r="F188" s="282">
        <v>0</v>
      </c>
      <c r="G188" s="282">
        <v>0</v>
      </c>
      <c r="H188" s="282">
        <v>0</v>
      </c>
      <c r="I188" s="282">
        <v>134055041.83</v>
      </c>
      <c r="J188" s="282">
        <v>0</v>
      </c>
      <c r="K188" s="282">
        <v>0</v>
      </c>
      <c r="L188" s="282">
        <v>0</v>
      </c>
      <c r="M188" s="282">
        <v>0</v>
      </c>
      <c r="N188" s="282">
        <v>0</v>
      </c>
      <c r="O188" s="282">
        <v>0</v>
      </c>
      <c r="P188" s="282">
        <v>0</v>
      </c>
      <c r="Q188" s="282">
        <f t="shared" si="2"/>
        <v>271751984.07999998</v>
      </c>
    </row>
    <row r="189" spans="2:34" x14ac:dyDescent="0.25">
      <c r="B189" s="2" t="s">
        <v>219</v>
      </c>
      <c r="C189" s="243">
        <v>11280899184</v>
      </c>
      <c r="D189" s="243">
        <v>12427463823</v>
      </c>
      <c r="E189" s="243">
        <v>1431535615.9399998</v>
      </c>
      <c r="F189" s="243">
        <v>907644868.14999998</v>
      </c>
      <c r="G189" s="243">
        <v>1201167343.3000002</v>
      </c>
      <c r="H189" s="243">
        <v>925885056.83000004</v>
      </c>
      <c r="I189" s="243">
        <v>1024515279.2300001</v>
      </c>
      <c r="J189" s="243">
        <v>763118748.80999994</v>
      </c>
      <c r="K189" s="243">
        <v>1236178823.98</v>
      </c>
      <c r="L189" s="243">
        <v>862374129.48000002</v>
      </c>
      <c r="M189" s="243">
        <v>840199598.62</v>
      </c>
      <c r="N189" s="243">
        <v>998503146.88</v>
      </c>
      <c r="O189" s="243">
        <v>824836237.33000004</v>
      </c>
      <c r="P189" s="243">
        <v>1046117159.75</v>
      </c>
      <c r="Q189" s="243">
        <f t="shared" si="2"/>
        <v>12062076008.299999</v>
      </c>
    </row>
    <row r="190" spans="2:34" x14ac:dyDescent="0.25">
      <c r="B190" s="23" t="s">
        <v>513</v>
      </c>
      <c r="C190" s="282">
        <v>0</v>
      </c>
      <c r="D190" s="282">
        <v>0</v>
      </c>
      <c r="E190" s="282">
        <v>14650</v>
      </c>
      <c r="F190" s="282">
        <v>100</v>
      </c>
      <c r="G190" s="282">
        <v>2000.07</v>
      </c>
      <c r="H190" s="282">
        <v>8.9700000000011642</v>
      </c>
      <c r="I190" s="282">
        <v>75.349999999998545</v>
      </c>
      <c r="J190" s="282">
        <v>6150</v>
      </c>
      <c r="K190" s="282">
        <v>2005</v>
      </c>
      <c r="L190" s="282">
        <v>260</v>
      </c>
      <c r="M190" s="282">
        <v>101.32</v>
      </c>
      <c r="N190" s="282">
        <v>20</v>
      </c>
      <c r="O190" s="282">
        <v>6200</v>
      </c>
      <c r="P190" s="282">
        <v>791.83999999999651</v>
      </c>
      <c r="Q190" s="282">
        <f t="shared" si="2"/>
        <v>32362.549999999996</v>
      </c>
    </row>
    <row r="191" spans="2:34" x14ac:dyDescent="0.25">
      <c r="B191" s="23" t="s">
        <v>618</v>
      </c>
      <c r="C191" s="282">
        <v>85182483</v>
      </c>
      <c r="D191" s="282">
        <v>637903151</v>
      </c>
      <c r="E191" s="291">
        <v>4462472.74</v>
      </c>
      <c r="F191" s="291">
        <v>8159670.0300000003</v>
      </c>
      <c r="G191" s="291">
        <v>5942294.0399999991</v>
      </c>
      <c r="H191" s="291">
        <v>4260484.92</v>
      </c>
      <c r="I191" s="291">
        <v>5625154.4900000002</v>
      </c>
      <c r="J191" s="282">
        <v>7508521.0099999998</v>
      </c>
      <c r="K191" s="282">
        <v>6332573.1100000003</v>
      </c>
      <c r="L191" s="282">
        <v>4233736.46</v>
      </c>
      <c r="M191" s="282">
        <v>6922805.4500000002</v>
      </c>
      <c r="N191" s="282">
        <v>4025781.22</v>
      </c>
      <c r="O191" s="282">
        <v>8295880.4900000002</v>
      </c>
      <c r="P191" s="282">
        <v>2904224.0700000003</v>
      </c>
      <c r="Q191" s="282">
        <f t="shared" si="2"/>
        <v>68673598.030000001</v>
      </c>
    </row>
    <row r="192" spans="2:34" x14ac:dyDescent="0.25">
      <c r="B192" s="23" t="s">
        <v>644</v>
      </c>
      <c r="C192" s="282">
        <v>0</v>
      </c>
      <c r="D192" s="282">
        <v>0</v>
      </c>
      <c r="E192" s="282">
        <v>0</v>
      </c>
      <c r="F192" s="282">
        <v>0</v>
      </c>
      <c r="G192" s="282">
        <v>0</v>
      </c>
      <c r="H192" s="282">
        <v>0</v>
      </c>
      <c r="I192" s="282">
        <v>0</v>
      </c>
      <c r="J192" s="282">
        <v>0</v>
      </c>
      <c r="K192" s="282">
        <v>0</v>
      </c>
      <c r="L192" s="282">
        <v>0</v>
      </c>
      <c r="M192" s="282">
        <v>0</v>
      </c>
      <c r="N192" s="282">
        <v>0</v>
      </c>
      <c r="O192" s="282">
        <v>0</v>
      </c>
      <c r="P192" s="282">
        <v>0</v>
      </c>
      <c r="Q192" s="282">
        <f t="shared" si="2"/>
        <v>0</v>
      </c>
    </row>
    <row r="193" spans="2:34" x14ac:dyDescent="0.25">
      <c r="B193" s="23" t="s">
        <v>515</v>
      </c>
      <c r="C193" s="282">
        <v>11195716701</v>
      </c>
      <c r="D193" s="282">
        <v>10733167791</v>
      </c>
      <c r="E193" s="282">
        <v>1014265855.05</v>
      </c>
      <c r="F193" s="282">
        <v>883164674.85000002</v>
      </c>
      <c r="G193" s="282">
        <v>810141512.07000005</v>
      </c>
      <c r="H193" s="282">
        <v>806778763</v>
      </c>
      <c r="I193" s="282">
        <v>984630831.75999999</v>
      </c>
      <c r="J193" s="282">
        <v>735527623.16999996</v>
      </c>
      <c r="K193" s="282">
        <v>1010043929.65</v>
      </c>
      <c r="L193" s="282">
        <v>810680820.50999999</v>
      </c>
      <c r="M193" s="282">
        <v>805008115.20000005</v>
      </c>
      <c r="N193" s="282">
        <v>983175341.25999999</v>
      </c>
      <c r="O193" s="282">
        <v>806297966.60000002</v>
      </c>
      <c r="P193" s="282">
        <v>951384588.37</v>
      </c>
      <c r="Q193" s="282">
        <f t="shared" si="2"/>
        <v>10601100021.490002</v>
      </c>
    </row>
    <row r="194" spans="2:34" x14ac:dyDescent="0.25">
      <c r="B194" s="23" t="s">
        <v>619</v>
      </c>
      <c r="C194" s="282">
        <v>0</v>
      </c>
      <c r="D194" s="282">
        <v>0</v>
      </c>
      <c r="E194" s="282">
        <v>375627283.11999995</v>
      </c>
      <c r="F194" s="282">
        <v>2454870.1799999997</v>
      </c>
      <c r="G194" s="282">
        <v>78995816.219999999</v>
      </c>
      <c r="H194" s="282">
        <v>87044759.340000004</v>
      </c>
      <c r="I194" s="282">
        <v>7432396.3200000003</v>
      </c>
      <c r="J194" s="282">
        <v>5471187.6399999997</v>
      </c>
      <c r="K194" s="282">
        <v>199766152.46000001</v>
      </c>
      <c r="L194" s="282">
        <v>31425759.670000002</v>
      </c>
      <c r="M194" s="282">
        <v>5028011.75</v>
      </c>
      <c r="N194" s="282">
        <v>6181503.25</v>
      </c>
      <c r="O194" s="282">
        <v>3498669.16</v>
      </c>
      <c r="P194" s="282">
        <v>5253902.59</v>
      </c>
      <c r="Q194" s="282">
        <f t="shared" si="2"/>
        <v>808180311.70000005</v>
      </c>
    </row>
    <row r="195" spans="2:34" s="1" customFormat="1" x14ac:dyDescent="0.25">
      <c r="B195" s="23" t="s">
        <v>620</v>
      </c>
      <c r="C195" s="282">
        <v>0</v>
      </c>
      <c r="D195" s="282">
        <v>0</v>
      </c>
      <c r="E195" s="282">
        <v>2463533.33</v>
      </c>
      <c r="F195" s="282">
        <v>2563533.33</v>
      </c>
      <c r="G195" s="282">
        <v>1563533.33</v>
      </c>
      <c r="H195" s="282">
        <v>1563533.33</v>
      </c>
      <c r="I195" s="282">
        <v>1563533.33</v>
      </c>
      <c r="J195" s="282">
        <v>1563533.33</v>
      </c>
      <c r="K195" s="282">
        <v>4999999.46</v>
      </c>
      <c r="L195" s="282">
        <v>0</v>
      </c>
      <c r="M195" s="282">
        <v>0</v>
      </c>
      <c r="N195" s="282">
        <v>0</v>
      </c>
      <c r="O195" s="282">
        <v>0</v>
      </c>
      <c r="P195" s="282">
        <v>0</v>
      </c>
      <c r="Q195" s="282">
        <f t="shared" si="2"/>
        <v>16281199.440000001</v>
      </c>
      <c r="R195"/>
      <c r="S195"/>
      <c r="T195"/>
      <c r="U195"/>
      <c r="V195"/>
      <c r="W195"/>
      <c r="X195"/>
      <c r="Y195"/>
      <c r="Z195"/>
      <c r="AA195"/>
      <c r="AB195"/>
      <c r="AC195"/>
      <c r="AD195"/>
      <c r="AE195"/>
      <c r="AF195"/>
      <c r="AG195"/>
      <c r="AH195"/>
    </row>
    <row r="196" spans="2:34" s="1" customFormat="1" x14ac:dyDescent="0.25">
      <c r="B196" s="23" t="s">
        <v>645</v>
      </c>
      <c r="C196" s="282">
        <v>0</v>
      </c>
      <c r="D196" s="282">
        <v>655494320</v>
      </c>
      <c r="E196" s="282">
        <v>0</v>
      </c>
      <c r="F196" s="282">
        <v>0</v>
      </c>
      <c r="G196" s="282">
        <v>0</v>
      </c>
      <c r="H196" s="282">
        <v>0</v>
      </c>
      <c r="I196" s="282">
        <v>0</v>
      </c>
      <c r="J196" s="282">
        <v>0</v>
      </c>
      <c r="K196" s="282">
        <v>0</v>
      </c>
      <c r="L196" s="282">
        <v>0</v>
      </c>
      <c r="M196" s="282">
        <v>0</v>
      </c>
      <c r="N196" s="282">
        <v>0</v>
      </c>
      <c r="O196" s="282">
        <v>0</v>
      </c>
      <c r="P196" s="282">
        <v>0</v>
      </c>
      <c r="Q196" s="282">
        <f t="shared" si="2"/>
        <v>0</v>
      </c>
      <c r="R196"/>
      <c r="S196"/>
      <c r="T196"/>
      <c r="U196"/>
      <c r="V196"/>
      <c r="W196"/>
      <c r="X196"/>
      <c r="Y196"/>
      <c r="Z196"/>
      <c r="AA196"/>
      <c r="AB196"/>
      <c r="AC196"/>
      <c r="AD196"/>
      <c r="AE196"/>
      <c r="AF196"/>
      <c r="AG196"/>
      <c r="AH196"/>
    </row>
    <row r="197" spans="2:34" s="1" customFormat="1" x14ac:dyDescent="0.25">
      <c r="B197" s="23" t="s">
        <v>394</v>
      </c>
      <c r="C197" s="282">
        <v>0</v>
      </c>
      <c r="D197" s="282">
        <v>400898561</v>
      </c>
      <c r="E197" s="282">
        <v>34701821.699999996</v>
      </c>
      <c r="F197" s="282">
        <v>11302019.76</v>
      </c>
      <c r="G197" s="282">
        <v>304522187.57000005</v>
      </c>
      <c r="H197" s="282">
        <v>26237507.270000003</v>
      </c>
      <c r="I197" s="282">
        <v>25263287.98</v>
      </c>
      <c r="J197" s="282">
        <v>13041733.659999998</v>
      </c>
      <c r="K197" s="282">
        <v>15034164.299999999</v>
      </c>
      <c r="L197" s="282">
        <v>16033552.839999998</v>
      </c>
      <c r="M197" s="282">
        <v>23240564.899999999</v>
      </c>
      <c r="N197" s="282">
        <v>5120501.1500000004</v>
      </c>
      <c r="O197" s="282">
        <v>6737521.080000001</v>
      </c>
      <c r="P197" s="282">
        <v>86573652.88000001</v>
      </c>
      <c r="Q197" s="282">
        <f t="shared" si="2"/>
        <v>567808515.09000003</v>
      </c>
      <c r="R197"/>
      <c r="S197"/>
      <c r="T197"/>
      <c r="U197"/>
      <c r="V197"/>
      <c r="W197"/>
      <c r="X197"/>
      <c r="Y197"/>
      <c r="Z197"/>
      <c r="AA197"/>
      <c r="AB197"/>
      <c r="AC197"/>
      <c r="AD197"/>
      <c r="AE197"/>
      <c r="AF197"/>
      <c r="AG197"/>
      <c r="AH197"/>
    </row>
    <row r="198" spans="2:34" s="1" customFormat="1" x14ac:dyDescent="0.25">
      <c r="B198" s="23" t="s">
        <v>646</v>
      </c>
      <c r="C198" s="282">
        <v>0</v>
      </c>
      <c r="D198" s="282">
        <v>0</v>
      </c>
      <c r="E198" s="282">
        <v>0</v>
      </c>
      <c r="F198" s="282">
        <v>0</v>
      </c>
      <c r="G198" s="282">
        <v>0</v>
      </c>
      <c r="H198" s="282">
        <v>0</v>
      </c>
      <c r="I198" s="282">
        <v>0</v>
      </c>
      <c r="J198" s="282">
        <v>0</v>
      </c>
      <c r="K198" s="282">
        <v>0</v>
      </c>
      <c r="L198" s="282">
        <v>0</v>
      </c>
      <c r="M198" s="282">
        <v>0</v>
      </c>
      <c r="N198" s="282">
        <v>0</v>
      </c>
      <c r="O198" s="282">
        <v>0</v>
      </c>
      <c r="P198" s="282">
        <v>0</v>
      </c>
      <c r="Q198" s="282">
        <f t="shared" si="2"/>
        <v>0</v>
      </c>
      <c r="R198"/>
      <c r="S198"/>
      <c r="T198"/>
      <c r="U198"/>
      <c r="V198"/>
      <c r="W198"/>
      <c r="X198"/>
      <c r="Y198"/>
      <c r="Z198"/>
      <c r="AA198"/>
      <c r="AB198"/>
      <c r="AC198"/>
      <c r="AD198"/>
      <c r="AE198"/>
      <c r="AF198"/>
      <c r="AG198"/>
      <c r="AH198"/>
    </row>
    <row r="199" spans="2:34" s="1" customFormat="1" x14ac:dyDescent="0.25">
      <c r="B199" s="280" t="s">
        <v>220</v>
      </c>
      <c r="C199" s="281">
        <v>0</v>
      </c>
      <c r="D199" s="281">
        <v>61654027</v>
      </c>
      <c r="E199" s="281">
        <v>24937815.16</v>
      </c>
      <c r="F199" s="281">
        <v>58628503.719999999</v>
      </c>
      <c r="G199" s="281">
        <v>3825987.8</v>
      </c>
      <c r="H199" s="281">
        <v>0</v>
      </c>
      <c r="I199" s="281">
        <v>120166124.84</v>
      </c>
      <c r="J199" s="281">
        <v>161698087.77000001</v>
      </c>
      <c r="K199" s="281">
        <v>56077851.850000001</v>
      </c>
      <c r="L199" s="281">
        <v>0</v>
      </c>
      <c r="M199" s="281">
        <v>33412500</v>
      </c>
      <c r="N199" s="281">
        <v>126970785.87</v>
      </c>
      <c r="O199" s="281">
        <v>0</v>
      </c>
      <c r="P199" s="281">
        <v>140761421.94</v>
      </c>
      <c r="Q199" s="281">
        <f t="shared" si="2"/>
        <v>726479078.95000005</v>
      </c>
      <c r="R199"/>
      <c r="S199"/>
      <c r="T199"/>
      <c r="U199"/>
      <c r="V199"/>
      <c r="W199"/>
      <c r="X199"/>
      <c r="Y199"/>
      <c r="Z199"/>
      <c r="AA199"/>
      <c r="AB199"/>
      <c r="AC199"/>
      <c r="AD199"/>
      <c r="AE199"/>
      <c r="AF199"/>
      <c r="AG199"/>
      <c r="AH199"/>
    </row>
    <row r="200" spans="2:34" s="1" customFormat="1" x14ac:dyDescent="0.25">
      <c r="B200" s="2" t="s">
        <v>221</v>
      </c>
      <c r="C200" s="241">
        <v>0</v>
      </c>
      <c r="D200" s="241">
        <v>61654027</v>
      </c>
      <c r="E200" s="241">
        <v>0</v>
      </c>
      <c r="F200" s="241">
        <v>31365300</v>
      </c>
      <c r="G200" s="241">
        <v>3825987.8</v>
      </c>
      <c r="H200" s="241">
        <v>0</v>
      </c>
      <c r="I200" s="241">
        <v>0</v>
      </c>
      <c r="J200" s="241">
        <v>26462739.489999998</v>
      </c>
      <c r="K200" s="241">
        <v>0</v>
      </c>
      <c r="L200" s="241">
        <v>0</v>
      </c>
      <c r="M200" s="241">
        <v>33412500</v>
      </c>
      <c r="N200" s="241">
        <v>0</v>
      </c>
      <c r="O200" s="241">
        <v>0</v>
      </c>
      <c r="P200" s="241">
        <v>0</v>
      </c>
      <c r="Q200" s="241">
        <f t="shared" si="2"/>
        <v>95066527.289999992</v>
      </c>
      <c r="R200"/>
      <c r="S200"/>
      <c r="T200"/>
      <c r="U200"/>
      <c r="V200"/>
      <c r="W200"/>
      <c r="X200"/>
      <c r="Y200"/>
      <c r="Z200"/>
      <c r="AA200"/>
      <c r="AB200"/>
      <c r="AC200"/>
      <c r="AD200"/>
      <c r="AE200"/>
      <c r="AF200"/>
      <c r="AG200"/>
      <c r="AH200"/>
    </row>
    <row r="201" spans="2:34" s="1" customFormat="1" x14ac:dyDescent="0.25">
      <c r="B201" s="7" t="s">
        <v>222</v>
      </c>
      <c r="C201" s="53">
        <v>0</v>
      </c>
      <c r="D201" s="53">
        <v>61654027</v>
      </c>
      <c r="E201" s="53">
        <v>0</v>
      </c>
      <c r="F201" s="53">
        <v>31365300</v>
      </c>
      <c r="G201" s="53">
        <v>3825987.8</v>
      </c>
      <c r="H201" s="53">
        <v>0</v>
      </c>
      <c r="I201" s="53">
        <v>0</v>
      </c>
      <c r="J201" s="53">
        <v>26462739.489999998</v>
      </c>
      <c r="K201" s="53">
        <v>0</v>
      </c>
      <c r="L201" s="53">
        <v>0</v>
      </c>
      <c r="M201" s="53">
        <v>33412500</v>
      </c>
      <c r="N201" s="53">
        <v>0</v>
      </c>
      <c r="O201" s="53">
        <v>0</v>
      </c>
      <c r="P201" s="53">
        <v>0</v>
      </c>
      <c r="Q201" s="53">
        <f t="shared" si="2"/>
        <v>95066527.289999992</v>
      </c>
      <c r="R201"/>
      <c r="S201"/>
      <c r="T201"/>
      <c r="U201"/>
      <c r="V201"/>
      <c r="W201"/>
      <c r="X201"/>
      <c r="Y201"/>
      <c r="Z201"/>
      <c r="AA201"/>
      <c r="AB201"/>
      <c r="AC201"/>
      <c r="AD201"/>
      <c r="AE201"/>
      <c r="AF201"/>
      <c r="AG201"/>
      <c r="AH201"/>
    </row>
    <row r="202" spans="2:34" s="1" customFormat="1" x14ac:dyDescent="0.25">
      <c r="B202" s="26" t="s">
        <v>583</v>
      </c>
      <c r="C202" s="53">
        <v>0</v>
      </c>
      <c r="D202" s="53">
        <v>0</v>
      </c>
      <c r="E202" s="53">
        <v>0</v>
      </c>
      <c r="F202" s="53">
        <v>31365300</v>
      </c>
      <c r="G202" s="53">
        <v>3825987.8</v>
      </c>
      <c r="H202" s="53">
        <v>0</v>
      </c>
      <c r="I202" s="53">
        <v>0</v>
      </c>
      <c r="J202" s="53">
        <v>26462739.489999998</v>
      </c>
      <c r="K202" s="53">
        <v>0</v>
      </c>
      <c r="L202" s="53">
        <v>0</v>
      </c>
      <c r="M202" s="53">
        <v>33412500</v>
      </c>
      <c r="N202" s="53">
        <v>0</v>
      </c>
      <c r="O202" s="53">
        <v>0</v>
      </c>
      <c r="P202" s="53">
        <v>0</v>
      </c>
      <c r="Q202" s="53">
        <f t="shared" si="2"/>
        <v>95066527.289999992</v>
      </c>
      <c r="R202"/>
      <c r="S202"/>
      <c r="T202"/>
      <c r="U202"/>
      <c r="V202"/>
      <c r="W202"/>
      <c r="X202"/>
      <c r="Y202"/>
      <c r="Z202"/>
      <c r="AA202"/>
      <c r="AB202"/>
      <c r="AC202"/>
      <c r="AD202"/>
      <c r="AE202"/>
      <c r="AF202"/>
      <c r="AG202"/>
      <c r="AH202"/>
    </row>
    <row r="203" spans="2:34" s="1" customFormat="1" x14ac:dyDescent="0.25">
      <c r="B203" s="26" t="s">
        <v>647</v>
      </c>
      <c r="C203" s="53">
        <v>0</v>
      </c>
      <c r="D203" s="53">
        <v>61654027</v>
      </c>
      <c r="E203" s="53">
        <v>0</v>
      </c>
      <c r="F203" s="53">
        <v>0</v>
      </c>
      <c r="G203" s="53">
        <v>0</v>
      </c>
      <c r="H203" s="53">
        <v>0</v>
      </c>
      <c r="I203" s="53">
        <v>0</v>
      </c>
      <c r="J203" s="53">
        <v>0</v>
      </c>
      <c r="K203" s="53">
        <v>0</v>
      </c>
      <c r="L203" s="53">
        <v>0</v>
      </c>
      <c r="M203" s="53">
        <v>0</v>
      </c>
      <c r="N203" s="53">
        <v>0</v>
      </c>
      <c r="O203" s="53">
        <v>0</v>
      </c>
      <c r="P203" s="53">
        <v>0</v>
      </c>
      <c r="Q203" s="53">
        <f t="shared" si="2"/>
        <v>0</v>
      </c>
      <c r="R203"/>
      <c r="S203"/>
      <c r="T203"/>
      <c r="U203"/>
      <c r="V203"/>
      <c r="W203"/>
      <c r="X203"/>
      <c r="Y203"/>
      <c r="Z203"/>
      <c r="AA203"/>
      <c r="AB203"/>
      <c r="AC203"/>
      <c r="AD203"/>
      <c r="AE203"/>
      <c r="AF203"/>
      <c r="AG203"/>
      <c r="AH203"/>
    </row>
    <row r="204" spans="2:34" s="1" customFormat="1" x14ac:dyDescent="0.25">
      <c r="B204" s="2" t="s">
        <v>301</v>
      </c>
      <c r="C204" s="241">
        <v>0</v>
      </c>
      <c r="D204" s="241">
        <v>0</v>
      </c>
      <c r="E204" s="241">
        <v>0</v>
      </c>
      <c r="F204" s="241">
        <v>0</v>
      </c>
      <c r="G204" s="241">
        <v>0</v>
      </c>
      <c r="H204" s="241">
        <v>0</v>
      </c>
      <c r="I204" s="241">
        <v>0</v>
      </c>
      <c r="J204" s="241">
        <v>0</v>
      </c>
      <c r="K204" s="241">
        <v>0</v>
      </c>
      <c r="L204" s="241">
        <v>0</v>
      </c>
      <c r="M204" s="241">
        <v>0</v>
      </c>
      <c r="N204" s="241">
        <v>0</v>
      </c>
      <c r="O204" s="241">
        <v>0</v>
      </c>
      <c r="P204" s="241">
        <v>0</v>
      </c>
      <c r="Q204" s="241">
        <f t="shared" ref="Q204:Q211" si="3">+SUM(E204:P204)</f>
        <v>0</v>
      </c>
      <c r="R204"/>
      <c r="S204"/>
      <c r="T204"/>
      <c r="U204"/>
      <c r="V204"/>
      <c r="W204"/>
      <c r="X204"/>
      <c r="Y204"/>
      <c r="Z204"/>
      <c r="AA204"/>
      <c r="AB204"/>
      <c r="AC204"/>
    </row>
    <row r="205" spans="2:34" s="1" customFormat="1" x14ac:dyDescent="0.25">
      <c r="B205" s="21" t="s">
        <v>521</v>
      </c>
      <c r="C205" s="53">
        <v>0</v>
      </c>
      <c r="D205" s="53">
        <v>0</v>
      </c>
      <c r="E205" s="53">
        <v>0</v>
      </c>
      <c r="F205" s="53">
        <v>0</v>
      </c>
      <c r="G205" s="53">
        <v>0</v>
      </c>
      <c r="H205" s="53">
        <v>0</v>
      </c>
      <c r="I205" s="53">
        <v>0</v>
      </c>
      <c r="J205" s="53">
        <v>0</v>
      </c>
      <c r="K205" s="53">
        <v>0</v>
      </c>
      <c r="L205" s="53">
        <v>0</v>
      </c>
      <c r="M205" s="53">
        <v>0</v>
      </c>
      <c r="N205" s="53">
        <v>0</v>
      </c>
      <c r="O205" s="53">
        <v>0</v>
      </c>
      <c r="P205" s="53">
        <v>0</v>
      </c>
      <c r="Q205" s="53">
        <f t="shared" si="3"/>
        <v>0</v>
      </c>
      <c r="R205"/>
      <c r="S205"/>
      <c r="T205"/>
      <c r="U205"/>
      <c r="V205"/>
      <c r="W205"/>
      <c r="X205"/>
      <c r="Y205"/>
      <c r="Z205"/>
      <c r="AA205"/>
      <c r="AB205"/>
      <c r="AC205"/>
    </row>
    <row r="206" spans="2:34" s="1" customFormat="1" x14ac:dyDescent="0.25">
      <c r="B206" s="26" t="s">
        <v>522</v>
      </c>
      <c r="C206" s="53">
        <v>0</v>
      </c>
      <c r="D206" s="53">
        <v>0</v>
      </c>
      <c r="E206" s="53">
        <v>0</v>
      </c>
      <c r="F206" s="54">
        <v>0</v>
      </c>
      <c r="G206" s="54">
        <v>0</v>
      </c>
      <c r="H206" s="53">
        <v>0</v>
      </c>
      <c r="I206" s="53">
        <v>0</v>
      </c>
      <c r="J206" s="53">
        <v>0</v>
      </c>
      <c r="K206" s="53">
        <v>0</v>
      </c>
      <c r="L206" s="53">
        <v>0</v>
      </c>
      <c r="M206" s="53">
        <v>0</v>
      </c>
      <c r="N206" s="53">
        <v>0</v>
      </c>
      <c r="O206" s="53">
        <v>0</v>
      </c>
      <c r="P206" s="53">
        <v>0</v>
      </c>
      <c r="Q206" s="53">
        <f t="shared" si="3"/>
        <v>0</v>
      </c>
      <c r="R206"/>
      <c r="S206"/>
      <c r="T206"/>
      <c r="U206"/>
      <c r="V206"/>
      <c r="W206"/>
      <c r="X206"/>
      <c r="Y206"/>
      <c r="Z206"/>
      <c r="AA206"/>
      <c r="AB206"/>
      <c r="AC206"/>
    </row>
    <row r="207" spans="2:34" s="1" customFormat="1" x14ac:dyDescent="0.25">
      <c r="B207" s="26" t="s">
        <v>523</v>
      </c>
      <c r="C207" s="53"/>
      <c r="D207" s="53" t="s">
        <v>652</v>
      </c>
      <c r="E207" s="53">
        <v>0</v>
      </c>
      <c r="F207" s="54">
        <v>0</v>
      </c>
      <c r="G207" s="54">
        <v>0</v>
      </c>
      <c r="H207" s="53">
        <v>0</v>
      </c>
      <c r="I207" s="53">
        <v>0</v>
      </c>
      <c r="J207" s="53">
        <v>0</v>
      </c>
      <c r="K207" s="53">
        <v>0</v>
      </c>
      <c r="L207" s="53">
        <v>0</v>
      </c>
      <c r="M207" s="53">
        <v>0</v>
      </c>
      <c r="N207" s="53">
        <v>0</v>
      </c>
      <c r="O207" s="53">
        <v>0</v>
      </c>
      <c r="P207" s="53">
        <v>0</v>
      </c>
      <c r="Q207" s="53">
        <f t="shared" si="3"/>
        <v>0</v>
      </c>
      <c r="R207"/>
      <c r="S207"/>
      <c r="T207"/>
      <c r="U207"/>
      <c r="V207"/>
      <c r="W207"/>
      <c r="X207"/>
      <c r="Y207"/>
      <c r="Z207"/>
      <c r="AA207"/>
      <c r="AB207"/>
      <c r="AC207"/>
    </row>
    <row r="208" spans="2:34" x14ac:dyDescent="0.25">
      <c r="B208" s="26" t="s">
        <v>524</v>
      </c>
      <c r="C208" s="53"/>
      <c r="D208" s="53" t="s">
        <v>652</v>
      </c>
      <c r="E208" s="53">
        <v>0</v>
      </c>
      <c r="F208" s="54">
        <v>0</v>
      </c>
      <c r="G208" s="54">
        <v>0</v>
      </c>
      <c r="H208" s="53">
        <v>0</v>
      </c>
      <c r="I208" s="53">
        <v>0</v>
      </c>
      <c r="J208" s="53">
        <v>0</v>
      </c>
      <c r="K208" s="53">
        <v>0</v>
      </c>
      <c r="L208" s="53">
        <v>0</v>
      </c>
      <c r="M208" s="53">
        <v>0</v>
      </c>
      <c r="N208" s="53">
        <v>0</v>
      </c>
      <c r="O208" s="53">
        <v>0</v>
      </c>
      <c r="P208" s="53">
        <v>0</v>
      </c>
      <c r="Q208" s="53">
        <f t="shared" si="3"/>
        <v>0</v>
      </c>
    </row>
    <row r="209" spans="2:29" x14ac:dyDescent="0.25">
      <c r="B209" s="26" t="s">
        <v>525</v>
      </c>
      <c r="C209" s="53"/>
      <c r="D209" s="53" t="s">
        <v>652</v>
      </c>
      <c r="E209" s="246">
        <v>0</v>
      </c>
      <c r="F209" s="54">
        <v>0</v>
      </c>
      <c r="G209" s="54">
        <v>0</v>
      </c>
      <c r="H209" s="54">
        <v>0</v>
      </c>
      <c r="I209" s="53">
        <v>0</v>
      </c>
      <c r="J209" s="53">
        <v>0</v>
      </c>
      <c r="K209" s="53">
        <v>0</v>
      </c>
      <c r="L209" s="53">
        <v>0</v>
      </c>
      <c r="M209" s="53">
        <v>0</v>
      </c>
      <c r="N209" s="53">
        <v>0</v>
      </c>
      <c r="O209" s="53">
        <v>0</v>
      </c>
      <c r="P209" s="53">
        <v>0</v>
      </c>
      <c r="Q209" s="53">
        <f t="shared" si="3"/>
        <v>0</v>
      </c>
    </row>
    <row r="210" spans="2:29" x14ac:dyDescent="0.25">
      <c r="B210" s="2" t="s">
        <v>224</v>
      </c>
      <c r="C210" s="241">
        <f t="shared" ref="C210" si="4">C211</f>
        <v>0</v>
      </c>
      <c r="D210" s="241">
        <v>0</v>
      </c>
      <c r="E210" s="241">
        <v>24937815.16</v>
      </c>
      <c r="F210" s="241">
        <v>27263203.719999999</v>
      </c>
      <c r="G210" s="241">
        <v>0</v>
      </c>
      <c r="H210" s="241">
        <v>0</v>
      </c>
      <c r="I210" s="241">
        <v>120166124.84</v>
      </c>
      <c r="J210" s="241">
        <v>135235348.28</v>
      </c>
      <c r="K210" s="241">
        <v>56077851.850000001</v>
      </c>
      <c r="L210" s="241">
        <v>0</v>
      </c>
      <c r="M210" s="241">
        <v>0</v>
      </c>
      <c r="N210" s="241">
        <v>126970785.87</v>
      </c>
      <c r="O210" s="241">
        <v>0</v>
      </c>
      <c r="P210" s="241">
        <v>140761421.94</v>
      </c>
      <c r="Q210" s="241">
        <f t="shared" si="3"/>
        <v>631412551.66000009</v>
      </c>
    </row>
    <row r="211" spans="2:29" s="1" customFormat="1" x14ac:dyDescent="0.25">
      <c r="B211" s="7" t="s">
        <v>225</v>
      </c>
      <c r="C211" s="53">
        <v>0</v>
      </c>
      <c r="D211" s="53">
        <v>0</v>
      </c>
      <c r="E211" s="53">
        <v>24937815.16</v>
      </c>
      <c r="F211" s="54">
        <v>27263203.719999999</v>
      </c>
      <c r="G211" s="53">
        <v>0</v>
      </c>
      <c r="H211" s="53">
        <v>0</v>
      </c>
      <c r="I211" s="53">
        <v>120166124.84</v>
      </c>
      <c r="J211" s="53">
        <v>135235348.28</v>
      </c>
      <c r="K211" s="53">
        <v>56077851.850000001</v>
      </c>
      <c r="L211" s="53">
        <v>0</v>
      </c>
      <c r="M211" s="53">
        <v>0</v>
      </c>
      <c r="N211" s="53">
        <v>126970785.87</v>
      </c>
      <c r="O211" s="53">
        <v>0</v>
      </c>
      <c r="P211" s="53">
        <v>140761421.94</v>
      </c>
      <c r="Q211" s="53">
        <f t="shared" si="3"/>
        <v>631412551.66000009</v>
      </c>
      <c r="R211"/>
      <c r="S211"/>
      <c r="T211"/>
      <c r="U211"/>
      <c r="V211"/>
      <c r="W211"/>
      <c r="X211"/>
      <c r="Y211"/>
      <c r="Z211"/>
      <c r="AA211"/>
      <c r="AB211"/>
      <c r="AC211"/>
    </row>
    <row r="212" spans="2:29" s="1" customFormat="1" x14ac:dyDescent="0.25">
      <c r="B212" s="32" t="s">
        <v>226</v>
      </c>
      <c r="C212" s="251">
        <f>+C199+C11</f>
        <v>1239893213947</v>
      </c>
      <c r="D212" s="396">
        <f>+D199+D11</f>
        <v>1278808469322.0901</v>
      </c>
      <c r="E212" s="60">
        <f t="shared" ref="E212:P212" si="5">+E11+E199</f>
        <v>108888054817.13002</v>
      </c>
      <c r="F212" s="60">
        <f t="shared" si="5"/>
        <v>91158451583.300034</v>
      </c>
      <c r="G212" s="60">
        <f t="shared" si="5"/>
        <v>93046084899.240021</v>
      </c>
      <c r="H212" s="60">
        <f t="shared" si="5"/>
        <v>127535587585.23003</v>
      </c>
      <c r="I212" s="60">
        <f t="shared" si="5"/>
        <v>106022189253.12006</v>
      </c>
      <c r="J212" s="60">
        <f t="shared" si="5"/>
        <v>95926472258.01004</v>
      </c>
      <c r="K212" s="60">
        <f t="shared" si="5"/>
        <v>113636961201.90001</v>
      </c>
      <c r="L212" s="60">
        <f t="shared" si="5"/>
        <v>96935970227.660004</v>
      </c>
      <c r="M212" s="60">
        <f t="shared" si="5"/>
        <v>95382621067.819992</v>
      </c>
      <c r="N212" s="60">
        <f t="shared" si="5"/>
        <v>107782892988.16005</v>
      </c>
      <c r="O212" s="60">
        <f t="shared" si="5"/>
        <v>92650668881.690063</v>
      </c>
      <c r="P212" s="60">
        <f t="shared" si="5"/>
        <v>117983696093.71004</v>
      </c>
      <c r="Q212" s="60">
        <f t="shared" ref="Q212" si="6">+SUM(E212:P212)</f>
        <v>1246949650856.9702</v>
      </c>
      <c r="R212"/>
      <c r="S212"/>
      <c r="T212"/>
      <c r="U212"/>
      <c r="V212"/>
      <c r="W212"/>
      <c r="X212"/>
      <c r="Y212"/>
      <c r="Z212"/>
      <c r="AA212"/>
      <c r="AB212"/>
      <c r="AC212"/>
    </row>
    <row r="213" spans="2:29" s="1" customFormat="1" x14ac:dyDescent="0.25">
      <c r="B213" s="63"/>
      <c r="C213" s="64"/>
      <c r="D213" s="64"/>
      <c r="E213" s="73"/>
      <c r="F213" s="73"/>
      <c r="G213" s="73"/>
      <c r="H213" s="73"/>
      <c r="I213" s="73"/>
      <c r="J213" s="73"/>
      <c r="K213" s="73"/>
      <c r="L213"/>
      <c r="M213"/>
      <c r="N213"/>
      <c r="O213"/>
      <c r="P213"/>
      <c r="Q213" s="73"/>
      <c r="R213"/>
      <c r="S213"/>
      <c r="T213"/>
      <c r="U213"/>
      <c r="V213"/>
      <c r="W213"/>
      <c r="X213"/>
      <c r="Y213"/>
      <c r="Z213"/>
      <c r="AA213"/>
      <c r="AB213"/>
      <c r="AC213"/>
    </row>
    <row r="214" spans="2:29" x14ac:dyDescent="0.25">
      <c r="B214" s="32" t="s">
        <v>161</v>
      </c>
      <c r="C214" s="59">
        <f>+C215+C224</f>
        <v>1471517547</v>
      </c>
      <c r="D214" s="397">
        <f>+D215+D224</f>
        <v>2255209175.8600001</v>
      </c>
      <c r="E214" s="60">
        <f t="shared" ref="E214:P214" si="7">+E215+E224</f>
        <v>319528100.40999997</v>
      </c>
      <c r="F214" s="60">
        <f t="shared" si="7"/>
        <v>4342673.34</v>
      </c>
      <c r="G214" s="60">
        <f>+G215+G224</f>
        <v>59704561.210000001</v>
      </c>
      <c r="H214" s="60">
        <f t="shared" si="7"/>
        <v>14376592.949999999</v>
      </c>
      <c r="I214" s="60">
        <f t="shared" si="7"/>
        <v>0</v>
      </c>
      <c r="J214" s="60">
        <f t="shared" si="7"/>
        <v>24875603.830000002</v>
      </c>
      <c r="K214" s="60">
        <f t="shared" si="7"/>
        <v>17986804.34</v>
      </c>
      <c r="L214" s="60">
        <f t="shared" si="7"/>
        <v>834303.48</v>
      </c>
      <c r="M214" s="60">
        <f t="shared" si="7"/>
        <v>21530399.100000001</v>
      </c>
      <c r="N214" s="60">
        <f t="shared" si="7"/>
        <v>25510044.689999998</v>
      </c>
      <c r="O214" s="60">
        <f t="shared" si="7"/>
        <v>266091414.65000001</v>
      </c>
      <c r="P214" s="60">
        <f t="shared" si="7"/>
        <v>481881870.73000002</v>
      </c>
      <c r="Q214" s="60">
        <f t="shared" ref="Q214:Q229" si="8">+SUM(E214:P214)</f>
        <v>1236662368.73</v>
      </c>
    </row>
    <row r="215" spans="2:29" x14ac:dyDescent="0.25">
      <c r="B215" s="11" t="s">
        <v>229</v>
      </c>
      <c r="C215" s="247">
        <v>535158109</v>
      </c>
      <c r="D215" s="247">
        <v>877084137.32999992</v>
      </c>
      <c r="E215" s="306">
        <v>284618940.40999997</v>
      </c>
      <c r="F215" s="306">
        <v>2905096.3499999996</v>
      </c>
      <c r="G215" s="306">
        <v>12710937.25</v>
      </c>
      <c r="H215" s="306">
        <v>0</v>
      </c>
      <c r="I215" s="306">
        <v>0</v>
      </c>
      <c r="J215" s="306">
        <v>0</v>
      </c>
      <c r="K215" s="306">
        <v>0</v>
      </c>
      <c r="L215" s="306">
        <v>0</v>
      </c>
      <c r="M215" s="306">
        <v>21530399.100000001</v>
      </c>
      <c r="N215" s="306">
        <v>12522712.449999999</v>
      </c>
      <c r="O215" s="306">
        <v>1860800</v>
      </c>
      <c r="P215" s="306">
        <v>110923.2</v>
      </c>
      <c r="Q215" s="247">
        <f t="shared" si="8"/>
        <v>336259808.75999999</v>
      </c>
    </row>
    <row r="216" spans="2:29" s="1" customFormat="1" x14ac:dyDescent="0.25">
      <c r="B216" s="1" t="s">
        <v>230</v>
      </c>
      <c r="C216" s="244">
        <v>535158109</v>
      </c>
      <c r="D216" s="244">
        <v>4806409.05</v>
      </c>
      <c r="E216" s="303">
        <v>3352636.63</v>
      </c>
      <c r="F216" s="303">
        <v>2272511.11</v>
      </c>
      <c r="G216" s="303">
        <v>0</v>
      </c>
      <c r="H216" s="303">
        <v>0</v>
      </c>
      <c r="I216" s="303">
        <v>0</v>
      </c>
      <c r="J216" s="303">
        <v>0</v>
      </c>
      <c r="K216" s="303">
        <v>0</v>
      </c>
      <c r="L216" s="244">
        <v>0</v>
      </c>
      <c r="M216" s="244">
        <v>0</v>
      </c>
      <c r="N216" s="244">
        <v>8127103.54</v>
      </c>
      <c r="O216" s="244">
        <v>0</v>
      </c>
      <c r="P216" s="244">
        <v>0</v>
      </c>
      <c r="Q216" s="244">
        <f t="shared" si="8"/>
        <v>13752251.280000001</v>
      </c>
      <c r="R216"/>
      <c r="S216"/>
      <c r="T216"/>
      <c r="U216"/>
      <c r="V216"/>
    </row>
    <row r="217" spans="2:29" s="1" customFormat="1" x14ac:dyDescent="0.25">
      <c r="B217" s="8" t="s">
        <v>284</v>
      </c>
      <c r="C217" s="55">
        <v>0</v>
      </c>
      <c r="D217" s="55">
        <v>4806409.05</v>
      </c>
      <c r="E217" s="299">
        <v>3352636.63</v>
      </c>
      <c r="F217" s="299">
        <v>2272511.11</v>
      </c>
      <c r="G217" s="299">
        <v>0</v>
      </c>
      <c r="H217" s="299">
        <v>0</v>
      </c>
      <c r="I217" s="299">
        <v>0</v>
      </c>
      <c r="J217" s="55">
        <v>0</v>
      </c>
      <c r="K217" s="55">
        <v>0</v>
      </c>
      <c r="L217" s="53">
        <v>0</v>
      </c>
      <c r="M217" s="55">
        <v>0</v>
      </c>
      <c r="N217" s="55">
        <v>8127103.54</v>
      </c>
      <c r="O217" s="55">
        <v>0</v>
      </c>
      <c r="P217" s="55">
        <v>0</v>
      </c>
      <c r="Q217" s="55">
        <f>+SUM(E217:P217)</f>
        <v>13752251.280000001</v>
      </c>
      <c r="R217"/>
      <c r="S217"/>
      <c r="T217"/>
      <c r="U217"/>
      <c r="V217"/>
    </row>
    <row r="218" spans="2:29" s="1" customFormat="1" x14ac:dyDescent="0.25">
      <c r="B218" s="8" t="s">
        <v>285</v>
      </c>
      <c r="C218" s="55">
        <v>535158109</v>
      </c>
      <c r="D218" s="55">
        <v>0</v>
      </c>
      <c r="E218" s="299">
        <v>281266303.77999997</v>
      </c>
      <c r="F218" s="299">
        <v>632585.24</v>
      </c>
      <c r="G218" s="299">
        <v>12710937.25</v>
      </c>
      <c r="H218" s="299">
        <v>0</v>
      </c>
      <c r="I218" s="299">
        <v>0</v>
      </c>
      <c r="J218" s="55">
        <v>0</v>
      </c>
      <c r="K218" s="55">
        <v>0</v>
      </c>
      <c r="L218" s="53">
        <v>0</v>
      </c>
      <c r="M218" s="55">
        <v>21530399.100000001</v>
      </c>
      <c r="N218" s="55">
        <v>4395608.91</v>
      </c>
      <c r="O218" s="55">
        <v>1860800</v>
      </c>
      <c r="P218" s="55">
        <v>110923.2</v>
      </c>
      <c r="Q218" s="55">
        <f t="shared" ref="Q218:Q219" si="9">+SUM(E218:P218)</f>
        <v>322507557.48000002</v>
      </c>
      <c r="R218"/>
      <c r="S218"/>
      <c r="T218"/>
      <c r="U218"/>
      <c r="V218"/>
    </row>
    <row r="219" spans="2:29" s="1" customFormat="1" x14ac:dyDescent="0.25">
      <c r="B219" s="3" t="s">
        <v>232</v>
      </c>
      <c r="C219" s="244">
        <v>535158109</v>
      </c>
      <c r="D219" s="244">
        <v>871877728.27999997</v>
      </c>
      <c r="E219" s="350">
        <v>281266303.77999997</v>
      </c>
      <c r="F219" s="350">
        <v>632585.24</v>
      </c>
      <c r="G219" s="350">
        <v>12710937.25</v>
      </c>
      <c r="H219" s="350">
        <v>0</v>
      </c>
      <c r="I219" s="350">
        <v>0</v>
      </c>
      <c r="J219" s="350">
        <v>0</v>
      </c>
      <c r="K219" s="350">
        <v>0</v>
      </c>
      <c r="L219" s="350">
        <v>0</v>
      </c>
      <c r="M219" s="350">
        <v>21530399.100000001</v>
      </c>
      <c r="N219" s="350">
        <v>4395608.91</v>
      </c>
      <c r="O219" s="350">
        <v>1860800</v>
      </c>
      <c r="P219" s="350">
        <v>110923.2</v>
      </c>
      <c r="Q219" s="350">
        <f t="shared" si="9"/>
        <v>322507557.48000002</v>
      </c>
      <c r="R219"/>
      <c r="S219"/>
      <c r="T219"/>
      <c r="U219"/>
      <c r="V219"/>
    </row>
    <row r="220" spans="2:29" s="1" customFormat="1" x14ac:dyDescent="0.25">
      <c r="B220" s="8" t="s">
        <v>285</v>
      </c>
      <c r="C220" s="55">
        <v>535158109</v>
      </c>
      <c r="D220" s="55">
        <v>871877728.27999997</v>
      </c>
      <c r="E220" s="299">
        <v>281266303.77999997</v>
      </c>
      <c r="F220" s="299">
        <v>632585.24</v>
      </c>
      <c r="G220" s="299">
        <v>12710937.25</v>
      </c>
      <c r="H220" s="299">
        <v>0</v>
      </c>
      <c r="I220" s="299">
        <v>0</v>
      </c>
      <c r="J220" s="55">
        <v>0</v>
      </c>
      <c r="K220" s="55">
        <v>0</v>
      </c>
      <c r="L220" s="55">
        <v>0</v>
      </c>
      <c r="M220" s="55">
        <v>21530399.100000001</v>
      </c>
      <c r="N220" s="55">
        <v>4395608.91</v>
      </c>
      <c r="O220" s="55">
        <v>1860800</v>
      </c>
      <c r="P220" s="55">
        <v>110923.2</v>
      </c>
      <c r="Q220" s="55">
        <f t="shared" si="8"/>
        <v>322507557.48000002</v>
      </c>
      <c r="R220"/>
      <c r="S220"/>
      <c r="T220"/>
      <c r="U220"/>
      <c r="V220"/>
    </row>
    <row r="221" spans="2:29" s="1" customFormat="1" x14ac:dyDescent="0.25">
      <c r="B221" s="8" t="s">
        <v>402</v>
      </c>
      <c r="C221" s="55">
        <v>0</v>
      </c>
      <c r="D221" s="55">
        <v>0</v>
      </c>
      <c r="E221" s="299">
        <v>0</v>
      </c>
      <c r="F221" s="299">
        <v>0</v>
      </c>
      <c r="G221" s="299">
        <v>0</v>
      </c>
      <c r="H221" s="299">
        <v>0</v>
      </c>
      <c r="I221" s="299">
        <v>0</v>
      </c>
      <c r="J221" s="55">
        <v>0</v>
      </c>
      <c r="K221" s="55">
        <v>0</v>
      </c>
      <c r="L221" s="55">
        <v>0</v>
      </c>
      <c r="M221" s="55">
        <v>0</v>
      </c>
      <c r="N221" s="55">
        <v>0</v>
      </c>
      <c r="O221" s="55">
        <v>0</v>
      </c>
      <c r="P221" s="55">
        <v>0</v>
      </c>
      <c r="Q221" s="55">
        <f t="shared" si="8"/>
        <v>0</v>
      </c>
      <c r="R221"/>
      <c r="S221"/>
      <c r="T221"/>
      <c r="U221"/>
      <c r="V221"/>
    </row>
    <row r="222" spans="2:29" s="1" customFormat="1" x14ac:dyDescent="0.25">
      <c r="B222" s="3" t="s">
        <v>235</v>
      </c>
      <c r="C222" s="244">
        <v>0</v>
      </c>
      <c r="D222" s="244">
        <v>400000</v>
      </c>
      <c r="E222" s="303"/>
      <c r="F222" s="303"/>
      <c r="G222" s="303"/>
      <c r="H222" s="303"/>
      <c r="I222" s="303"/>
      <c r="J222" s="244"/>
      <c r="K222" s="244"/>
      <c r="L222" s="244"/>
      <c r="M222" s="244"/>
      <c r="N222" s="244"/>
      <c r="O222" s="244"/>
      <c r="P222" s="244"/>
      <c r="Q222" s="244">
        <f t="shared" si="8"/>
        <v>0</v>
      </c>
      <c r="R222"/>
      <c r="S222"/>
      <c r="T222"/>
      <c r="U222"/>
      <c r="V222"/>
    </row>
    <row r="223" spans="2:29" s="1" customFormat="1" x14ac:dyDescent="0.25">
      <c r="B223" s="8" t="s">
        <v>286</v>
      </c>
      <c r="C223" s="55">
        <v>0</v>
      </c>
      <c r="D223" s="55">
        <v>400000</v>
      </c>
      <c r="E223" s="299"/>
      <c r="F223" s="299"/>
      <c r="G223" s="299"/>
      <c r="H223" s="299"/>
      <c r="I223" s="299"/>
      <c r="J223" s="55"/>
      <c r="K223" s="55"/>
      <c r="L223" s="55"/>
      <c r="M223" s="55"/>
      <c r="N223" s="55"/>
      <c r="O223" s="55"/>
      <c r="P223" s="55"/>
      <c r="Q223" s="55">
        <f t="shared" si="8"/>
        <v>0</v>
      </c>
      <c r="R223"/>
      <c r="S223"/>
      <c r="T223"/>
      <c r="U223"/>
      <c r="V223"/>
    </row>
    <row r="224" spans="2:29" s="1" customFormat="1" x14ac:dyDescent="0.25">
      <c r="B224" s="10" t="s">
        <v>287</v>
      </c>
      <c r="C224" s="248">
        <v>936359438</v>
      </c>
      <c r="D224" s="248">
        <v>1378125038.5300002</v>
      </c>
      <c r="E224" s="307">
        <v>34909160</v>
      </c>
      <c r="F224" s="307">
        <v>1437576.99</v>
      </c>
      <c r="G224" s="307">
        <v>46993623.960000001</v>
      </c>
      <c r="H224" s="307">
        <v>14376592.949999999</v>
      </c>
      <c r="I224" s="307">
        <v>0</v>
      </c>
      <c r="J224" s="248">
        <v>24875603.830000002</v>
      </c>
      <c r="K224" s="248">
        <v>17986804.34</v>
      </c>
      <c r="L224" s="248">
        <v>834303.48</v>
      </c>
      <c r="M224" s="248">
        <v>0</v>
      </c>
      <c r="N224" s="248">
        <v>12987332.24</v>
      </c>
      <c r="O224" s="248">
        <v>264230614.65000001</v>
      </c>
      <c r="P224" s="248">
        <v>481770947.53000003</v>
      </c>
      <c r="Q224" s="248">
        <f t="shared" si="8"/>
        <v>900402559.97000003</v>
      </c>
      <c r="R224"/>
      <c r="S224"/>
      <c r="T224"/>
      <c r="U224"/>
      <c r="V224"/>
    </row>
    <row r="225" spans="2:22" x14ac:dyDescent="0.25">
      <c r="B225" s="3" t="s">
        <v>238</v>
      </c>
      <c r="C225" s="274">
        <v>0</v>
      </c>
      <c r="D225" s="274">
        <v>246711776.69999999</v>
      </c>
      <c r="E225" s="305">
        <v>34909160</v>
      </c>
      <c r="F225" s="305">
        <v>0</v>
      </c>
      <c r="G225" s="305">
        <v>0</v>
      </c>
      <c r="H225" s="305">
        <v>0</v>
      </c>
      <c r="I225" s="305">
        <v>0</v>
      </c>
      <c r="J225" s="305">
        <v>0</v>
      </c>
      <c r="K225" s="305">
        <v>0</v>
      </c>
      <c r="L225" s="274">
        <v>0</v>
      </c>
      <c r="M225" s="274">
        <v>0</v>
      </c>
      <c r="N225" s="274">
        <v>0</v>
      </c>
      <c r="O225" s="274">
        <v>0</v>
      </c>
      <c r="P225" s="274">
        <v>0</v>
      </c>
      <c r="Q225" s="244">
        <f t="shared" si="8"/>
        <v>34909160</v>
      </c>
    </row>
    <row r="226" spans="2:22" x14ac:dyDescent="0.25">
      <c r="B226" s="8" t="s">
        <v>288</v>
      </c>
      <c r="C226" s="274">
        <v>0</v>
      </c>
      <c r="D226" s="276">
        <v>246711776.69999999</v>
      </c>
      <c r="E226" s="402">
        <v>34909160</v>
      </c>
      <c r="F226" s="402">
        <v>0</v>
      </c>
      <c r="G226" s="402">
        <v>0</v>
      </c>
      <c r="H226" s="402">
        <v>0</v>
      </c>
      <c r="I226" s="402">
        <v>0</v>
      </c>
      <c r="J226" s="276">
        <v>0</v>
      </c>
      <c r="K226" s="276">
        <v>0</v>
      </c>
      <c r="L226" s="276">
        <v>0</v>
      </c>
      <c r="M226" s="276">
        <v>0</v>
      </c>
      <c r="N226" s="276">
        <v>0</v>
      </c>
      <c r="O226" s="276">
        <v>0</v>
      </c>
      <c r="P226" s="276">
        <v>0</v>
      </c>
      <c r="Q226" s="55">
        <f t="shared" si="8"/>
        <v>34909160</v>
      </c>
    </row>
    <row r="227" spans="2:22" x14ac:dyDescent="0.25">
      <c r="B227" s="3" t="s">
        <v>243</v>
      </c>
      <c r="C227" s="244">
        <v>936359438</v>
      </c>
      <c r="D227" s="244">
        <v>1131413261.8300002</v>
      </c>
      <c r="E227" s="303">
        <v>0</v>
      </c>
      <c r="F227" s="303">
        <v>1437576.99</v>
      </c>
      <c r="G227" s="303">
        <v>46993623.960000001</v>
      </c>
      <c r="H227" s="303">
        <v>14376592.949999999</v>
      </c>
      <c r="I227" s="303">
        <v>0</v>
      </c>
      <c r="J227" s="303">
        <v>24875603.830000002</v>
      </c>
      <c r="K227" s="303">
        <v>17986804.34</v>
      </c>
      <c r="L227" s="244">
        <v>834303.48</v>
      </c>
      <c r="M227" s="244">
        <v>0</v>
      </c>
      <c r="N227" s="244">
        <v>12987332.24</v>
      </c>
      <c r="O227" s="244">
        <v>264230614.65000001</v>
      </c>
      <c r="P227" s="244">
        <v>481770947.53000003</v>
      </c>
      <c r="Q227" s="244">
        <f t="shared" si="8"/>
        <v>865493399.97000003</v>
      </c>
    </row>
    <row r="228" spans="2:22" x14ac:dyDescent="0.25">
      <c r="B228" s="8" t="s">
        <v>289</v>
      </c>
      <c r="C228" s="55">
        <v>936359438</v>
      </c>
      <c r="D228" s="55">
        <v>1131413261.8300002</v>
      </c>
      <c r="E228" s="303">
        <v>0</v>
      </c>
      <c r="F228" s="303">
        <v>1437576.99</v>
      </c>
      <c r="G228" s="303">
        <v>46993623.960000001</v>
      </c>
      <c r="H228" s="303">
        <v>14376592.949999999</v>
      </c>
      <c r="I228" s="303">
        <v>0</v>
      </c>
      <c r="J228" s="303">
        <v>24875603.830000002</v>
      </c>
      <c r="K228" s="303">
        <v>17986804.34</v>
      </c>
      <c r="L228" s="244">
        <v>834303.48</v>
      </c>
      <c r="M228" s="244">
        <v>0</v>
      </c>
      <c r="N228" s="244">
        <v>12987332.24</v>
      </c>
      <c r="O228" s="55">
        <v>264230614.65000001</v>
      </c>
      <c r="P228" s="55">
        <v>481770947.53000003</v>
      </c>
      <c r="Q228" s="55">
        <f t="shared" si="8"/>
        <v>865493399.97000003</v>
      </c>
    </row>
    <row r="229" spans="2:22" s="1" customFormat="1" x14ac:dyDescent="0.25">
      <c r="B229" s="32" t="s">
        <v>292</v>
      </c>
      <c r="C229" s="59">
        <f>+C212+C214</f>
        <v>1241364731494</v>
      </c>
      <c r="D229" s="59">
        <f t="shared" ref="D229:I229" si="10">+D212+D214</f>
        <v>1281063678497.9502</v>
      </c>
      <c r="E229" s="60">
        <f t="shared" si="10"/>
        <v>109207582917.54002</v>
      </c>
      <c r="F229" s="60">
        <f t="shared" si="10"/>
        <v>91162794256.64003</v>
      </c>
      <c r="G229" s="60">
        <f t="shared" si="10"/>
        <v>93105789460.450027</v>
      </c>
      <c r="H229" s="60">
        <f t="shared" si="10"/>
        <v>127549964178.18002</v>
      </c>
      <c r="I229" s="60">
        <f t="shared" si="10"/>
        <v>106022189253.12006</v>
      </c>
      <c r="J229" s="60">
        <f>+J212+J214</f>
        <v>95951347861.840042</v>
      </c>
      <c r="K229" s="60">
        <f t="shared" ref="K229:P229" si="11">+K212+K214</f>
        <v>113654948006.24001</v>
      </c>
      <c r="L229" s="60">
        <f t="shared" si="11"/>
        <v>96936804531.139999</v>
      </c>
      <c r="M229" s="60">
        <f t="shared" si="11"/>
        <v>95404151466.919998</v>
      </c>
      <c r="N229" s="60">
        <f t="shared" si="11"/>
        <v>107808403032.85005</v>
      </c>
      <c r="O229" s="60">
        <f t="shared" si="11"/>
        <v>92916760296.340057</v>
      </c>
      <c r="P229" s="60">
        <f t="shared" si="11"/>
        <v>118465577964.44003</v>
      </c>
      <c r="Q229" s="60">
        <f t="shared" si="8"/>
        <v>1248186313225.7002</v>
      </c>
      <c r="R229"/>
      <c r="S229"/>
      <c r="T229"/>
      <c r="U229"/>
      <c r="V229"/>
    </row>
    <row r="230" spans="2:22" s="1" customFormat="1" x14ac:dyDescent="0.25">
      <c r="B230" s="15"/>
      <c r="C230" s="55"/>
      <c r="D230" s="55"/>
      <c r="E230"/>
      <c r="F230"/>
      <c r="G230"/>
      <c r="H230"/>
      <c r="I230"/>
      <c r="J230"/>
      <c r="K230"/>
      <c r="L230"/>
      <c r="M230"/>
      <c r="N230"/>
      <c r="O230"/>
      <c r="P230"/>
      <c r="Q230" s="73"/>
      <c r="R230"/>
      <c r="S230"/>
      <c r="T230"/>
      <c r="U230"/>
      <c r="V230"/>
    </row>
    <row r="231" spans="2:22" s="1" customFormat="1" x14ac:dyDescent="0.25">
      <c r="B231" s="32" t="s">
        <v>293</v>
      </c>
      <c r="C231" s="59">
        <f>+C232+C240+C252+C256</f>
        <v>350990390000</v>
      </c>
      <c r="D231" s="397">
        <f>+D232+D240+D252+D256</f>
        <v>390731532579.79999</v>
      </c>
      <c r="E231" s="60">
        <f>+E232+E240+E256+E252</f>
        <v>15868590572.639999</v>
      </c>
      <c r="F231" s="60">
        <f>+F232+F240+F256+F252</f>
        <v>165281397227.94998</v>
      </c>
      <c r="G231" s="60">
        <f>+G232+G240+G256+G252</f>
        <v>4826882636.8500004</v>
      </c>
      <c r="H231" s="60">
        <f t="shared" ref="H231:P231" si="12">+H232+H240+H256+H252</f>
        <v>25623443136.259998</v>
      </c>
      <c r="I231" s="60">
        <f t="shared" si="12"/>
        <v>1272514530.7</v>
      </c>
      <c r="J231" s="60">
        <f t="shared" si="12"/>
        <v>2279315224.4499998</v>
      </c>
      <c r="K231" s="60">
        <f t="shared" si="12"/>
        <v>25275149137.84</v>
      </c>
      <c r="L231" s="60">
        <f>+L232+L240+L256+L252</f>
        <v>722089781.18000007</v>
      </c>
      <c r="M231" s="60">
        <f t="shared" si="12"/>
        <v>267837721.34999999</v>
      </c>
      <c r="N231" s="60">
        <f t="shared" si="12"/>
        <v>107624591036.20999</v>
      </c>
      <c r="O231" s="60">
        <f t="shared" si="12"/>
        <v>9029418505.6200008</v>
      </c>
      <c r="P231" s="60">
        <f t="shared" si="12"/>
        <v>9803569885.4300003</v>
      </c>
      <c r="Q231" s="60">
        <f t="shared" ref="Q231:Q263" si="13">+SUM(E231:P231)</f>
        <v>367874799396.47998</v>
      </c>
      <c r="R231"/>
      <c r="S231"/>
      <c r="T231"/>
      <c r="U231"/>
      <c r="V231"/>
    </row>
    <row r="232" spans="2:22" s="1" customFormat="1" x14ac:dyDescent="0.25">
      <c r="B232" s="10" t="s">
        <v>627</v>
      </c>
      <c r="C232" s="248">
        <v>0</v>
      </c>
      <c r="D232" s="248">
        <v>23112360000</v>
      </c>
      <c r="E232" s="248">
        <v>0</v>
      </c>
      <c r="F232" s="248">
        <v>3669010259.0300002</v>
      </c>
      <c r="G232" s="248">
        <v>0</v>
      </c>
      <c r="H232" s="248">
        <v>0</v>
      </c>
      <c r="I232" s="248">
        <v>0</v>
      </c>
      <c r="J232" s="248">
        <v>1768023000</v>
      </c>
      <c r="K232" s="248">
        <v>1230946185.79</v>
      </c>
      <c r="L232" s="248">
        <v>0</v>
      </c>
      <c r="M232" s="248">
        <v>0</v>
      </c>
      <c r="N232" s="248">
        <v>291897716.08999997</v>
      </c>
      <c r="O232" s="248">
        <v>0</v>
      </c>
      <c r="P232" s="248">
        <v>0</v>
      </c>
      <c r="Q232" s="248">
        <f t="shared" si="13"/>
        <v>6959877160.9100008</v>
      </c>
      <c r="R232"/>
      <c r="S232"/>
      <c r="T232"/>
      <c r="U232"/>
      <c r="V232"/>
    </row>
    <row r="233" spans="2:22" x14ac:dyDescent="0.25">
      <c r="B233" s="3" t="s">
        <v>252</v>
      </c>
      <c r="C233" s="241">
        <v>0</v>
      </c>
      <c r="D233" s="241">
        <v>23112360000</v>
      </c>
      <c r="E233" s="265">
        <v>0</v>
      </c>
      <c r="F233" s="265">
        <v>0</v>
      </c>
      <c r="G233" s="265">
        <v>0</v>
      </c>
      <c r="H233" s="265">
        <v>0</v>
      </c>
      <c r="I233" s="265">
        <v>0</v>
      </c>
      <c r="J233" s="265">
        <v>0</v>
      </c>
      <c r="K233" s="265">
        <v>0</v>
      </c>
      <c r="L233" s="265">
        <v>0</v>
      </c>
      <c r="M233" s="265">
        <v>0</v>
      </c>
      <c r="N233" s="265">
        <v>0</v>
      </c>
      <c r="O233" s="265">
        <v>0</v>
      </c>
      <c r="P233" s="241">
        <v>0</v>
      </c>
      <c r="Q233" s="241">
        <f t="shared" si="13"/>
        <v>0</v>
      </c>
    </row>
    <row r="234" spans="2:22" s="1" customFormat="1" x14ac:dyDescent="0.25">
      <c r="B234" s="24" t="s">
        <v>253</v>
      </c>
      <c r="C234" s="241">
        <v>0</v>
      </c>
      <c r="D234" s="241">
        <v>23112360000</v>
      </c>
      <c r="E234" s="265">
        <v>0</v>
      </c>
      <c r="F234" s="265">
        <v>0</v>
      </c>
      <c r="G234" s="265">
        <v>0</v>
      </c>
      <c r="H234" s="265">
        <v>0</v>
      </c>
      <c r="I234" s="265">
        <v>0</v>
      </c>
      <c r="J234" s="265">
        <v>0</v>
      </c>
      <c r="K234" s="265">
        <v>0</v>
      </c>
      <c r="L234" s="265">
        <v>0</v>
      </c>
      <c r="M234" s="265">
        <v>0</v>
      </c>
      <c r="N234" s="265">
        <v>0</v>
      </c>
      <c r="O234" s="265">
        <v>0</v>
      </c>
      <c r="P234" s="241">
        <v>0</v>
      </c>
      <c r="Q234" s="241">
        <f t="shared" si="13"/>
        <v>0</v>
      </c>
      <c r="S234"/>
      <c r="T234"/>
      <c r="U234"/>
      <c r="V234"/>
    </row>
    <row r="235" spans="2:22" s="1" customFormat="1" x14ac:dyDescent="0.25">
      <c r="B235" s="25" t="s">
        <v>588</v>
      </c>
      <c r="C235" s="53">
        <v>0</v>
      </c>
      <c r="D235" s="53">
        <v>7847061791.9599991</v>
      </c>
      <c r="E235" s="266"/>
      <c r="F235" s="266"/>
      <c r="G235" s="266"/>
      <c r="H235" s="266"/>
      <c r="I235" s="266"/>
      <c r="J235" s="266"/>
      <c r="K235" s="266"/>
      <c r="L235" s="266"/>
      <c r="M235" s="266"/>
      <c r="N235" s="266"/>
      <c r="O235" s="266"/>
      <c r="P235" s="53"/>
      <c r="Q235" s="53">
        <f t="shared" si="13"/>
        <v>0</v>
      </c>
      <c r="S235"/>
      <c r="T235"/>
      <c r="U235"/>
      <c r="V235"/>
    </row>
    <row r="236" spans="2:22" x14ac:dyDescent="0.25">
      <c r="B236" s="25" t="s">
        <v>589</v>
      </c>
      <c r="C236" s="53">
        <v>0</v>
      </c>
      <c r="D236" s="53">
        <v>15265298208.040001</v>
      </c>
      <c r="E236" s="266">
        <v>0</v>
      </c>
      <c r="F236" s="53">
        <v>0</v>
      </c>
      <c r="G236" s="53">
        <v>0</v>
      </c>
      <c r="H236" s="53">
        <v>0</v>
      </c>
      <c r="I236" s="53">
        <v>0</v>
      </c>
      <c r="J236" s="53">
        <v>0</v>
      </c>
      <c r="K236" s="53">
        <v>0</v>
      </c>
      <c r="L236" s="53">
        <v>0</v>
      </c>
      <c r="M236" s="53">
        <v>0</v>
      </c>
      <c r="N236" s="53">
        <v>0</v>
      </c>
      <c r="O236" s="53">
        <v>0</v>
      </c>
      <c r="P236" s="53">
        <v>0</v>
      </c>
      <c r="Q236" s="53">
        <f t="shared" si="13"/>
        <v>0</v>
      </c>
      <c r="R236" s="1"/>
    </row>
    <row r="237" spans="2:22" s="1" customFormat="1" x14ac:dyDescent="0.25">
      <c r="B237" s="3" t="s">
        <v>378</v>
      </c>
      <c r="C237" s="241">
        <f>C238</f>
        <v>0</v>
      </c>
      <c r="D237" s="241">
        <v>0</v>
      </c>
      <c r="E237" s="1">
        <v>0</v>
      </c>
      <c r="F237" s="241">
        <v>3669010259.0300002</v>
      </c>
      <c r="G237" s="241">
        <v>0</v>
      </c>
      <c r="H237" s="241">
        <v>0</v>
      </c>
      <c r="I237" s="241">
        <v>0</v>
      </c>
      <c r="J237" s="241">
        <v>1768023000</v>
      </c>
      <c r="K237" s="241">
        <v>1230946185.79</v>
      </c>
      <c r="L237" s="53">
        <v>0</v>
      </c>
      <c r="M237" s="53">
        <v>0</v>
      </c>
      <c r="N237" s="53">
        <v>291897716.08999997</v>
      </c>
      <c r="O237" s="53">
        <v>0</v>
      </c>
      <c r="P237" s="53">
        <v>0</v>
      </c>
      <c r="Q237" s="241">
        <f t="shared" si="13"/>
        <v>6959877160.9100008</v>
      </c>
      <c r="S237"/>
      <c r="T237"/>
      <c r="U237"/>
      <c r="V237"/>
    </row>
    <row r="238" spans="2:22" s="1" customFormat="1" x14ac:dyDescent="0.25">
      <c r="B238" s="24" t="s">
        <v>404</v>
      </c>
      <c r="C238" s="241">
        <f>C239</f>
        <v>0</v>
      </c>
      <c r="D238" s="241">
        <v>0</v>
      </c>
      <c r="E238" s="241">
        <v>0</v>
      </c>
      <c r="F238" s="241">
        <v>3669010259.0300002</v>
      </c>
      <c r="G238" s="241">
        <v>0</v>
      </c>
      <c r="H238" s="241">
        <v>0</v>
      </c>
      <c r="I238" s="241">
        <v>0</v>
      </c>
      <c r="J238" s="241">
        <v>1768023000</v>
      </c>
      <c r="K238" s="241">
        <v>1230946185.79</v>
      </c>
      <c r="L238" s="241">
        <v>0</v>
      </c>
      <c r="M238" s="241">
        <v>0</v>
      </c>
      <c r="N238" s="241">
        <v>291897716.08999997</v>
      </c>
      <c r="O238" s="241">
        <v>0</v>
      </c>
      <c r="P238" s="241">
        <v>0</v>
      </c>
      <c r="Q238" s="241">
        <f>+SUM(E238:P238)</f>
        <v>6959877160.9100008</v>
      </c>
      <c r="S238"/>
      <c r="T238"/>
      <c r="U238"/>
      <c r="V238"/>
    </row>
    <row r="239" spans="2:22" s="1" customFormat="1" x14ac:dyDescent="0.25">
      <c r="B239" s="25" t="s">
        <v>660</v>
      </c>
      <c r="C239" s="53">
        <v>0</v>
      </c>
      <c r="D239" s="53">
        <v>0</v>
      </c>
      <c r="E239" s="249">
        <v>0</v>
      </c>
      <c r="F239" s="249">
        <v>3669010259.0300002</v>
      </c>
      <c r="G239" s="249">
        <v>0</v>
      </c>
      <c r="H239" s="53">
        <v>0</v>
      </c>
      <c r="I239" s="53">
        <v>0</v>
      </c>
      <c r="J239" s="53">
        <v>1768023000</v>
      </c>
      <c r="K239" s="53">
        <v>1230946185.79</v>
      </c>
      <c r="L239" s="53">
        <v>0</v>
      </c>
      <c r="M239" s="53">
        <v>0</v>
      </c>
      <c r="N239" s="53">
        <v>291897716.08999997</v>
      </c>
      <c r="O239" s="53">
        <v>0</v>
      </c>
      <c r="P239" s="53">
        <v>0</v>
      </c>
      <c r="Q239" s="53">
        <f t="shared" si="13"/>
        <v>6959877160.9100008</v>
      </c>
      <c r="S239"/>
      <c r="T239"/>
      <c r="U239"/>
      <c r="V239"/>
    </row>
    <row r="240" spans="2:22" s="1" customFormat="1" x14ac:dyDescent="0.25">
      <c r="B240" s="10" t="s">
        <v>294</v>
      </c>
      <c r="C240" s="394">
        <v>350990390000</v>
      </c>
      <c r="D240" s="394">
        <v>367619172579.79999</v>
      </c>
      <c r="E240" s="394">
        <v>15868590572.639999</v>
      </c>
      <c r="F240" s="394">
        <v>161612386968.91998</v>
      </c>
      <c r="G240" s="394">
        <v>4826882636.8500004</v>
      </c>
      <c r="H240" s="394">
        <v>25623443136.259998</v>
      </c>
      <c r="I240" s="394">
        <v>1272514530.7</v>
      </c>
      <c r="J240" s="394">
        <v>511292224.44999999</v>
      </c>
      <c r="K240" s="394">
        <v>23307742952.049999</v>
      </c>
      <c r="L240" s="394">
        <v>722089781.18000007</v>
      </c>
      <c r="M240" s="394">
        <v>267837721.34999999</v>
      </c>
      <c r="N240" s="394">
        <v>107332693320.12</v>
      </c>
      <c r="O240" s="394">
        <v>9029418505.6200008</v>
      </c>
      <c r="P240" s="407">
        <v>9803569885.4300003</v>
      </c>
      <c r="Q240" s="394">
        <f t="shared" si="13"/>
        <v>360178462235.57001</v>
      </c>
      <c r="S240"/>
      <c r="T240"/>
      <c r="U240"/>
      <c r="V240"/>
    </row>
    <row r="241" spans="2:22" s="1" customFormat="1" x14ac:dyDescent="0.25">
      <c r="B241" s="2" t="s">
        <v>255</v>
      </c>
      <c r="C241" s="243">
        <v>0</v>
      </c>
      <c r="D241" s="243"/>
      <c r="E241" s="243">
        <v>0</v>
      </c>
      <c r="F241" s="243">
        <v>0</v>
      </c>
      <c r="G241" s="243">
        <v>0</v>
      </c>
      <c r="H241" s="243">
        <v>0</v>
      </c>
      <c r="I241" s="243">
        <v>0</v>
      </c>
      <c r="J241" s="243">
        <v>0</v>
      </c>
      <c r="K241" s="243">
        <v>0</v>
      </c>
      <c r="L241" s="243">
        <v>0</v>
      </c>
      <c r="M241" s="243">
        <v>0</v>
      </c>
      <c r="N241" s="243">
        <v>0</v>
      </c>
      <c r="O241" s="243">
        <v>0</v>
      </c>
      <c r="P241" s="408">
        <v>166934.78</v>
      </c>
      <c r="Q241" s="243">
        <f t="shared" si="13"/>
        <v>166934.78</v>
      </c>
      <c r="R241"/>
      <c r="S241"/>
      <c r="T241"/>
      <c r="U241"/>
      <c r="V241"/>
    </row>
    <row r="242" spans="2:22" s="1" customFormat="1" x14ac:dyDescent="0.25">
      <c r="B242" s="27" t="s">
        <v>257</v>
      </c>
      <c r="C242" s="243">
        <v>0</v>
      </c>
      <c r="D242" s="243"/>
      <c r="E242" s="282">
        <v>0</v>
      </c>
      <c r="F242" s="282">
        <v>0</v>
      </c>
      <c r="G242" s="282">
        <v>0</v>
      </c>
      <c r="H242" s="282">
        <v>0</v>
      </c>
      <c r="I242" s="282">
        <v>0</v>
      </c>
      <c r="J242" s="282">
        <v>0</v>
      </c>
      <c r="K242" s="282">
        <v>0</v>
      </c>
      <c r="L242" s="282">
        <v>0</v>
      </c>
      <c r="M242" s="282">
        <v>0</v>
      </c>
      <c r="N242" s="282">
        <v>0</v>
      </c>
      <c r="O242" s="282">
        <v>0</v>
      </c>
      <c r="P242" s="409">
        <v>166934.78</v>
      </c>
      <c r="Q242" s="282">
        <f t="shared" si="13"/>
        <v>166934.78</v>
      </c>
      <c r="S242"/>
      <c r="T242"/>
      <c r="U242"/>
      <c r="V242"/>
    </row>
    <row r="243" spans="2:22" x14ac:dyDescent="0.25">
      <c r="B243" s="3" t="s">
        <v>258</v>
      </c>
      <c r="C243" s="241">
        <v>350990390000</v>
      </c>
      <c r="D243" s="241">
        <v>367619172579.79999</v>
      </c>
      <c r="E243" s="241">
        <v>15868590572.639999</v>
      </c>
      <c r="F243" s="241">
        <v>161612386968.91998</v>
      </c>
      <c r="G243" s="241">
        <v>4826882636.8500004</v>
      </c>
      <c r="H243" s="241">
        <v>25623443136.259998</v>
      </c>
      <c r="I243" s="241">
        <v>1272514530.7</v>
      </c>
      <c r="J243" s="241">
        <v>511292224.44999999</v>
      </c>
      <c r="K243" s="241">
        <v>23307742952.049999</v>
      </c>
      <c r="L243" s="241">
        <v>722089781.18000007</v>
      </c>
      <c r="M243" s="241">
        <v>267837721.34999999</v>
      </c>
      <c r="N243" s="241">
        <v>107332693320.12</v>
      </c>
      <c r="O243" s="241">
        <v>9029418505.6200008</v>
      </c>
      <c r="P243" s="241">
        <v>9803402950.6500015</v>
      </c>
      <c r="Q243" s="241">
        <f t="shared" si="13"/>
        <v>360178295300.79004</v>
      </c>
      <c r="R243" s="1"/>
    </row>
    <row r="244" spans="2:22" s="1" customFormat="1" x14ac:dyDescent="0.25">
      <c r="B244" s="24" t="s">
        <v>628</v>
      </c>
      <c r="C244" s="241">
        <v>0</v>
      </c>
      <c r="D244" s="241"/>
      <c r="E244" s="241">
        <v>0</v>
      </c>
      <c r="F244" s="241">
        <v>0</v>
      </c>
      <c r="G244" s="241">
        <v>0</v>
      </c>
      <c r="H244" s="241">
        <v>0</v>
      </c>
      <c r="I244" s="241">
        <v>0</v>
      </c>
      <c r="J244" s="241">
        <v>0</v>
      </c>
      <c r="K244" s="241">
        <v>0</v>
      </c>
      <c r="L244" s="241">
        <v>0</v>
      </c>
      <c r="M244" s="241">
        <v>0</v>
      </c>
      <c r="N244" s="241">
        <v>0</v>
      </c>
      <c r="O244" s="241">
        <v>0</v>
      </c>
      <c r="P244" s="241">
        <v>0</v>
      </c>
      <c r="Q244" s="241">
        <f t="shared" si="13"/>
        <v>0</v>
      </c>
      <c r="S244"/>
      <c r="T244"/>
      <c r="U244"/>
      <c r="V244"/>
    </row>
    <row r="245" spans="2:22" x14ac:dyDescent="0.25">
      <c r="B245" s="25" t="s">
        <v>661</v>
      </c>
      <c r="C245" s="53"/>
      <c r="D245" s="53"/>
      <c r="E245" s="266">
        <v>0</v>
      </c>
      <c r="F245" s="53">
        <v>0</v>
      </c>
      <c r="G245" s="53">
        <v>0</v>
      </c>
      <c r="H245" s="53">
        <v>0</v>
      </c>
      <c r="I245" s="53">
        <v>0</v>
      </c>
      <c r="J245" s="53">
        <v>0</v>
      </c>
      <c r="K245" s="53">
        <v>0</v>
      </c>
      <c r="L245" s="53">
        <v>0</v>
      </c>
      <c r="M245" s="53">
        <v>0</v>
      </c>
      <c r="N245" s="53">
        <v>0</v>
      </c>
      <c r="O245" s="53">
        <v>0</v>
      </c>
      <c r="P245" s="53">
        <v>0</v>
      </c>
      <c r="Q245" s="53">
        <f t="shared" si="13"/>
        <v>0</v>
      </c>
      <c r="R245" s="1"/>
    </row>
    <row r="246" spans="2:22" s="1" customFormat="1" x14ac:dyDescent="0.25">
      <c r="B246" s="24" t="s">
        <v>259</v>
      </c>
      <c r="C246" s="241">
        <v>350990390000</v>
      </c>
      <c r="D246" s="241">
        <v>288515118518.01001</v>
      </c>
      <c r="E246" s="241">
        <v>0</v>
      </c>
      <c r="F246" s="241">
        <v>157488827690.57999</v>
      </c>
      <c r="G246" s="241">
        <v>0</v>
      </c>
      <c r="H246" s="241">
        <v>153833625</v>
      </c>
      <c r="I246" s="241">
        <v>103125000</v>
      </c>
      <c r="J246" s="241">
        <v>0</v>
      </c>
      <c r="K246" s="241">
        <v>20000000000</v>
      </c>
      <c r="L246" s="241">
        <v>0</v>
      </c>
      <c r="M246" s="241">
        <v>0</v>
      </c>
      <c r="N246" s="241">
        <v>102294897028</v>
      </c>
      <c r="O246" s="241">
        <v>0</v>
      </c>
      <c r="P246" s="241">
        <v>5802249134.4300003</v>
      </c>
      <c r="Q246" s="241">
        <f t="shared" si="13"/>
        <v>285842932478.00995</v>
      </c>
      <c r="R246"/>
      <c r="S246"/>
      <c r="T246"/>
      <c r="U246"/>
      <c r="V246"/>
    </row>
    <row r="247" spans="2:22" x14ac:dyDescent="0.25">
      <c r="B247" s="25" t="s">
        <v>260</v>
      </c>
      <c r="C247" s="53">
        <v>118556260000</v>
      </c>
      <c r="D247" s="53">
        <v>20000000000</v>
      </c>
      <c r="E247" s="266">
        <v>0</v>
      </c>
      <c r="F247" s="53">
        <v>0</v>
      </c>
      <c r="G247" s="53">
        <v>0</v>
      </c>
      <c r="H247" s="53">
        <v>0</v>
      </c>
      <c r="I247" s="53">
        <v>0</v>
      </c>
      <c r="J247" s="53">
        <v>0</v>
      </c>
      <c r="K247" s="53">
        <v>20000000000</v>
      </c>
      <c r="L247" s="53">
        <v>0</v>
      </c>
      <c r="M247" s="53">
        <v>0</v>
      </c>
      <c r="N247" s="53">
        <v>0</v>
      </c>
      <c r="O247" s="53">
        <v>0</v>
      </c>
      <c r="P247" s="53">
        <v>0</v>
      </c>
      <c r="Q247" s="53">
        <f t="shared" si="13"/>
        <v>20000000000</v>
      </c>
    </row>
    <row r="248" spans="2:22" x14ac:dyDescent="0.25">
      <c r="B248" s="25" t="s">
        <v>261</v>
      </c>
      <c r="C248" s="53">
        <v>126220000000</v>
      </c>
      <c r="D248" s="53">
        <v>268515118518.01001</v>
      </c>
      <c r="E248" s="267">
        <v>0</v>
      </c>
      <c r="F248" s="53">
        <v>157488827690.57999</v>
      </c>
      <c r="G248" s="53">
        <v>0</v>
      </c>
      <c r="H248" s="53">
        <v>153833625</v>
      </c>
      <c r="I248" s="53">
        <v>103125000</v>
      </c>
      <c r="J248" s="53">
        <v>0</v>
      </c>
      <c r="K248" s="53">
        <v>0</v>
      </c>
      <c r="L248" s="53">
        <v>0</v>
      </c>
      <c r="M248" s="53">
        <v>0</v>
      </c>
      <c r="N248" s="53">
        <v>102294897028</v>
      </c>
      <c r="O248" s="53">
        <v>0</v>
      </c>
      <c r="P248" s="53">
        <v>5802249134.4300003</v>
      </c>
      <c r="Q248" s="53">
        <f t="shared" si="13"/>
        <v>265842932478.00998</v>
      </c>
    </row>
    <row r="249" spans="2:22" x14ac:dyDescent="0.25">
      <c r="B249" s="24" t="s">
        <v>263</v>
      </c>
      <c r="C249" s="241">
        <v>106214130000</v>
      </c>
      <c r="D249" s="241">
        <v>79104054061.789993</v>
      </c>
      <c r="E249" s="241">
        <v>15868590572.639999</v>
      </c>
      <c r="F249" s="241">
        <v>4123559278.3400002</v>
      </c>
      <c r="G249" s="241">
        <v>4826882636.8500004</v>
      </c>
      <c r="H249" s="241">
        <v>25469609511.259998</v>
      </c>
      <c r="I249" s="241">
        <v>1169389530.7</v>
      </c>
      <c r="J249" s="241">
        <v>511292224.44999999</v>
      </c>
      <c r="K249" s="241">
        <v>3307742952.0500002</v>
      </c>
      <c r="L249" s="241">
        <v>722089781.18000007</v>
      </c>
      <c r="M249" s="241">
        <v>267837721.34999999</v>
      </c>
      <c r="N249" s="241">
        <v>5037796292.1199999</v>
      </c>
      <c r="O249" s="241">
        <v>9029418505.6200008</v>
      </c>
      <c r="P249" s="241">
        <v>4001153816.2200003</v>
      </c>
      <c r="Q249" s="241">
        <f t="shared" si="13"/>
        <v>74335362822.779999</v>
      </c>
    </row>
    <row r="250" spans="2:22" x14ac:dyDescent="0.25">
      <c r="B250" s="27" t="s">
        <v>264</v>
      </c>
      <c r="C250" s="241"/>
      <c r="D250" s="53">
        <v>5649274953.4799995</v>
      </c>
      <c r="E250" s="241">
        <v>0</v>
      </c>
      <c r="F250" s="241">
        <v>0</v>
      </c>
      <c r="G250" s="241">
        <v>0</v>
      </c>
      <c r="H250" s="241">
        <v>0</v>
      </c>
      <c r="I250" s="241">
        <v>0</v>
      </c>
      <c r="J250" s="241">
        <v>0</v>
      </c>
      <c r="K250" s="241">
        <v>0</v>
      </c>
      <c r="L250" s="241">
        <v>0</v>
      </c>
      <c r="M250" s="241">
        <v>0</v>
      </c>
      <c r="N250" s="241">
        <v>0</v>
      </c>
      <c r="O250" s="241">
        <v>0</v>
      </c>
      <c r="P250" s="241">
        <v>0</v>
      </c>
      <c r="Q250" s="53">
        <f t="shared" si="13"/>
        <v>0</v>
      </c>
    </row>
    <row r="251" spans="2:22" x14ac:dyDescent="0.25">
      <c r="B251" s="27" t="s">
        <v>265</v>
      </c>
      <c r="C251" s="53">
        <v>106214130000</v>
      </c>
      <c r="D251" s="53">
        <v>73454779108.309998</v>
      </c>
      <c r="E251" s="53">
        <v>15868590572.639999</v>
      </c>
      <c r="F251" s="249">
        <v>4123559278.3400002</v>
      </c>
      <c r="G251" s="249">
        <v>4826882636.8500004</v>
      </c>
      <c r="H251" s="53">
        <v>25469609511.259998</v>
      </c>
      <c r="I251" s="53">
        <v>1169389530.7</v>
      </c>
      <c r="J251" s="53">
        <v>511292224.44999999</v>
      </c>
      <c r="K251" s="53">
        <v>3307742952.0500002</v>
      </c>
      <c r="L251" s="53">
        <v>722089781.18000007</v>
      </c>
      <c r="M251" s="53">
        <v>267837721.34999999</v>
      </c>
      <c r="N251" s="53">
        <v>5037796292.1199999</v>
      </c>
      <c r="O251" s="53">
        <v>9029418505.6200008</v>
      </c>
      <c r="P251" s="53">
        <v>4001153816.2200003</v>
      </c>
      <c r="Q251" s="53">
        <f t="shared" si="13"/>
        <v>74335362822.779999</v>
      </c>
      <c r="R251" s="1"/>
    </row>
    <row r="252" spans="2:22" x14ac:dyDescent="0.25">
      <c r="B252" s="10" t="s">
        <v>630</v>
      </c>
      <c r="C252" s="394">
        <f t="shared" ref="C252" si="14">+C253</f>
        <v>0</v>
      </c>
      <c r="D252" s="394"/>
      <c r="E252" s="394">
        <v>0</v>
      </c>
      <c r="F252" s="394">
        <v>0</v>
      </c>
      <c r="G252" s="394">
        <v>0</v>
      </c>
      <c r="H252" s="394">
        <v>0</v>
      </c>
      <c r="I252" s="394">
        <v>0</v>
      </c>
      <c r="J252" s="394">
        <v>0</v>
      </c>
      <c r="K252" s="394">
        <v>0</v>
      </c>
      <c r="L252" s="394">
        <v>0</v>
      </c>
      <c r="M252" s="394">
        <v>0</v>
      </c>
      <c r="N252" s="394">
        <v>0</v>
      </c>
      <c r="O252" s="394">
        <v>0</v>
      </c>
      <c r="P252" s="394">
        <v>0</v>
      </c>
      <c r="Q252" s="394">
        <f t="shared" si="13"/>
        <v>0</v>
      </c>
      <c r="R252" s="1"/>
    </row>
    <row r="253" spans="2:22" x14ac:dyDescent="0.25">
      <c r="B253" s="3" t="s">
        <v>631</v>
      </c>
      <c r="C253" s="241">
        <f t="shared" ref="C253:C255" si="15">C254</f>
        <v>0</v>
      </c>
      <c r="D253" s="241"/>
      <c r="E253" s="241">
        <v>0</v>
      </c>
      <c r="F253" s="241">
        <v>0</v>
      </c>
      <c r="G253" s="241">
        <v>0</v>
      </c>
      <c r="H253" s="241">
        <v>0</v>
      </c>
      <c r="I253" s="241">
        <v>0</v>
      </c>
      <c r="J253" s="241">
        <v>0</v>
      </c>
      <c r="K253" s="241">
        <v>0</v>
      </c>
      <c r="L253" s="241">
        <v>0</v>
      </c>
      <c r="M253" s="241">
        <v>0</v>
      </c>
      <c r="N253" s="241">
        <v>0</v>
      </c>
      <c r="O253" s="241">
        <v>0</v>
      </c>
      <c r="P253" s="241">
        <v>0</v>
      </c>
      <c r="Q253" s="241">
        <f t="shared" si="13"/>
        <v>0</v>
      </c>
      <c r="R253" s="1"/>
    </row>
    <row r="254" spans="2:22" x14ac:dyDescent="0.25">
      <c r="B254" s="24" t="s">
        <v>648</v>
      </c>
      <c r="C254" s="241">
        <f t="shared" si="15"/>
        <v>0</v>
      </c>
      <c r="D254" s="241"/>
      <c r="E254" s="241">
        <v>0</v>
      </c>
      <c r="F254" s="241">
        <v>0</v>
      </c>
      <c r="G254" s="241">
        <v>0</v>
      </c>
      <c r="H254" s="241">
        <v>0</v>
      </c>
      <c r="I254" s="241">
        <v>0</v>
      </c>
      <c r="J254" s="241">
        <v>0</v>
      </c>
      <c r="K254" s="241">
        <v>0</v>
      </c>
      <c r="L254" s="241">
        <v>0</v>
      </c>
      <c r="M254" s="241">
        <v>0</v>
      </c>
      <c r="N254" s="241">
        <v>0</v>
      </c>
      <c r="O254" s="241">
        <v>0</v>
      </c>
      <c r="P254" s="53">
        <v>0</v>
      </c>
      <c r="Q254" s="241">
        <f t="shared" si="13"/>
        <v>0</v>
      </c>
      <c r="R254" s="1"/>
    </row>
    <row r="255" spans="2:22" x14ac:dyDescent="0.25">
      <c r="B255" s="25" t="s">
        <v>662</v>
      </c>
      <c r="C255" s="53">
        <f t="shared" si="15"/>
        <v>0</v>
      </c>
      <c r="D255" s="53"/>
      <c r="E255" s="53">
        <v>0</v>
      </c>
      <c r="F255" s="53">
        <v>0</v>
      </c>
      <c r="G255" s="53">
        <v>0</v>
      </c>
      <c r="H255" s="53">
        <v>0</v>
      </c>
      <c r="I255" s="53">
        <v>0</v>
      </c>
      <c r="J255" s="53">
        <v>0</v>
      </c>
      <c r="K255" s="53">
        <v>0</v>
      </c>
      <c r="L255" s="53">
        <v>0</v>
      </c>
      <c r="M255" s="53">
        <v>0</v>
      </c>
      <c r="N255" s="53">
        <v>0</v>
      </c>
      <c r="O255" s="53">
        <v>0</v>
      </c>
      <c r="P255" s="53">
        <v>0</v>
      </c>
      <c r="Q255" s="53">
        <f t="shared" si="13"/>
        <v>0</v>
      </c>
    </row>
    <row r="256" spans="2:22" x14ac:dyDescent="0.25">
      <c r="B256" s="10" t="s">
        <v>633</v>
      </c>
      <c r="C256" s="394">
        <f t="shared" ref="C256" si="16">+C257</f>
        <v>0</v>
      </c>
      <c r="D256" s="394"/>
      <c r="E256" s="394">
        <v>0</v>
      </c>
      <c r="F256" s="394">
        <v>0</v>
      </c>
      <c r="G256" s="394">
        <v>0</v>
      </c>
      <c r="H256" s="394">
        <v>0</v>
      </c>
      <c r="I256" s="394">
        <v>0</v>
      </c>
      <c r="J256" s="394">
        <v>0</v>
      </c>
      <c r="K256" s="394">
        <v>736460000</v>
      </c>
      <c r="L256" s="394">
        <v>0</v>
      </c>
      <c r="M256" s="394">
        <v>0</v>
      </c>
      <c r="N256" s="394">
        <v>0</v>
      </c>
      <c r="O256" s="394">
        <v>0</v>
      </c>
      <c r="P256" s="394">
        <v>0</v>
      </c>
      <c r="Q256" s="394">
        <f t="shared" si="13"/>
        <v>736460000</v>
      </c>
      <c r="R256" s="1"/>
    </row>
    <row r="257" spans="2:18" x14ac:dyDescent="0.25">
      <c r="B257" s="3" t="s">
        <v>634</v>
      </c>
      <c r="C257" s="241">
        <f t="shared" ref="C257:C259" si="17">C258</f>
        <v>0</v>
      </c>
      <c r="D257" s="241"/>
      <c r="E257" s="241">
        <v>0</v>
      </c>
      <c r="F257" s="241">
        <v>0</v>
      </c>
      <c r="G257" s="241">
        <v>0</v>
      </c>
      <c r="H257" s="241">
        <v>0</v>
      </c>
      <c r="I257" s="241">
        <v>0</v>
      </c>
      <c r="J257" s="241">
        <v>0</v>
      </c>
      <c r="K257" s="241">
        <v>736460000</v>
      </c>
      <c r="L257" s="241">
        <v>0</v>
      </c>
      <c r="M257" s="241">
        <v>0</v>
      </c>
      <c r="N257" s="241">
        <v>0</v>
      </c>
      <c r="O257" s="241">
        <v>0</v>
      </c>
      <c r="P257" s="241">
        <v>0</v>
      </c>
      <c r="Q257" s="241">
        <f t="shared" si="13"/>
        <v>736460000</v>
      </c>
    </row>
    <row r="258" spans="2:18" x14ac:dyDescent="0.25">
      <c r="B258" s="24" t="s">
        <v>635</v>
      </c>
      <c r="C258" s="241">
        <f t="shared" si="17"/>
        <v>0</v>
      </c>
      <c r="D258" s="241"/>
      <c r="E258" s="241">
        <v>0</v>
      </c>
      <c r="F258" s="241">
        <v>0</v>
      </c>
      <c r="G258" s="241">
        <v>0</v>
      </c>
      <c r="H258" s="241">
        <v>0</v>
      </c>
      <c r="I258" s="241">
        <v>0</v>
      </c>
      <c r="J258" s="241">
        <v>0</v>
      </c>
      <c r="K258" s="241">
        <v>736460000</v>
      </c>
      <c r="L258" s="241">
        <v>0</v>
      </c>
      <c r="M258" s="241">
        <v>0</v>
      </c>
      <c r="N258" s="241">
        <v>0</v>
      </c>
      <c r="O258" s="241">
        <v>0</v>
      </c>
      <c r="P258" s="53">
        <v>0</v>
      </c>
      <c r="Q258" s="241">
        <f t="shared" si="13"/>
        <v>736460000</v>
      </c>
      <c r="R258" s="1"/>
    </row>
    <row r="259" spans="2:18" x14ac:dyDescent="0.25">
      <c r="B259" s="25" t="s">
        <v>636</v>
      </c>
      <c r="C259" s="53">
        <f t="shared" si="17"/>
        <v>0</v>
      </c>
      <c r="D259" s="53"/>
      <c r="E259" s="53">
        <v>0</v>
      </c>
      <c r="F259" s="53">
        <v>0</v>
      </c>
      <c r="G259" s="53">
        <v>0</v>
      </c>
      <c r="H259" s="53">
        <v>0</v>
      </c>
      <c r="I259" s="53">
        <v>0</v>
      </c>
      <c r="J259" s="53">
        <v>0</v>
      </c>
      <c r="K259" s="53">
        <v>736460000</v>
      </c>
      <c r="L259" s="53">
        <v>0</v>
      </c>
      <c r="M259" s="53">
        <v>0</v>
      </c>
      <c r="N259" s="53">
        <v>0</v>
      </c>
      <c r="O259" s="53">
        <v>0</v>
      </c>
      <c r="P259" s="53">
        <v>0</v>
      </c>
      <c r="Q259" s="53">
        <f t="shared" si="13"/>
        <v>736460000</v>
      </c>
      <c r="R259" s="1"/>
    </row>
    <row r="260" spans="2:18" x14ac:dyDescent="0.25">
      <c r="B260" s="25" t="s">
        <v>663</v>
      </c>
      <c r="C260" s="53">
        <v>0</v>
      </c>
      <c r="D260" s="53"/>
      <c r="E260" s="267">
        <v>0</v>
      </c>
      <c r="F260" s="53">
        <v>0</v>
      </c>
      <c r="G260" s="53">
        <v>0</v>
      </c>
      <c r="H260" s="53">
        <v>0</v>
      </c>
      <c r="I260" s="53">
        <v>0</v>
      </c>
      <c r="J260" s="53">
        <v>0</v>
      </c>
      <c r="K260" s="53">
        <v>0</v>
      </c>
      <c r="L260" s="53">
        <v>0</v>
      </c>
      <c r="M260" s="53">
        <v>0</v>
      </c>
      <c r="N260" s="53">
        <v>0</v>
      </c>
      <c r="O260" s="53">
        <v>0</v>
      </c>
      <c r="P260" s="53">
        <v>0</v>
      </c>
      <c r="Q260" s="53">
        <f t="shared" si="13"/>
        <v>0</v>
      </c>
      <c r="R260" s="1"/>
    </row>
    <row r="261" spans="2:18" x14ac:dyDescent="0.25">
      <c r="B261" s="24" t="s">
        <v>637</v>
      </c>
      <c r="C261" s="241">
        <v>0</v>
      </c>
      <c r="D261" s="241"/>
      <c r="E261" s="241">
        <v>0</v>
      </c>
      <c r="F261" s="241">
        <v>0</v>
      </c>
      <c r="G261" s="241">
        <v>0</v>
      </c>
      <c r="H261" s="241">
        <v>0</v>
      </c>
      <c r="I261" s="241">
        <v>0</v>
      </c>
      <c r="J261" s="241">
        <v>0</v>
      </c>
      <c r="K261" s="241">
        <v>0</v>
      </c>
      <c r="L261" s="241">
        <v>0</v>
      </c>
      <c r="M261" s="241">
        <v>0</v>
      </c>
      <c r="N261" s="241">
        <v>0</v>
      </c>
      <c r="O261" s="241">
        <v>0</v>
      </c>
      <c r="P261" s="241">
        <v>0</v>
      </c>
      <c r="Q261" s="398">
        <f t="shared" si="13"/>
        <v>0</v>
      </c>
      <c r="R261" s="1"/>
    </row>
    <row r="262" spans="2:18" x14ac:dyDescent="0.25">
      <c r="B262" s="27" t="s">
        <v>664</v>
      </c>
      <c r="C262" s="53">
        <v>0</v>
      </c>
      <c r="D262" s="53"/>
      <c r="E262" s="53">
        <v>0</v>
      </c>
      <c r="F262" s="53">
        <v>0</v>
      </c>
      <c r="G262" s="249">
        <v>0</v>
      </c>
      <c r="H262" s="53">
        <v>0</v>
      </c>
      <c r="I262" s="53">
        <v>0</v>
      </c>
      <c r="J262" s="53">
        <v>0</v>
      </c>
      <c r="K262" s="53">
        <v>0</v>
      </c>
      <c r="L262" s="53">
        <v>0</v>
      </c>
      <c r="M262" s="53">
        <v>0</v>
      </c>
      <c r="N262" s="53">
        <v>0</v>
      </c>
      <c r="O262" s="53">
        <v>0</v>
      </c>
      <c r="P262" s="53">
        <v>0</v>
      </c>
      <c r="Q262" s="53">
        <f t="shared" si="13"/>
        <v>0</v>
      </c>
      <c r="R262" s="1"/>
    </row>
    <row r="263" spans="2:18" x14ac:dyDescent="0.25">
      <c r="B263" s="32" t="s">
        <v>546</v>
      </c>
      <c r="C263" s="59">
        <f>+C231+C229</f>
        <v>1592355121494</v>
      </c>
      <c r="D263" s="59">
        <f t="shared" ref="D263:P263" si="18">+D231+D229</f>
        <v>1671795211077.7502</v>
      </c>
      <c r="E263" s="67">
        <f>+E231+E229</f>
        <v>125076173490.18002</v>
      </c>
      <c r="F263" s="67">
        <f t="shared" si="18"/>
        <v>256444191484.59003</v>
      </c>
      <c r="G263" s="67">
        <f t="shared" si="18"/>
        <v>97932672097.300034</v>
      </c>
      <c r="H263" s="67">
        <f t="shared" si="18"/>
        <v>153173407314.44003</v>
      </c>
      <c r="I263" s="67">
        <f>+I231+I229</f>
        <v>107294703783.82005</v>
      </c>
      <c r="J263" s="67">
        <f t="shared" si="18"/>
        <v>98230663086.290039</v>
      </c>
      <c r="K263" s="67">
        <f t="shared" si="18"/>
        <v>138930097144.08002</v>
      </c>
      <c r="L263" s="67">
        <f>+L231+L229</f>
        <v>97658894312.319992</v>
      </c>
      <c r="M263" s="60">
        <f t="shared" si="18"/>
        <v>95671989188.270004</v>
      </c>
      <c r="N263" s="60">
        <f t="shared" si="18"/>
        <v>215432994069.06006</v>
      </c>
      <c r="O263" s="60">
        <f t="shared" si="18"/>
        <v>101946178801.96005</v>
      </c>
      <c r="P263" s="60">
        <f t="shared" si="18"/>
        <v>128269147849.87003</v>
      </c>
      <c r="Q263" s="60">
        <f t="shared" si="13"/>
        <v>1616061112622.1802</v>
      </c>
      <c r="R263" s="1"/>
    </row>
    <row r="264" spans="2:18" x14ac:dyDescent="0.25">
      <c r="B264" s="272" t="s">
        <v>547</v>
      </c>
      <c r="C264"/>
      <c r="D264"/>
      <c r="E264"/>
      <c r="F264"/>
      <c r="G264"/>
      <c r="H264"/>
      <c r="I264"/>
      <c r="J264"/>
      <c r="K264"/>
      <c r="L264"/>
      <c r="M264"/>
      <c r="N264"/>
      <c r="O264"/>
      <c r="P264"/>
      <c r="R264" s="1"/>
    </row>
    <row r="265" spans="2:18" x14ac:dyDescent="0.25">
      <c r="B265" s="272" t="s">
        <v>659</v>
      </c>
      <c r="C265"/>
      <c r="D265"/>
      <c r="E265"/>
      <c r="F265"/>
      <c r="G265"/>
      <c r="H265"/>
      <c r="I265"/>
      <c r="J265"/>
      <c r="K265"/>
      <c r="L265"/>
      <c r="M265"/>
      <c r="N265"/>
      <c r="O265"/>
      <c r="P265"/>
    </row>
    <row r="266" spans="2:18" x14ac:dyDescent="0.25">
      <c r="B266" s="275" t="s">
        <v>269</v>
      </c>
      <c r="C266" s="19"/>
      <c r="D266" s="19"/>
      <c r="E266" s="35"/>
      <c r="F266" s="35"/>
      <c r="G266" s="35"/>
      <c r="H266" s="35"/>
      <c r="I266" s="35"/>
      <c r="J266" s="35"/>
      <c r="K266" s="35"/>
      <c r="L266" s="35"/>
      <c r="M266" s="35"/>
      <c r="N266" s="35"/>
      <c r="O266" s="35"/>
      <c r="P266" s="35"/>
      <c r="Q266" s="35"/>
      <c r="R266" s="1"/>
    </row>
    <row r="267" spans="2:18" x14ac:dyDescent="0.25">
      <c r="B267" s="19"/>
      <c r="C267" s="19"/>
      <c r="D267" s="19"/>
      <c r="E267" s="114"/>
      <c r="F267" s="114"/>
      <c r="G267" s="114"/>
      <c r="H267" s="114"/>
      <c r="I267" s="114"/>
      <c r="J267" s="114"/>
      <c r="K267" s="114"/>
      <c r="L267" s="19"/>
      <c r="M267" s="19"/>
      <c r="N267" s="19"/>
      <c r="O267" s="19"/>
      <c r="P267" s="19"/>
      <c r="Q267" s="114"/>
    </row>
    <row r="268" spans="2:18" x14ac:dyDescent="0.25">
      <c r="B268" s="19"/>
      <c r="C268" s="19"/>
      <c r="D268" s="19"/>
      <c r="E268" s="19"/>
      <c r="F268" s="19"/>
      <c r="G268" s="19"/>
      <c r="H268" s="19"/>
      <c r="I268" s="19"/>
      <c r="J268" s="19"/>
      <c r="K268" s="19"/>
      <c r="L268" s="19"/>
      <c r="M268" s="19"/>
      <c r="N268" s="19"/>
      <c r="O268" s="19"/>
      <c r="P268" s="19"/>
    </row>
    <row r="269" spans="2:18" x14ac:dyDescent="0.25">
      <c r="B269" s="19"/>
      <c r="C269" s="19"/>
      <c r="D269" s="19"/>
      <c r="E269" s="114"/>
      <c r="F269" s="114"/>
      <c r="G269" s="114"/>
      <c r="H269" s="114"/>
      <c r="I269" s="114"/>
      <c r="J269" s="114"/>
      <c r="K269" s="114"/>
      <c r="L269" s="114"/>
      <c r="M269" s="114"/>
      <c r="N269" s="114"/>
      <c r="O269" s="19"/>
      <c r="P269" s="19"/>
    </row>
    <row r="270" spans="2:18" x14ac:dyDescent="0.25">
      <c r="B270" s="19"/>
      <c r="C270" s="19"/>
      <c r="D270" s="19"/>
      <c r="E270" s="19"/>
      <c r="F270" s="19"/>
      <c r="G270" s="19"/>
      <c r="H270" s="19"/>
      <c r="I270" s="19"/>
      <c r="J270" s="19"/>
      <c r="K270" s="19"/>
      <c r="L270" s="19"/>
      <c r="M270" s="19"/>
      <c r="N270" s="19"/>
      <c r="O270" s="19"/>
      <c r="P270" s="19"/>
    </row>
    <row r="271" spans="2:18" x14ac:dyDescent="0.25">
      <c r="C271" s="19"/>
      <c r="D271" s="19"/>
      <c r="E271" s="19"/>
      <c r="F271" s="19"/>
      <c r="G271" s="19"/>
      <c r="H271" s="19"/>
      <c r="I271" s="19"/>
      <c r="J271" s="19"/>
      <c r="K271" s="19"/>
      <c r="L271" s="19"/>
      <c r="M271" s="19"/>
      <c r="N271" s="19"/>
      <c r="O271" s="19"/>
      <c r="P271" s="19"/>
    </row>
  </sheetData>
  <mergeCells count="7">
    <mergeCell ref="B3:Q3"/>
    <mergeCell ref="B4:Q4"/>
    <mergeCell ref="B5:Q5"/>
    <mergeCell ref="B6:Q6"/>
    <mergeCell ref="B9:B10"/>
    <mergeCell ref="D9:D10"/>
    <mergeCell ref="E9:Q9"/>
  </mergeCells>
  <pageMargins left="0.7" right="0.7" top="0.75" bottom="0.75" header="0.3" footer="0.3"/>
  <pageSetup orientation="portrait" r:id="rId1"/>
  <ignoredErrors>
    <ignoredError sqref="C256" formula="1"/>
    <ignoredError sqref="B169:D169 Q254:Q262 Q252:Q253" evalError="1"/>
    <ignoredError sqref="Q220 Q217 Q11:Q168 Q170:Q211 Q224:Q232 Q250 Q222:Q223 Q235" formulaRange="1"/>
    <ignoredError sqref="Q169 Q221 Q251 Q236:Q249 Q233:Q234" evalError="1"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D690F-AD5B-4CDB-B725-92DD71DAE5F5}">
  <dimension ref="B1:AI254"/>
  <sheetViews>
    <sheetView showGridLines="0" tabSelected="1" zoomScale="70" zoomScaleNormal="70" workbookViewId="0">
      <selection activeCell="B9" sqref="B9:B10"/>
    </sheetView>
  </sheetViews>
  <sheetFormatPr defaultColWidth="11" defaultRowHeight="15" x14ac:dyDescent="0.25"/>
  <cols>
    <col min="1" max="1" width="6.140625" customWidth="1"/>
    <col min="2" max="2" width="102.5703125" customWidth="1"/>
    <col min="3" max="3" width="20.7109375" style="5" customWidth="1"/>
    <col min="4" max="4" width="20.7109375" style="5" hidden="1" customWidth="1"/>
    <col min="5" max="5" width="20.42578125" style="18" bestFit="1" customWidth="1"/>
    <col min="6" max="6" width="16.140625" style="18" customWidth="1"/>
    <col min="7" max="7" width="15.7109375" style="18" customWidth="1"/>
    <col min="8" max="8" width="14.5703125" style="18" customWidth="1"/>
    <col min="9" max="9" width="14.28515625" style="18" customWidth="1"/>
    <col min="10" max="10" width="15" style="18" customWidth="1"/>
    <col min="11" max="11" width="15.7109375" style="18" customWidth="1"/>
    <col min="12" max="12" width="14" style="18" hidden="1" customWidth="1"/>
    <col min="13" max="13" width="17" style="18" hidden="1" customWidth="1"/>
    <col min="14" max="14" width="14.42578125" style="18" hidden="1" customWidth="1"/>
    <col min="15" max="15" width="15" style="18" hidden="1" customWidth="1"/>
    <col min="16" max="16" width="12.140625" style="18" hidden="1" customWidth="1"/>
    <col min="17" max="17" width="20.5703125" bestFit="1" customWidth="1"/>
    <col min="18" max="18" width="18.85546875" customWidth="1"/>
    <col min="19" max="19" width="24.28515625" bestFit="1" customWidth="1"/>
    <col min="20" max="20" width="18.85546875" customWidth="1"/>
    <col min="21" max="21" width="23.140625" customWidth="1"/>
    <col min="22" max="22" width="27.7109375" bestFit="1" customWidth="1"/>
    <col min="23" max="23" width="16" bestFit="1" customWidth="1"/>
    <col min="24" max="24" width="104.28515625" bestFit="1" customWidth="1"/>
    <col min="25" max="25" width="32.85546875" bestFit="1" customWidth="1"/>
    <col min="26" max="26" width="17.28515625" bestFit="1" customWidth="1"/>
    <col min="27" max="27" width="16" bestFit="1" customWidth="1"/>
    <col min="28" max="28" width="14.5703125" bestFit="1" customWidth="1"/>
    <col min="29" max="29" width="15.5703125" bestFit="1" customWidth="1"/>
    <col min="30" max="30" width="15" bestFit="1" customWidth="1"/>
    <col min="31" max="31" width="14.42578125" bestFit="1" customWidth="1"/>
    <col min="32" max="32" width="16.5703125" bestFit="1" customWidth="1"/>
    <col min="33" max="33" width="20.85546875" bestFit="1" customWidth="1"/>
    <col min="34" max="34" width="11.5703125" bestFit="1" customWidth="1"/>
  </cols>
  <sheetData>
    <row r="1" spans="2:35" x14ac:dyDescent="0.25">
      <c r="F1" s="18" t="s">
        <v>6</v>
      </c>
    </row>
    <row r="3" spans="2:35" ht="28.5" x14ac:dyDescent="0.25">
      <c r="B3" s="411" t="s">
        <v>653</v>
      </c>
      <c r="C3" s="411"/>
      <c r="D3" s="411"/>
      <c r="E3" s="411"/>
      <c r="F3" s="411"/>
      <c r="G3" s="411"/>
      <c r="H3" s="411"/>
      <c r="I3" s="411"/>
      <c r="J3" s="411"/>
      <c r="K3" s="411"/>
      <c r="L3" s="411"/>
      <c r="M3" s="411"/>
      <c r="N3" s="411"/>
      <c r="O3" s="411"/>
      <c r="P3" s="411"/>
      <c r="Q3" s="411"/>
    </row>
    <row r="4" spans="2:35" ht="21" x14ac:dyDescent="0.25">
      <c r="B4" s="412" t="s">
        <v>132</v>
      </c>
      <c r="C4" s="412"/>
      <c r="D4" s="412"/>
      <c r="E4" s="412"/>
      <c r="F4" s="412"/>
      <c r="G4" s="412"/>
      <c r="H4" s="412"/>
      <c r="I4" s="412"/>
      <c r="J4" s="412"/>
      <c r="K4" s="412"/>
      <c r="L4" s="412"/>
      <c r="M4" s="412"/>
      <c r="N4" s="412"/>
      <c r="O4" s="412"/>
      <c r="P4" s="412"/>
      <c r="Q4" s="412"/>
    </row>
    <row r="5" spans="2:35" ht="21" x14ac:dyDescent="0.25">
      <c r="B5" s="412" t="s">
        <v>387</v>
      </c>
      <c r="C5" s="412"/>
      <c r="D5" s="412"/>
      <c r="E5" s="412"/>
      <c r="F5" s="412"/>
      <c r="G5" s="412"/>
      <c r="H5" s="412"/>
      <c r="I5" s="412"/>
      <c r="J5" s="412"/>
      <c r="K5" s="412"/>
      <c r="L5" s="412"/>
      <c r="M5" s="412"/>
      <c r="N5" s="412"/>
      <c r="O5" s="412"/>
      <c r="P5" s="412"/>
      <c r="Q5" s="412"/>
    </row>
    <row r="6" spans="2:35" ht="15.75" x14ac:dyDescent="0.25">
      <c r="B6" s="413" t="s">
        <v>128</v>
      </c>
      <c r="C6" s="413"/>
      <c r="D6" s="413"/>
      <c r="E6" s="413"/>
      <c r="F6" s="413"/>
      <c r="G6" s="413"/>
      <c r="H6" s="413"/>
      <c r="I6" s="413"/>
      <c r="J6" s="413"/>
      <c r="K6" s="413"/>
      <c r="L6" s="413"/>
      <c r="M6" s="413"/>
      <c r="N6" s="413"/>
      <c r="O6" s="413"/>
      <c r="P6" s="413"/>
      <c r="Q6" s="413"/>
    </row>
    <row r="7" spans="2:35" x14ac:dyDescent="0.25">
      <c r="B7" s="14"/>
      <c r="C7" s="4"/>
      <c r="D7" s="4"/>
      <c r="E7" s="16"/>
      <c r="F7" s="16"/>
      <c r="G7" s="16"/>
      <c r="H7" s="16"/>
      <c r="I7" s="16"/>
      <c r="J7" s="16"/>
      <c r="K7" s="16"/>
      <c r="L7" s="16"/>
      <c r="M7" s="16"/>
      <c r="N7" s="16"/>
      <c r="O7" s="16"/>
      <c r="P7" s="16"/>
    </row>
    <row r="8" spans="2:35" x14ac:dyDescent="0.25">
      <c r="B8" s="12" t="s">
        <v>665</v>
      </c>
      <c r="C8" s="6"/>
      <c r="D8" s="6"/>
      <c r="E8" s="17"/>
      <c r="F8" s="17"/>
      <c r="G8" s="17"/>
      <c r="H8" s="17"/>
      <c r="I8" s="17"/>
      <c r="J8" s="17"/>
      <c r="K8" s="17"/>
      <c r="L8" s="17"/>
      <c r="M8" s="17"/>
      <c r="N8" s="17"/>
      <c r="O8" s="17"/>
      <c r="P8" s="17"/>
      <c r="Q8" s="13" t="s">
        <v>131</v>
      </c>
    </row>
    <row r="9" spans="2:35" ht="15" customHeight="1" x14ac:dyDescent="0.25">
      <c r="B9" s="414" t="s">
        <v>180</v>
      </c>
      <c r="C9" s="269" t="s">
        <v>412</v>
      </c>
      <c r="D9" s="416" t="s">
        <v>413</v>
      </c>
      <c r="E9" s="418" t="s">
        <v>391</v>
      </c>
      <c r="F9" s="419"/>
      <c r="G9" s="419"/>
      <c r="H9" s="419"/>
      <c r="I9" s="419"/>
      <c r="J9" s="419"/>
      <c r="K9" s="419"/>
      <c r="L9" s="419"/>
      <c r="M9" s="419"/>
      <c r="N9" s="419"/>
      <c r="O9" s="419"/>
      <c r="P9" s="419"/>
      <c r="Q9" s="419"/>
    </row>
    <row r="10" spans="2:35" x14ac:dyDescent="0.25">
      <c r="B10" s="415"/>
      <c r="C10" s="268" t="s">
        <v>655</v>
      </c>
      <c r="D10" s="417"/>
      <c r="E10" s="31" t="s">
        <v>11</v>
      </c>
      <c r="F10" s="31" t="s">
        <v>12</v>
      </c>
      <c r="G10" s="31" t="s">
        <v>13</v>
      </c>
      <c r="H10" s="31" t="s">
        <v>14</v>
      </c>
      <c r="I10" s="31" t="s">
        <v>15</v>
      </c>
      <c r="J10" s="31" t="s">
        <v>16</v>
      </c>
      <c r="K10" s="31" t="s">
        <v>17</v>
      </c>
      <c r="L10" s="31" t="s">
        <v>18</v>
      </c>
      <c r="M10" s="31" t="s">
        <v>19</v>
      </c>
      <c r="N10" s="31" t="s">
        <v>20</v>
      </c>
      <c r="O10" s="31" t="s">
        <v>21</v>
      </c>
      <c r="P10" s="31" t="s">
        <v>22</v>
      </c>
      <c r="Q10" s="31" t="s">
        <v>23</v>
      </c>
      <c r="R10" s="239"/>
    </row>
    <row r="11" spans="2:35" s="1" customFormat="1" x14ac:dyDescent="0.25">
      <c r="B11" s="9" t="s">
        <v>181</v>
      </c>
      <c r="C11" s="394">
        <v>1340124486786</v>
      </c>
      <c r="D11" s="394">
        <v>1279012807143.6001</v>
      </c>
      <c r="E11" s="394">
        <v>119494544012.50002</v>
      </c>
      <c r="F11" s="394">
        <v>95350486128.339996</v>
      </c>
      <c r="G11" s="394">
        <v>105303869354.91002</v>
      </c>
      <c r="H11" s="394">
        <v>141838666155.75006</v>
      </c>
      <c r="I11" s="394">
        <v>102543634174.35001</v>
      </c>
      <c r="J11" s="394">
        <v>102771032655.20996</v>
      </c>
      <c r="K11" s="394">
        <v>119962774418.46997</v>
      </c>
      <c r="L11" s="394"/>
      <c r="M11" s="394"/>
      <c r="N11" s="394"/>
      <c r="O11" s="394"/>
      <c r="P11" s="394"/>
      <c r="Q11" s="394">
        <f t="shared" ref="Q11:Q74" si="0">+SUM(E11:P11)</f>
        <v>787265006899.53003</v>
      </c>
      <c r="S11" s="399"/>
      <c r="T11"/>
      <c r="U11"/>
      <c r="V11"/>
      <c r="W11"/>
      <c r="X11"/>
      <c r="Y11"/>
      <c r="Z11"/>
      <c r="AA11"/>
      <c r="AB11"/>
      <c r="AC11"/>
      <c r="AD11"/>
      <c r="AE11"/>
      <c r="AF11"/>
      <c r="AG11"/>
      <c r="AH11"/>
      <c r="AI11"/>
    </row>
    <row r="12" spans="2:35" s="1" customFormat="1" x14ac:dyDescent="0.25">
      <c r="B12" s="2" t="s">
        <v>182</v>
      </c>
      <c r="C12" s="241">
        <v>1236829099333</v>
      </c>
      <c r="D12" s="241">
        <v>1163958217816.5801</v>
      </c>
      <c r="E12" s="241">
        <v>113910789804.57001</v>
      </c>
      <c r="F12" s="241">
        <v>88920252300.26001</v>
      </c>
      <c r="G12" s="241">
        <v>99885413488.719986</v>
      </c>
      <c r="H12" s="241">
        <v>135834180930.42</v>
      </c>
      <c r="I12" s="241">
        <v>98038586888.960007</v>
      </c>
      <c r="J12" s="241">
        <v>98123162486.939987</v>
      </c>
      <c r="K12" s="241">
        <v>101972871814.23996</v>
      </c>
      <c r="L12" s="241"/>
      <c r="M12" s="241"/>
      <c r="N12" s="241"/>
      <c r="O12" s="241"/>
      <c r="P12" s="241"/>
      <c r="Q12" s="241">
        <f t="shared" si="0"/>
        <v>736685257714.10999</v>
      </c>
      <c r="S12" s="399"/>
      <c r="T12"/>
      <c r="U12"/>
      <c r="V12"/>
      <c r="W12"/>
      <c r="X12"/>
      <c r="Y12"/>
      <c r="Z12"/>
      <c r="AA12"/>
      <c r="AB12"/>
      <c r="AC12"/>
      <c r="AD12"/>
      <c r="AE12"/>
      <c r="AF12"/>
      <c r="AG12"/>
      <c r="AH12"/>
      <c r="AI12"/>
    </row>
    <row r="13" spans="2:35" s="1" customFormat="1" x14ac:dyDescent="0.25">
      <c r="B13" s="3" t="s">
        <v>183</v>
      </c>
      <c r="C13" s="252">
        <v>428719100220</v>
      </c>
      <c r="D13" s="252">
        <v>418803692011</v>
      </c>
      <c r="E13" s="252">
        <v>46065866293.050003</v>
      </c>
      <c r="F13" s="252">
        <v>31904526524.879993</v>
      </c>
      <c r="G13" s="252">
        <v>32519414206.880001</v>
      </c>
      <c r="H13" s="252">
        <v>66322678676.360008</v>
      </c>
      <c r="I13" s="252">
        <v>36927979633.82</v>
      </c>
      <c r="J13" s="252">
        <v>32603951436.140003</v>
      </c>
      <c r="K13" s="252">
        <v>36083591736.229996</v>
      </c>
      <c r="L13" s="252"/>
      <c r="M13" s="252"/>
      <c r="N13" s="252"/>
      <c r="O13" s="252"/>
      <c r="P13" s="252"/>
      <c r="Q13" s="241">
        <f t="shared" si="0"/>
        <v>282428008507.36005</v>
      </c>
      <c r="S13" s="399"/>
      <c r="T13"/>
      <c r="U13"/>
      <c r="V13"/>
      <c r="W13"/>
      <c r="X13"/>
      <c r="Y13"/>
      <c r="Z13"/>
      <c r="AA13"/>
      <c r="AB13"/>
      <c r="AC13"/>
      <c r="AD13"/>
      <c r="AE13"/>
      <c r="AF13"/>
      <c r="AG13"/>
      <c r="AH13"/>
      <c r="AI13"/>
    </row>
    <row r="14" spans="2:35" x14ac:dyDescent="0.25">
      <c r="B14" s="27" t="s">
        <v>274</v>
      </c>
      <c r="C14" s="53">
        <v>7710056808</v>
      </c>
      <c r="D14" s="53">
        <v>6809230383</v>
      </c>
      <c r="E14" s="239">
        <v>104571209.48</v>
      </c>
      <c r="F14" s="239">
        <v>639156621.47000003</v>
      </c>
      <c r="G14" s="239">
        <v>2373108755.0699997</v>
      </c>
      <c r="H14" s="239">
        <v>345196038.20999998</v>
      </c>
      <c r="I14" s="239">
        <v>259406539.66</v>
      </c>
      <c r="J14" s="239">
        <v>1325207238.7</v>
      </c>
      <c r="K14" s="239">
        <v>283798554.38</v>
      </c>
      <c r="L14" s="239"/>
      <c r="M14" s="239"/>
      <c r="N14" s="239"/>
      <c r="O14" s="239"/>
      <c r="P14" s="239"/>
      <c r="Q14" s="53">
        <f t="shared" si="0"/>
        <v>5330444956.9699993</v>
      </c>
      <c r="R14" s="1"/>
      <c r="S14" s="399"/>
    </row>
    <row r="15" spans="2:35" x14ac:dyDescent="0.25">
      <c r="B15" s="27" t="s">
        <v>275</v>
      </c>
      <c r="C15" s="53">
        <v>110359350068</v>
      </c>
      <c r="D15" s="53">
        <v>103288277267</v>
      </c>
      <c r="E15" s="239">
        <v>12126992891.219999</v>
      </c>
      <c r="F15" s="239">
        <v>10580931089.120001</v>
      </c>
      <c r="G15" s="239">
        <v>8880707161.9500008</v>
      </c>
      <c r="H15" s="239">
        <v>11028670323.719999</v>
      </c>
      <c r="I15" s="239">
        <v>12630815048.15</v>
      </c>
      <c r="J15" s="239">
        <v>8849683644.8000011</v>
      </c>
      <c r="K15" s="239">
        <v>8641944539.4500008</v>
      </c>
      <c r="L15" s="239"/>
      <c r="M15" s="239"/>
      <c r="N15" s="239"/>
      <c r="O15" s="239"/>
      <c r="P15" s="239"/>
      <c r="Q15" s="53">
        <f t="shared" si="0"/>
        <v>72739744698.410004</v>
      </c>
      <c r="R15" s="1"/>
      <c r="S15" s="399"/>
    </row>
    <row r="16" spans="2:35" x14ac:dyDescent="0.25">
      <c r="B16" s="27" t="s">
        <v>600</v>
      </c>
      <c r="C16" s="53">
        <v>9395091178</v>
      </c>
      <c r="D16" s="53">
        <v>8692356745</v>
      </c>
      <c r="E16" s="239">
        <v>978634205.5</v>
      </c>
      <c r="F16" s="239">
        <v>845848051.56999993</v>
      </c>
      <c r="G16" s="239">
        <v>667351984.41999996</v>
      </c>
      <c r="H16" s="239">
        <v>784488219.05000007</v>
      </c>
      <c r="I16" s="239">
        <v>722936805.67000008</v>
      </c>
      <c r="J16" s="239">
        <v>781494196.02999997</v>
      </c>
      <c r="K16" s="239">
        <v>895275873.05000007</v>
      </c>
      <c r="L16" s="239"/>
      <c r="M16" s="239"/>
      <c r="N16" s="239"/>
      <c r="O16" s="239"/>
      <c r="P16" s="239"/>
      <c r="Q16" s="53">
        <f t="shared" si="0"/>
        <v>5676029335.29</v>
      </c>
      <c r="R16" s="1"/>
      <c r="S16" s="399"/>
    </row>
    <row r="17" spans="2:19" x14ac:dyDescent="0.25">
      <c r="B17" s="27" t="s">
        <v>601</v>
      </c>
      <c r="C17" s="53">
        <v>803314699</v>
      </c>
      <c r="D17" s="53">
        <v>682969005</v>
      </c>
      <c r="E17" s="239">
        <v>128514496.25</v>
      </c>
      <c r="F17" s="239">
        <v>54094895.409999996</v>
      </c>
      <c r="G17" s="239">
        <v>30599352.030000001</v>
      </c>
      <c r="H17" s="239">
        <v>70017815.620000005</v>
      </c>
      <c r="I17" s="239">
        <v>36473911.840000004</v>
      </c>
      <c r="J17" s="239">
        <v>46399068.400000006</v>
      </c>
      <c r="K17" s="239">
        <v>49547840.100000001</v>
      </c>
      <c r="L17" s="239"/>
      <c r="M17" s="239"/>
      <c r="N17" s="239"/>
      <c r="O17" s="239"/>
      <c r="P17" s="239"/>
      <c r="Q17" s="53">
        <f t="shared" si="0"/>
        <v>415647379.64999998</v>
      </c>
      <c r="R17" s="1"/>
      <c r="S17" s="399"/>
    </row>
    <row r="18" spans="2:19" x14ac:dyDescent="0.25">
      <c r="B18" s="27" t="s">
        <v>602</v>
      </c>
      <c r="C18" s="53">
        <v>18109841</v>
      </c>
      <c r="D18" s="53">
        <v>19774340</v>
      </c>
      <c r="E18" s="239">
        <v>1980450.86</v>
      </c>
      <c r="F18" s="239">
        <v>1731886.28</v>
      </c>
      <c r="G18" s="239">
        <v>1499066.07</v>
      </c>
      <c r="H18" s="239">
        <v>1580444.67</v>
      </c>
      <c r="I18" s="239">
        <v>1170595.17</v>
      </c>
      <c r="J18" s="239">
        <v>1310951.99</v>
      </c>
      <c r="K18" s="239">
        <v>2431638.42</v>
      </c>
      <c r="L18" s="239"/>
      <c r="M18" s="239"/>
      <c r="N18" s="239"/>
      <c r="O18" s="239"/>
      <c r="P18" s="239"/>
      <c r="Q18" s="53">
        <f t="shared" si="0"/>
        <v>11705033.459999999</v>
      </c>
      <c r="R18" s="1"/>
      <c r="S18" s="399"/>
    </row>
    <row r="19" spans="2:19" x14ac:dyDescent="0.25">
      <c r="B19" s="27" t="s">
        <v>603</v>
      </c>
      <c r="C19" s="53">
        <v>1291986145</v>
      </c>
      <c r="D19" s="53">
        <v>1202418111</v>
      </c>
      <c r="E19" s="239">
        <v>114893988.71000001</v>
      </c>
      <c r="F19" s="239">
        <v>98432686.49000001</v>
      </c>
      <c r="G19" s="239">
        <v>100835729.33</v>
      </c>
      <c r="H19" s="239">
        <v>110878039.87</v>
      </c>
      <c r="I19" s="239">
        <v>106379398.75</v>
      </c>
      <c r="J19" s="239">
        <v>100012609.91000001</v>
      </c>
      <c r="K19" s="239">
        <v>109575046.73999999</v>
      </c>
      <c r="L19" s="239"/>
      <c r="M19" s="239"/>
      <c r="N19" s="239"/>
      <c r="O19" s="239"/>
      <c r="P19" s="239"/>
      <c r="Q19" s="53">
        <f t="shared" si="0"/>
        <v>741007499.80000007</v>
      </c>
      <c r="R19" s="1"/>
      <c r="S19" s="399"/>
    </row>
    <row r="20" spans="2:19" x14ac:dyDescent="0.25">
      <c r="B20" s="27" t="s">
        <v>604</v>
      </c>
      <c r="C20" s="53">
        <v>2492140580</v>
      </c>
      <c r="D20" s="53">
        <v>2394775801</v>
      </c>
      <c r="E20" s="239">
        <v>277092842.36000001</v>
      </c>
      <c r="F20" s="239">
        <v>231262428.91</v>
      </c>
      <c r="G20" s="239">
        <v>202072847.85999998</v>
      </c>
      <c r="H20" s="239">
        <v>196109482.27000001</v>
      </c>
      <c r="I20" s="239">
        <v>230891541.38</v>
      </c>
      <c r="J20" s="239">
        <v>259488308.30000001</v>
      </c>
      <c r="K20" s="239">
        <v>190714939.40000001</v>
      </c>
      <c r="L20" s="239"/>
      <c r="M20" s="239"/>
      <c r="N20" s="239"/>
      <c r="O20" s="239"/>
      <c r="P20" s="239"/>
      <c r="Q20" s="53">
        <f t="shared" si="0"/>
        <v>1587632390.48</v>
      </c>
      <c r="R20" s="1"/>
      <c r="S20" s="399"/>
    </row>
    <row r="21" spans="2:19" x14ac:dyDescent="0.25">
      <c r="B21" s="27" t="s">
        <v>605</v>
      </c>
      <c r="C21" s="53">
        <v>9588535199</v>
      </c>
      <c r="D21" s="53">
        <v>8947427845</v>
      </c>
      <c r="E21" s="239">
        <v>871704821.88999999</v>
      </c>
      <c r="F21" s="239">
        <v>697520093.34000003</v>
      </c>
      <c r="G21" s="239">
        <v>677467956.28999996</v>
      </c>
      <c r="H21" s="239">
        <v>753081801.20999992</v>
      </c>
      <c r="I21" s="239">
        <v>635961878.73000002</v>
      </c>
      <c r="J21" s="239">
        <v>651596974.20999992</v>
      </c>
      <c r="K21" s="239">
        <v>767776344.60000002</v>
      </c>
      <c r="L21" s="239"/>
      <c r="M21" s="239"/>
      <c r="N21" s="239"/>
      <c r="O21" s="239"/>
      <c r="P21" s="239"/>
      <c r="Q21" s="53">
        <f t="shared" si="0"/>
        <v>5055109870.2700005</v>
      </c>
      <c r="R21" s="1"/>
      <c r="S21" s="399"/>
    </row>
    <row r="22" spans="2:19" x14ac:dyDescent="0.25">
      <c r="B22" s="27" t="s">
        <v>606</v>
      </c>
      <c r="C22" s="53">
        <v>236642400</v>
      </c>
      <c r="D22" s="53">
        <v>204114554</v>
      </c>
      <c r="E22" s="239">
        <v>35020235.379999995</v>
      </c>
      <c r="F22" s="239">
        <v>15353586.859999999</v>
      </c>
      <c r="G22" s="239">
        <v>10827392.799999999</v>
      </c>
      <c r="H22" s="239">
        <v>26479566.09</v>
      </c>
      <c r="I22" s="239">
        <v>7072060.6200000001</v>
      </c>
      <c r="J22" s="239">
        <v>9320635.370000001</v>
      </c>
      <c r="K22" s="239">
        <v>17459004.740000002</v>
      </c>
      <c r="L22" s="239"/>
      <c r="M22" s="239"/>
      <c r="N22" s="239"/>
      <c r="O22" s="239"/>
      <c r="P22" s="239"/>
      <c r="Q22" s="53">
        <f t="shared" si="0"/>
        <v>121532481.86000001</v>
      </c>
      <c r="R22" s="1"/>
      <c r="S22" s="399"/>
    </row>
    <row r="23" spans="2:19" x14ac:dyDescent="0.25">
      <c r="B23" s="27" t="s">
        <v>415</v>
      </c>
      <c r="C23" s="53">
        <v>190316618868</v>
      </c>
      <c r="D23" s="53">
        <v>201516457307</v>
      </c>
      <c r="E23" s="239">
        <v>16906666634.280001</v>
      </c>
      <c r="F23" s="239">
        <v>13999754072.57</v>
      </c>
      <c r="G23" s="239">
        <v>14919395903.41</v>
      </c>
      <c r="H23" s="239">
        <v>41445292905.010002</v>
      </c>
      <c r="I23" s="239">
        <v>12949060090.199999</v>
      </c>
      <c r="J23" s="239">
        <v>14441587396.370001</v>
      </c>
      <c r="K23" s="239">
        <v>19722962755.049999</v>
      </c>
      <c r="L23" s="239"/>
      <c r="M23" s="239"/>
      <c r="N23" s="239"/>
      <c r="O23" s="239"/>
      <c r="P23" s="239"/>
      <c r="Q23" s="53">
        <f t="shared" si="0"/>
        <v>134384719756.88998</v>
      </c>
      <c r="R23" s="1"/>
      <c r="S23" s="399"/>
    </row>
    <row r="24" spans="2:19" x14ac:dyDescent="0.25">
      <c r="B24" s="27" t="s">
        <v>416</v>
      </c>
      <c r="C24" s="53">
        <v>277173427</v>
      </c>
      <c r="D24" s="53">
        <v>253717721</v>
      </c>
      <c r="E24" s="239">
        <v>19908649.800000001</v>
      </c>
      <c r="F24" s="239">
        <v>21561126.199999999</v>
      </c>
      <c r="G24" s="239">
        <v>21561116.199999999</v>
      </c>
      <c r="H24" s="239">
        <v>21651988.800000001</v>
      </c>
      <c r="I24" s="239">
        <v>21215799.800000001</v>
      </c>
      <c r="J24" s="239">
        <v>21688339.399999999</v>
      </c>
      <c r="K24" s="239">
        <v>22094238.399999999</v>
      </c>
      <c r="L24" s="239"/>
      <c r="M24" s="239"/>
      <c r="N24" s="239"/>
      <c r="O24" s="239"/>
      <c r="P24" s="239"/>
      <c r="Q24" s="53">
        <f t="shared" si="0"/>
        <v>149681258.59999999</v>
      </c>
      <c r="R24" s="1"/>
      <c r="S24" s="399"/>
    </row>
    <row r="25" spans="2:19" x14ac:dyDescent="0.25">
      <c r="B25" s="27" t="s">
        <v>417</v>
      </c>
      <c r="C25" s="53">
        <v>120299770</v>
      </c>
      <c r="D25" s="53">
        <v>112293088</v>
      </c>
      <c r="E25" s="239">
        <v>17924385.07</v>
      </c>
      <c r="F25" s="239">
        <v>11334322.299999999</v>
      </c>
      <c r="G25" s="239">
        <v>7421501.2599999998</v>
      </c>
      <c r="H25" s="239">
        <v>10716902.93</v>
      </c>
      <c r="I25" s="239">
        <v>14973159.83</v>
      </c>
      <c r="J25" s="239">
        <v>10106525.43</v>
      </c>
      <c r="K25" s="239">
        <v>12854742.189999999</v>
      </c>
      <c r="L25" s="239"/>
      <c r="M25" s="239"/>
      <c r="N25" s="239"/>
      <c r="O25" s="239"/>
      <c r="P25" s="239"/>
      <c r="Q25" s="53">
        <f t="shared" si="0"/>
        <v>85331539.00999999</v>
      </c>
      <c r="R25" s="1"/>
      <c r="S25" s="399"/>
    </row>
    <row r="26" spans="2:19" x14ac:dyDescent="0.25">
      <c r="B26" s="27" t="s">
        <v>418</v>
      </c>
      <c r="C26" s="53">
        <v>1252412706</v>
      </c>
      <c r="D26" s="53">
        <v>1172113936</v>
      </c>
      <c r="E26" s="239">
        <v>112749541.63999999</v>
      </c>
      <c r="F26" s="239">
        <v>105948133.68000001</v>
      </c>
      <c r="G26" s="239">
        <v>107114655.75</v>
      </c>
      <c r="H26" s="239">
        <v>105734181.75</v>
      </c>
      <c r="I26" s="239">
        <v>97687571.829999998</v>
      </c>
      <c r="J26" s="239">
        <v>104495008.63</v>
      </c>
      <c r="K26" s="239">
        <v>106183370.83</v>
      </c>
      <c r="L26" s="239"/>
      <c r="M26" s="239"/>
      <c r="N26" s="239"/>
      <c r="O26" s="239"/>
      <c r="P26" s="239"/>
      <c r="Q26" s="53">
        <f t="shared" si="0"/>
        <v>739912464.11000001</v>
      </c>
      <c r="R26" s="1"/>
      <c r="S26" s="399"/>
    </row>
    <row r="27" spans="2:19" x14ac:dyDescent="0.25">
      <c r="B27" s="27" t="s">
        <v>419</v>
      </c>
      <c r="C27" s="53">
        <v>1984758423</v>
      </c>
      <c r="D27" s="53">
        <v>1602837836</v>
      </c>
      <c r="E27" s="239">
        <v>196959333.06999999</v>
      </c>
      <c r="F27" s="239">
        <v>178495254.03999999</v>
      </c>
      <c r="G27" s="239">
        <v>153718515.93000001</v>
      </c>
      <c r="H27" s="239">
        <v>176546281.47</v>
      </c>
      <c r="I27" s="239">
        <v>155287860.88999999</v>
      </c>
      <c r="J27" s="239">
        <v>136836638.20000002</v>
      </c>
      <c r="K27" s="239">
        <v>136529456.00999999</v>
      </c>
      <c r="L27" s="239"/>
      <c r="M27" s="239"/>
      <c r="N27" s="239"/>
      <c r="O27" s="239"/>
      <c r="P27" s="239"/>
      <c r="Q27" s="53">
        <f t="shared" si="0"/>
        <v>1134373339.6100001</v>
      </c>
      <c r="R27" s="1"/>
      <c r="S27" s="399"/>
    </row>
    <row r="28" spans="2:19" x14ac:dyDescent="0.25">
      <c r="B28" s="27" t="s">
        <v>420</v>
      </c>
      <c r="C28" s="53">
        <v>7434095289</v>
      </c>
      <c r="D28" s="53">
        <v>9621189286</v>
      </c>
      <c r="E28" s="239">
        <v>6188351443.6999998</v>
      </c>
      <c r="F28" s="239"/>
      <c r="G28" s="239"/>
      <c r="H28" s="239">
        <v>3316494449.2600002</v>
      </c>
      <c r="I28" s="239"/>
      <c r="J28" s="239"/>
      <c r="K28" s="239"/>
      <c r="L28" s="239"/>
      <c r="M28" s="239"/>
      <c r="N28" s="239"/>
      <c r="O28" s="239"/>
      <c r="P28" s="239"/>
      <c r="Q28" s="53">
        <f t="shared" si="0"/>
        <v>9504845892.9599991</v>
      </c>
      <c r="R28" s="1"/>
      <c r="S28" s="399"/>
    </row>
    <row r="29" spans="2:19" x14ac:dyDescent="0.25">
      <c r="B29" s="27" t="s">
        <v>421</v>
      </c>
      <c r="C29" s="53">
        <v>179129524</v>
      </c>
      <c r="D29" s="53">
        <v>158920362</v>
      </c>
      <c r="E29" s="239">
        <v>20923787.98</v>
      </c>
      <c r="F29" s="239">
        <v>9512895.6900000013</v>
      </c>
      <c r="G29" s="239">
        <v>6644154.4100000001</v>
      </c>
      <c r="H29" s="239">
        <v>5036389.9499999993</v>
      </c>
      <c r="I29" s="239">
        <v>982323.83</v>
      </c>
      <c r="J29" s="239">
        <v>87888354.659999996</v>
      </c>
      <c r="K29" s="239">
        <v>4918514.62</v>
      </c>
      <c r="L29" s="239"/>
      <c r="M29" s="239"/>
      <c r="N29" s="239"/>
      <c r="O29" s="239"/>
      <c r="P29" s="239"/>
      <c r="Q29" s="53">
        <f t="shared" si="0"/>
        <v>135906421.13999999</v>
      </c>
      <c r="R29" s="1"/>
      <c r="S29" s="399"/>
    </row>
    <row r="30" spans="2:19" x14ac:dyDescent="0.25">
      <c r="B30" s="27" t="s">
        <v>423</v>
      </c>
      <c r="C30" s="53">
        <v>919830405</v>
      </c>
      <c r="D30" s="53">
        <v>880003026</v>
      </c>
      <c r="E30" s="239">
        <v>113648179.34999999</v>
      </c>
      <c r="F30" s="239">
        <v>94757825.429999992</v>
      </c>
      <c r="G30" s="239">
        <v>79777291.539999992</v>
      </c>
      <c r="H30" s="239">
        <v>85995022.390000001</v>
      </c>
      <c r="I30" s="239">
        <v>36143647.189999998</v>
      </c>
      <c r="J30" s="239">
        <v>54958222.569999993</v>
      </c>
      <c r="K30" s="239">
        <v>90365318.239999995</v>
      </c>
      <c r="L30" s="239"/>
      <c r="M30" s="239"/>
      <c r="N30" s="239"/>
      <c r="O30" s="239"/>
      <c r="P30" s="239"/>
      <c r="Q30" s="53">
        <f t="shared" si="0"/>
        <v>555645506.70999992</v>
      </c>
      <c r="R30" s="1"/>
      <c r="S30" s="399"/>
    </row>
    <row r="31" spans="2:19" x14ac:dyDescent="0.25">
      <c r="B31" s="27" t="s">
        <v>427</v>
      </c>
      <c r="C31" s="53">
        <v>15075846838</v>
      </c>
      <c r="D31" s="53">
        <v>9516811532</v>
      </c>
      <c r="E31" s="239">
        <v>816511032.20000005</v>
      </c>
      <c r="F31" s="239">
        <v>551883623.95999992</v>
      </c>
      <c r="G31" s="239">
        <v>569156974.58000004</v>
      </c>
      <c r="H31" s="239">
        <v>543758458.41999996</v>
      </c>
      <c r="I31" s="239">
        <v>451033846.13</v>
      </c>
      <c r="J31" s="239">
        <v>453075168.59000003</v>
      </c>
      <c r="K31" s="239">
        <v>485545565.25</v>
      </c>
      <c r="L31" s="239"/>
      <c r="M31" s="239"/>
      <c r="N31" s="239"/>
      <c r="O31" s="239"/>
      <c r="P31" s="239"/>
      <c r="Q31" s="53">
        <f t="shared" si="0"/>
        <v>3870964669.1300001</v>
      </c>
      <c r="R31" s="1"/>
      <c r="S31" s="399"/>
    </row>
    <row r="32" spans="2:19" x14ac:dyDescent="0.25">
      <c r="B32" s="27" t="s">
        <v>428</v>
      </c>
      <c r="C32" s="53">
        <v>8288658215</v>
      </c>
      <c r="D32" s="53">
        <v>6869663895</v>
      </c>
      <c r="E32" s="239">
        <v>804893734.28999996</v>
      </c>
      <c r="F32" s="239">
        <v>487720834.90000004</v>
      </c>
      <c r="G32" s="239">
        <v>473023350.32999998</v>
      </c>
      <c r="H32" s="239">
        <v>607265019.12</v>
      </c>
      <c r="I32" s="239">
        <v>877299862.25999999</v>
      </c>
      <c r="J32" s="239">
        <v>668008564.35000002</v>
      </c>
      <c r="K32" s="239">
        <v>655662859.51999998</v>
      </c>
      <c r="L32" s="239"/>
      <c r="M32" s="239"/>
      <c r="N32" s="239"/>
      <c r="O32" s="239"/>
      <c r="P32" s="239"/>
      <c r="Q32" s="53">
        <f t="shared" si="0"/>
        <v>4573874224.7699995</v>
      </c>
      <c r="R32" s="1"/>
      <c r="S32" s="399"/>
    </row>
    <row r="33" spans="2:34" x14ac:dyDescent="0.25">
      <c r="B33" s="27" t="s">
        <v>429</v>
      </c>
      <c r="C33" s="53">
        <v>25978181533</v>
      </c>
      <c r="D33" s="53">
        <v>23900192332</v>
      </c>
      <c r="E33" s="239">
        <v>2952367035.6199999</v>
      </c>
      <c r="F33" s="239">
        <v>2035520577.8900001</v>
      </c>
      <c r="G33" s="239">
        <v>1924743523.05</v>
      </c>
      <c r="H33" s="239">
        <v>2076522745.1999998</v>
      </c>
      <c r="I33" s="239">
        <v>1884879088.24</v>
      </c>
      <c r="J33" s="239">
        <v>2000220929.27</v>
      </c>
      <c r="K33" s="239">
        <v>2133478710.5900002</v>
      </c>
      <c r="L33" s="239"/>
      <c r="M33" s="239"/>
      <c r="N33" s="239"/>
      <c r="O33" s="239"/>
      <c r="P33" s="239"/>
      <c r="Q33" s="53">
        <f t="shared" si="0"/>
        <v>15007732609.860001</v>
      </c>
      <c r="R33" s="1"/>
      <c r="S33" s="399"/>
    </row>
    <row r="34" spans="2:34" x14ac:dyDescent="0.25">
      <c r="B34" s="27" t="s">
        <v>430</v>
      </c>
      <c r="C34" s="53">
        <v>211063558</v>
      </c>
      <c r="D34" s="53">
        <v>191091286</v>
      </c>
      <c r="E34" s="239">
        <v>15397823.699999999</v>
      </c>
      <c r="F34" s="239">
        <v>15295210.1</v>
      </c>
      <c r="G34" s="239">
        <v>15180055.32</v>
      </c>
      <c r="H34" s="239">
        <v>15542290.680000002</v>
      </c>
      <c r="I34" s="239">
        <v>15246276.59</v>
      </c>
      <c r="J34" s="239">
        <v>15390417.5</v>
      </c>
      <c r="K34" s="239">
        <v>15043742.859999999</v>
      </c>
      <c r="L34" s="239"/>
      <c r="M34" s="239"/>
      <c r="N34" s="239"/>
      <c r="O34" s="239"/>
      <c r="P34" s="239"/>
      <c r="Q34" s="53">
        <f t="shared" si="0"/>
        <v>107095816.75</v>
      </c>
      <c r="R34" s="1"/>
      <c r="S34" s="399"/>
    </row>
    <row r="35" spans="2:34" x14ac:dyDescent="0.25">
      <c r="B35" s="27" t="s">
        <v>431</v>
      </c>
      <c r="C35" s="53">
        <v>34826716</v>
      </c>
      <c r="D35" s="53">
        <v>32285846</v>
      </c>
      <c r="E35" s="239">
        <v>2583403.0699999998</v>
      </c>
      <c r="F35" s="239">
        <v>2479168.71</v>
      </c>
      <c r="G35" s="239">
        <v>2512610.54</v>
      </c>
      <c r="H35" s="239">
        <v>2769903.2600000002</v>
      </c>
      <c r="I35" s="239">
        <v>3005416.63</v>
      </c>
      <c r="J35" s="239">
        <v>2457950.7799999998</v>
      </c>
      <c r="K35" s="239">
        <v>2509937.2799999998</v>
      </c>
      <c r="L35" s="239"/>
      <c r="M35" s="239"/>
      <c r="N35" s="239"/>
      <c r="O35" s="239"/>
      <c r="P35" s="239"/>
      <c r="Q35" s="53">
        <f t="shared" si="0"/>
        <v>18318390.27</v>
      </c>
      <c r="R35" s="1"/>
      <c r="S35" s="399"/>
    </row>
    <row r="36" spans="2:34" x14ac:dyDescent="0.25">
      <c r="B36" s="27" t="s">
        <v>432</v>
      </c>
      <c r="C36" s="53">
        <v>1245182661</v>
      </c>
      <c r="D36" s="53">
        <v>1119988977</v>
      </c>
      <c r="E36" s="239">
        <v>93401770.299999997</v>
      </c>
      <c r="F36" s="239">
        <v>97670908</v>
      </c>
      <c r="G36" s="239">
        <v>98004417</v>
      </c>
      <c r="H36" s="239">
        <v>100834532.45</v>
      </c>
      <c r="I36" s="239">
        <v>98016709</v>
      </c>
      <c r="J36" s="239">
        <v>97473212</v>
      </c>
      <c r="K36" s="239">
        <v>99134476</v>
      </c>
      <c r="L36" s="239"/>
      <c r="M36" s="239"/>
      <c r="N36" s="239"/>
      <c r="O36" s="239"/>
      <c r="P36" s="239"/>
      <c r="Q36" s="53">
        <f t="shared" si="0"/>
        <v>684536024.75</v>
      </c>
      <c r="R36" s="1"/>
      <c r="S36" s="399"/>
    </row>
    <row r="37" spans="2:34" x14ac:dyDescent="0.25">
      <c r="B37" s="27" t="s">
        <v>433</v>
      </c>
      <c r="C37" s="53">
        <v>25307368281</v>
      </c>
      <c r="D37" s="53">
        <v>22157590110</v>
      </c>
      <c r="E37" s="239">
        <v>2507102164.3400002</v>
      </c>
      <c r="F37" s="239">
        <v>631584703.41000009</v>
      </c>
      <c r="G37" s="239">
        <v>680438725.22000003</v>
      </c>
      <c r="H37" s="239">
        <v>3737518887.2700005</v>
      </c>
      <c r="I37" s="239">
        <v>5144562604.25</v>
      </c>
      <c r="J37" s="239">
        <v>1836851587.9200001</v>
      </c>
      <c r="K37" s="239">
        <v>1019710062.0899999</v>
      </c>
      <c r="L37" s="239"/>
      <c r="M37" s="239"/>
      <c r="N37" s="239"/>
      <c r="O37" s="239"/>
      <c r="P37" s="239"/>
      <c r="Q37" s="53">
        <f t="shared" si="0"/>
        <v>15557768734.500002</v>
      </c>
      <c r="R37" s="1"/>
      <c r="S37" s="399"/>
    </row>
    <row r="38" spans="2:34" x14ac:dyDescent="0.25">
      <c r="B38" s="27" t="s">
        <v>434</v>
      </c>
      <c r="C38" s="53">
        <v>4598811542</v>
      </c>
      <c r="D38" s="53">
        <v>4058417254</v>
      </c>
      <c r="E38" s="239">
        <v>445912395.23000002</v>
      </c>
      <c r="F38" s="239">
        <v>280172739.73000002</v>
      </c>
      <c r="G38" s="239">
        <v>183674633.59999999</v>
      </c>
      <c r="H38" s="239">
        <v>400069709.30000001</v>
      </c>
      <c r="I38" s="239">
        <v>198589416.34999999</v>
      </c>
      <c r="J38" s="239">
        <v>326623743.65999997</v>
      </c>
      <c r="K38" s="239">
        <v>323373632.71000004</v>
      </c>
      <c r="L38" s="239"/>
      <c r="M38" s="239"/>
      <c r="N38" s="239"/>
      <c r="O38" s="239"/>
      <c r="P38" s="239"/>
      <c r="Q38" s="53">
        <f t="shared" si="0"/>
        <v>2158416270.5799999</v>
      </c>
      <c r="R38" s="1"/>
      <c r="S38" s="399"/>
    </row>
    <row r="39" spans="2:34" x14ac:dyDescent="0.25">
      <c r="B39" s="27" t="s">
        <v>424</v>
      </c>
      <c r="C39" s="53">
        <v>791363987</v>
      </c>
      <c r="D39" s="53">
        <v>756824799</v>
      </c>
      <c r="E39" s="239">
        <v>49863772.859999999</v>
      </c>
      <c r="F39" s="239">
        <v>61393566.200000003</v>
      </c>
      <c r="G39" s="239">
        <v>91780043.900000006</v>
      </c>
      <c r="H39" s="239">
        <v>105623216.78000002</v>
      </c>
      <c r="I39" s="239">
        <v>91154350.070000008</v>
      </c>
      <c r="J39" s="239">
        <v>86340759.459999993</v>
      </c>
      <c r="K39" s="239">
        <v>89909762.120000005</v>
      </c>
      <c r="L39" s="239"/>
      <c r="M39" s="239"/>
      <c r="N39" s="239"/>
      <c r="O39" s="239"/>
      <c r="P39" s="239"/>
      <c r="Q39" s="53">
        <f t="shared" si="0"/>
        <v>576065471.38999999</v>
      </c>
      <c r="R39" s="1"/>
      <c r="S39" s="399"/>
    </row>
    <row r="40" spans="2:34" x14ac:dyDescent="0.25">
      <c r="B40" s="27" t="s">
        <v>425</v>
      </c>
      <c r="C40" s="53">
        <v>2666801379</v>
      </c>
      <c r="D40" s="53">
        <v>2514212561</v>
      </c>
      <c r="E40" s="239">
        <v>154313640.70999998</v>
      </c>
      <c r="F40" s="239">
        <v>146420125.84999999</v>
      </c>
      <c r="G40" s="239">
        <v>229385594.38999999</v>
      </c>
      <c r="H40" s="239">
        <v>239112641.05000001</v>
      </c>
      <c r="I40" s="239">
        <v>249716842.46000001</v>
      </c>
      <c r="J40" s="239">
        <v>229553513.08999997</v>
      </c>
      <c r="K40" s="239">
        <v>196502127.95000002</v>
      </c>
      <c r="L40" s="239"/>
      <c r="M40" s="239"/>
      <c r="N40" s="239"/>
      <c r="O40" s="239"/>
      <c r="P40" s="239"/>
      <c r="Q40" s="53">
        <f t="shared" si="0"/>
        <v>1445004485.5</v>
      </c>
      <c r="R40" s="1"/>
      <c r="S40" s="399"/>
    </row>
    <row r="41" spans="2:34" x14ac:dyDescent="0.25">
      <c r="B41" s="27" t="s">
        <v>426</v>
      </c>
      <c r="C41" s="53">
        <v>900066</v>
      </c>
      <c r="D41" s="53">
        <v>394058</v>
      </c>
      <c r="E41" s="239">
        <v>270143.64</v>
      </c>
      <c r="F41" s="239"/>
      <c r="G41" s="239"/>
      <c r="H41" s="239"/>
      <c r="I41" s="239">
        <v>391964.04</v>
      </c>
      <c r="J41" s="239">
        <v>31502.639999999999</v>
      </c>
      <c r="K41" s="239">
        <v>75606.34</v>
      </c>
      <c r="L41" s="239"/>
      <c r="M41" s="239"/>
      <c r="N41" s="239"/>
      <c r="O41" s="239"/>
      <c r="P41" s="239"/>
      <c r="Q41" s="53">
        <f t="shared" si="0"/>
        <v>769216.65999999992</v>
      </c>
      <c r="R41" s="1"/>
      <c r="S41" s="399"/>
    </row>
    <row r="42" spans="2:34" x14ac:dyDescent="0.25">
      <c r="B42" s="27" t="s">
        <v>435</v>
      </c>
      <c r="C42" s="53">
        <v>3438104</v>
      </c>
      <c r="D42" s="53">
        <v>3581003</v>
      </c>
      <c r="E42" s="239">
        <v>705602.94</v>
      </c>
      <c r="F42" s="239">
        <v>43802.1</v>
      </c>
      <c r="G42" s="239">
        <v>43390.44</v>
      </c>
      <c r="H42" s="239">
        <v>1328511.83</v>
      </c>
      <c r="I42" s="239">
        <v>960381.79999999993</v>
      </c>
      <c r="J42" s="239">
        <v>251364.6</v>
      </c>
      <c r="K42" s="239">
        <v>156725.26</v>
      </c>
      <c r="L42" s="239"/>
      <c r="M42" s="239"/>
      <c r="N42" s="239"/>
      <c r="O42" s="239"/>
      <c r="P42" s="239"/>
      <c r="Q42" s="53">
        <f t="shared" si="0"/>
        <v>3489778.9699999997</v>
      </c>
      <c r="R42" s="1"/>
      <c r="S42" s="399"/>
    </row>
    <row r="43" spans="2:34" x14ac:dyDescent="0.25">
      <c r="B43" s="27" t="s">
        <v>436</v>
      </c>
      <c r="C43" s="53">
        <v>137112010</v>
      </c>
      <c r="D43" s="53">
        <v>123761745</v>
      </c>
      <c r="E43" s="239">
        <v>6006677.6100000003</v>
      </c>
      <c r="F43" s="239">
        <v>8646294.6699999999</v>
      </c>
      <c r="G43" s="239">
        <v>11367504.189999999</v>
      </c>
      <c r="H43" s="239">
        <v>8362908.7300000004</v>
      </c>
      <c r="I43" s="239">
        <v>6664642.46</v>
      </c>
      <c r="J43" s="239">
        <v>5598609.3100000005</v>
      </c>
      <c r="K43" s="239">
        <v>8056352.04</v>
      </c>
      <c r="L43" s="239"/>
      <c r="M43" s="239"/>
      <c r="N43" s="239"/>
      <c r="O43" s="239"/>
      <c r="P43" s="239"/>
      <c r="Q43" s="53">
        <f t="shared" si="0"/>
        <v>54702989.010000005</v>
      </c>
      <c r="R43" s="1"/>
      <c r="S43" s="399"/>
    </row>
    <row r="44" spans="2:34" s="1" customFormat="1" x14ac:dyDescent="0.25">
      <c r="B44" s="3" t="s">
        <v>187</v>
      </c>
      <c r="C44" s="241">
        <v>71510485694</v>
      </c>
      <c r="D44" s="241">
        <v>60953372099</v>
      </c>
      <c r="E44" s="241">
        <v>3864211244.8400006</v>
      </c>
      <c r="F44" s="241">
        <v>4037358178.7400002</v>
      </c>
      <c r="G44" s="241">
        <v>8092057844.7799988</v>
      </c>
      <c r="H44" s="241">
        <v>9662426091.9899998</v>
      </c>
      <c r="I44" s="241">
        <v>5228776563.8000011</v>
      </c>
      <c r="J44" s="241">
        <v>4328105094.6000004</v>
      </c>
      <c r="K44" s="241">
        <v>5270938274.1799984</v>
      </c>
      <c r="L44" s="241"/>
      <c r="M44" s="241"/>
      <c r="N44" s="241"/>
      <c r="O44" s="241"/>
      <c r="P44" s="241"/>
      <c r="Q44" s="241">
        <f t="shared" si="0"/>
        <v>40483873292.93</v>
      </c>
      <c r="S44" s="399"/>
      <c r="T44"/>
      <c r="U44"/>
      <c r="V44"/>
      <c r="W44"/>
      <c r="X44"/>
      <c r="Y44"/>
      <c r="Z44"/>
      <c r="AA44"/>
      <c r="AB44"/>
      <c r="AC44"/>
      <c r="AD44"/>
      <c r="AE44"/>
      <c r="AF44"/>
      <c r="AG44"/>
      <c r="AH44"/>
    </row>
    <row r="45" spans="2:34" x14ac:dyDescent="0.25">
      <c r="B45" s="26" t="s">
        <v>188</v>
      </c>
      <c r="C45" s="53">
        <v>8115815687</v>
      </c>
      <c r="D45" s="53">
        <v>6409508258</v>
      </c>
      <c r="E45" s="239">
        <v>135791538.22</v>
      </c>
      <c r="F45" s="239">
        <v>560483096.14999998</v>
      </c>
      <c r="G45" s="239">
        <v>2488226443.5599999</v>
      </c>
      <c r="H45" s="239">
        <v>289422591.57999998</v>
      </c>
      <c r="I45" s="239">
        <v>215502817.09</v>
      </c>
      <c r="J45" s="239">
        <v>189563196.58000001</v>
      </c>
      <c r="K45" s="239">
        <v>196044245.76999998</v>
      </c>
      <c r="L45" s="239"/>
      <c r="M45" s="239"/>
      <c r="N45" s="239"/>
      <c r="O45" s="239"/>
      <c r="P45" s="239"/>
      <c r="Q45" s="53">
        <f t="shared" si="0"/>
        <v>4075033928.9499998</v>
      </c>
      <c r="R45" s="1"/>
      <c r="S45" s="399"/>
    </row>
    <row r="46" spans="2:34" x14ac:dyDescent="0.25">
      <c r="B46" s="26" t="s">
        <v>189</v>
      </c>
      <c r="C46" s="53">
        <v>13329375127</v>
      </c>
      <c r="D46" s="53">
        <v>11373099219</v>
      </c>
      <c r="E46" s="239">
        <v>274286000.75</v>
      </c>
      <c r="F46" s="239">
        <v>171178887.25</v>
      </c>
      <c r="G46" s="239">
        <v>312907426.48000002</v>
      </c>
      <c r="H46" s="239">
        <v>4931823638.4899998</v>
      </c>
      <c r="I46" s="239">
        <v>439447513.13999999</v>
      </c>
      <c r="J46" s="239">
        <v>335200366.85000002</v>
      </c>
      <c r="K46" s="239">
        <v>356379976.65999997</v>
      </c>
      <c r="L46" s="239"/>
      <c r="M46" s="239"/>
      <c r="N46" s="239"/>
      <c r="O46" s="239"/>
      <c r="P46" s="239"/>
      <c r="Q46" s="53">
        <f t="shared" si="0"/>
        <v>6821223809.6199999</v>
      </c>
      <c r="R46" s="1"/>
      <c r="S46" s="399"/>
    </row>
    <row r="47" spans="2:34" x14ac:dyDescent="0.25">
      <c r="B47" s="26" t="s">
        <v>190</v>
      </c>
      <c r="C47" s="53">
        <v>16790618272</v>
      </c>
      <c r="D47" s="53">
        <v>15674319049</v>
      </c>
      <c r="E47" s="239">
        <v>1009352713.08</v>
      </c>
      <c r="F47" s="239">
        <v>1381912722.75</v>
      </c>
      <c r="G47" s="239">
        <v>1574058828.1900001</v>
      </c>
      <c r="H47" s="239">
        <v>1444687156.8699999</v>
      </c>
      <c r="I47" s="239">
        <v>1337809758.0900002</v>
      </c>
      <c r="J47" s="239">
        <v>1434522287.74</v>
      </c>
      <c r="K47" s="239">
        <v>1604713870.1199999</v>
      </c>
      <c r="L47" s="239"/>
      <c r="M47" s="239"/>
      <c r="N47" s="239"/>
      <c r="O47" s="239"/>
      <c r="P47" s="239"/>
      <c r="Q47" s="53">
        <f t="shared" si="0"/>
        <v>9787057336.8400002</v>
      </c>
      <c r="R47" s="1"/>
      <c r="S47" s="399"/>
    </row>
    <row r="48" spans="2:34" x14ac:dyDescent="0.25">
      <c r="B48" s="26" t="s">
        <v>317</v>
      </c>
      <c r="C48" s="53">
        <v>1338956663</v>
      </c>
      <c r="D48" s="53">
        <v>1177048071</v>
      </c>
      <c r="E48" s="239">
        <v>112685944.39</v>
      </c>
      <c r="F48" s="239">
        <v>107976895.31</v>
      </c>
      <c r="G48" s="239">
        <v>127879170.75</v>
      </c>
      <c r="H48" s="239">
        <v>654861622.41999996</v>
      </c>
      <c r="I48" s="239">
        <v>364563203.47999996</v>
      </c>
      <c r="J48" s="239">
        <v>117505061.88</v>
      </c>
      <c r="K48" s="239">
        <v>174179284.79000002</v>
      </c>
      <c r="L48" s="239"/>
      <c r="M48" s="239"/>
      <c r="N48" s="239"/>
      <c r="O48" s="239"/>
      <c r="P48" s="239"/>
      <c r="Q48" s="53">
        <f t="shared" si="0"/>
        <v>1659651183.02</v>
      </c>
      <c r="R48" s="1"/>
      <c r="S48" s="399"/>
    </row>
    <row r="49" spans="2:34" x14ac:dyDescent="0.25">
      <c r="B49" s="26" t="s">
        <v>191</v>
      </c>
      <c r="C49" s="53">
        <v>2811884469</v>
      </c>
      <c r="D49" s="53">
        <v>2564666928</v>
      </c>
      <c r="E49" s="239">
        <v>221794111.83999997</v>
      </c>
      <c r="F49" s="239">
        <v>246039936.21000001</v>
      </c>
      <c r="G49" s="239">
        <v>250228786.13999999</v>
      </c>
      <c r="H49" s="239">
        <v>162363206.06999999</v>
      </c>
      <c r="I49" s="239">
        <v>187340212.59</v>
      </c>
      <c r="J49" s="239">
        <v>217925105.69999999</v>
      </c>
      <c r="K49" s="239">
        <v>223108524.96000001</v>
      </c>
      <c r="L49" s="239"/>
      <c r="M49" s="239"/>
      <c r="N49" s="239"/>
      <c r="O49" s="239"/>
      <c r="P49" s="239"/>
      <c r="Q49" s="53">
        <f t="shared" si="0"/>
        <v>1508799883.51</v>
      </c>
      <c r="R49" s="1"/>
      <c r="S49" s="399"/>
    </row>
    <row r="50" spans="2:34" x14ac:dyDescent="0.25">
      <c r="B50" s="26" t="s">
        <v>319</v>
      </c>
      <c r="C50" s="53">
        <v>2072212623</v>
      </c>
      <c r="D50" s="53">
        <v>1053638150</v>
      </c>
      <c r="E50" s="239">
        <v>15576597.960000001</v>
      </c>
      <c r="F50" s="239">
        <v>72278739.069999993</v>
      </c>
      <c r="G50" s="239">
        <v>811504780.95000005</v>
      </c>
      <c r="H50" s="239">
        <v>106453609.19</v>
      </c>
      <c r="I50" s="239">
        <v>154554300.5</v>
      </c>
      <c r="J50" s="239">
        <v>46892122.780000001</v>
      </c>
      <c r="K50" s="239">
        <v>32925276.189999998</v>
      </c>
      <c r="L50" s="239"/>
      <c r="M50" s="239"/>
      <c r="N50" s="239"/>
      <c r="O50" s="239"/>
      <c r="P50" s="239"/>
      <c r="Q50" s="53">
        <f t="shared" si="0"/>
        <v>1240185426.6400001</v>
      </c>
      <c r="R50" s="1"/>
      <c r="S50" s="399"/>
    </row>
    <row r="51" spans="2:34" x14ac:dyDescent="0.25">
      <c r="B51" s="26" t="s">
        <v>320</v>
      </c>
      <c r="C51" s="53">
        <v>93616753</v>
      </c>
      <c r="D51" s="53">
        <v>86635909</v>
      </c>
      <c r="E51" s="239">
        <v>7495576</v>
      </c>
      <c r="F51" s="239">
        <v>7709950</v>
      </c>
      <c r="G51" s="239">
        <v>8710150</v>
      </c>
      <c r="H51" s="239">
        <v>6736750</v>
      </c>
      <c r="I51" s="239">
        <v>7289054</v>
      </c>
      <c r="J51" s="239">
        <v>7181883</v>
      </c>
      <c r="K51" s="239">
        <v>7586000</v>
      </c>
      <c r="L51" s="239"/>
      <c r="M51" s="239"/>
      <c r="N51" s="239"/>
      <c r="O51" s="239"/>
      <c r="P51" s="239"/>
      <c r="Q51" s="53">
        <f t="shared" si="0"/>
        <v>52709363</v>
      </c>
      <c r="R51" s="1"/>
      <c r="S51" s="399"/>
    </row>
    <row r="52" spans="2:34" x14ac:dyDescent="0.25">
      <c r="B52" s="26" t="s">
        <v>192</v>
      </c>
      <c r="C52" s="53">
        <v>23219460590</v>
      </c>
      <c r="D52" s="53">
        <v>19441319717</v>
      </c>
      <c r="E52" s="239">
        <v>1880231063.79</v>
      </c>
      <c r="F52" s="239">
        <v>1253954263.79</v>
      </c>
      <c r="G52" s="239">
        <v>2099853501.54</v>
      </c>
      <c r="H52" s="239">
        <v>1639822164.4099998</v>
      </c>
      <c r="I52" s="239">
        <v>2098328722.24</v>
      </c>
      <c r="J52" s="239">
        <v>1688563466.6500001</v>
      </c>
      <c r="K52" s="239">
        <v>2451332603.9899998</v>
      </c>
      <c r="L52" s="239"/>
      <c r="M52" s="239"/>
      <c r="N52" s="239"/>
      <c r="O52" s="239"/>
      <c r="P52" s="239"/>
      <c r="Q52" s="53">
        <f t="shared" si="0"/>
        <v>13112085786.41</v>
      </c>
      <c r="R52" s="1"/>
      <c r="S52" s="399"/>
    </row>
    <row r="53" spans="2:34" x14ac:dyDescent="0.25">
      <c r="B53" s="26" t="s">
        <v>321</v>
      </c>
      <c r="C53" s="53">
        <v>381891492</v>
      </c>
      <c r="D53" s="53">
        <v>304457742</v>
      </c>
      <c r="E53" s="239">
        <v>21343175.629999999</v>
      </c>
      <c r="F53" s="239">
        <v>26522203.84</v>
      </c>
      <c r="G53" s="239">
        <v>50366723.380000003</v>
      </c>
      <c r="H53" s="239">
        <v>48476418.339999996</v>
      </c>
      <c r="I53" s="239">
        <v>44195576.079999991</v>
      </c>
      <c r="J53" s="239">
        <v>38621681.439999998</v>
      </c>
      <c r="K53" s="239">
        <v>36612837.490000002</v>
      </c>
      <c r="L53" s="239"/>
      <c r="M53" s="239"/>
      <c r="N53" s="239"/>
      <c r="O53" s="239"/>
      <c r="P53" s="239"/>
      <c r="Q53" s="53">
        <f t="shared" si="0"/>
        <v>266138616.19999999</v>
      </c>
      <c r="R53" s="1"/>
      <c r="S53" s="399"/>
    </row>
    <row r="54" spans="2:34" x14ac:dyDescent="0.25">
      <c r="B54" s="26" t="s">
        <v>323</v>
      </c>
      <c r="C54" s="53">
        <v>354287977</v>
      </c>
      <c r="D54" s="53">
        <v>320729314</v>
      </c>
      <c r="E54" s="239">
        <v>23011476.57</v>
      </c>
      <c r="F54" s="239">
        <v>21430382.439999998</v>
      </c>
      <c r="G54" s="239">
        <v>66209033.039999999</v>
      </c>
      <c r="H54" s="239">
        <v>70447103.170000002</v>
      </c>
      <c r="I54" s="239">
        <v>70270866.390000001</v>
      </c>
      <c r="J54" s="239">
        <v>46099538.510000005</v>
      </c>
      <c r="K54" s="239">
        <v>17454053.07</v>
      </c>
      <c r="L54" s="239"/>
      <c r="M54" s="239"/>
      <c r="N54" s="239"/>
      <c r="O54" s="239"/>
      <c r="P54" s="239"/>
      <c r="Q54" s="53">
        <f t="shared" si="0"/>
        <v>314922453.19</v>
      </c>
      <c r="R54" s="1"/>
      <c r="S54" s="399"/>
    </row>
    <row r="55" spans="2:34" x14ac:dyDescent="0.25">
      <c r="B55" s="26" t="s">
        <v>324</v>
      </c>
      <c r="C55" s="53">
        <v>1140533872</v>
      </c>
      <c r="D55" s="53">
        <v>982465690</v>
      </c>
      <c r="E55" s="239">
        <v>65026073.120000005</v>
      </c>
      <c r="F55" s="239">
        <v>68801053.079999998</v>
      </c>
      <c r="G55" s="239">
        <v>106070030.87</v>
      </c>
      <c r="H55" s="239">
        <v>107479767.04000001</v>
      </c>
      <c r="I55" s="239">
        <v>108940196.50999999</v>
      </c>
      <c r="J55" s="239">
        <v>80699370.650000006</v>
      </c>
      <c r="K55" s="239">
        <v>62527317.789999999</v>
      </c>
      <c r="L55" s="239"/>
      <c r="M55" s="239"/>
      <c r="N55" s="239"/>
      <c r="O55" s="239"/>
      <c r="P55" s="239"/>
      <c r="Q55" s="53">
        <f t="shared" si="0"/>
        <v>599543809.05999994</v>
      </c>
      <c r="R55" s="1"/>
      <c r="S55" s="399"/>
    </row>
    <row r="56" spans="2:34" x14ac:dyDescent="0.25">
      <c r="B56" s="26" t="s">
        <v>325</v>
      </c>
      <c r="C56" s="53">
        <v>15788557</v>
      </c>
      <c r="D56" s="53">
        <v>14166762</v>
      </c>
      <c r="E56" s="239">
        <v>1520438.1700000002</v>
      </c>
      <c r="F56" s="239">
        <v>1122000.8399999999</v>
      </c>
      <c r="G56" s="239">
        <v>5031172.7299999995</v>
      </c>
      <c r="H56" s="239">
        <v>4268612.63</v>
      </c>
      <c r="I56" s="239">
        <v>3619095.71</v>
      </c>
      <c r="J56" s="239">
        <v>2439907.7999999998</v>
      </c>
      <c r="K56" s="239">
        <v>1556335.8599999999</v>
      </c>
      <c r="L56" s="239"/>
      <c r="M56" s="239"/>
      <c r="N56" s="239"/>
      <c r="O56" s="239"/>
      <c r="P56" s="239"/>
      <c r="Q56" s="53">
        <f t="shared" si="0"/>
        <v>19557563.739999998</v>
      </c>
      <c r="R56" s="1"/>
      <c r="S56" s="399"/>
    </row>
    <row r="57" spans="2:34" x14ac:dyDescent="0.25">
      <c r="B57" s="26" t="s">
        <v>326</v>
      </c>
      <c r="C57" s="53">
        <v>396443501</v>
      </c>
      <c r="D57" s="53">
        <v>318725549</v>
      </c>
      <c r="E57" s="239">
        <v>28437682.219999999</v>
      </c>
      <c r="F57" s="239">
        <v>29668708.460000001</v>
      </c>
      <c r="G57" s="239">
        <v>34544751.32</v>
      </c>
      <c r="H57" s="239">
        <v>41420366.43</v>
      </c>
      <c r="I57" s="239">
        <v>35911110.579999998</v>
      </c>
      <c r="J57" s="239">
        <v>25242164.240000002</v>
      </c>
      <c r="K57" s="239">
        <v>23079357.66</v>
      </c>
      <c r="L57" s="239"/>
      <c r="M57" s="239"/>
      <c r="N57" s="239"/>
      <c r="O57" s="239"/>
      <c r="P57" s="239"/>
      <c r="Q57" s="53">
        <f t="shared" si="0"/>
        <v>218304140.91</v>
      </c>
      <c r="R57" s="1"/>
      <c r="S57" s="399"/>
    </row>
    <row r="58" spans="2:34" x14ac:dyDescent="0.25">
      <c r="B58" s="26" t="s">
        <v>327</v>
      </c>
      <c r="C58" s="53">
        <v>1658773</v>
      </c>
      <c r="D58" s="53">
        <v>6301429</v>
      </c>
      <c r="E58" s="239">
        <v>0</v>
      </c>
      <c r="F58" s="239"/>
      <c r="G58" s="239"/>
      <c r="H58" s="239"/>
      <c r="I58" s="239"/>
      <c r="J58" s="239"/>
      <c r="K58" s="239">
        <v>41.74</v>
      </c>
      <c r="L58" s="239"/>
      <c r="M58" s="239"/>
      <c r="N58" s="239"/>
      <c r="O58" s="239"/>
      <c r="P58" s="239"/>
      <c r="Q58" s="53">
        <f t="shared" si="0"/>
        <v>41.74</v>
      </c>
      <c r="R58" s="1"/>
      <c r="S58" s="399"/>
    </row>
    <row r="59" spans="2:34" x14ac:dyDescent="0.25">
      <c r="B59" s="26" t="s">
        <v>328</v>
      </c>
      <c r="C59" s="53">
        <v>353237</v>
      </c>
      <c r="D59" s="53">
        <v>2827643</v>
      </c>
      <c r="E59" s="239">
        <v>0</v>
      </c>
      <c r="F59" s="239"/>
      <c r="G59" s="239"/>
      <c r="H59" s="239"/>
      <c r="I59" s="239"/>
      <c r="J59" s="239"/>
      <c r="K59" s="239">
        <v>4.59</v>
      </c>
      <c r="L59" s="239"/>
      <c r="M59" s="239"/>
      <c r="N59" s="239"/>
      <c r="O59" s="239"/>
      <c r="P59" s="239"/>
      <c r="Q59" s="53">
        <f t="shared" si="0"/>
        <v>4.59</v>
      </c>
      <c r="R59" s="1"/>
      <c r="S59" s="399"/>
    </row>
    <row r="60" spans="2:34" x14ac:dyDescent="0.25">
      <c r="B60" s="26" t="s">
        <v>329</v>
      </c>
      <c r="C60" s="53">
        <v>34404511</v>
      </c>
      <c r="D60" s="53">
        <v>44685402</v>
      </c>
      <c r="E60" s="291">
        <v>7467645.2999999998</v>
      </c>
      <c r="F60" s="239">
        <v>6865667.0999999996</v>
      </c>
      <c r="G60" s="239">
        <v>7392128.4199999999</v>
      </c>
      <c r="H60" s="239">
        <v>6422059.7599999998</v>
      </c>
      <c r="I60" s="239">
        <v>6563131.0199999996</v>
      </c>
      <c r="J60" s="239">
        <v>6977124.1199999992</v>
      </c>
      <c r="K60" s="239">
        <v>6479869.4500000002</v>
      </c>
      <c r="L60" s="239"/>
      <c r="M60" s="239"/>
      <c r="N60" s="239"/>
      <c r="O60" s="239"/>
      <c r="P60" s="239"/>
      <c r="Q60" s="53">
        <f t="shared" si="0"/>
        <v>48167625.169999994</v>
      </c>
      <c r="R60" s="1"/>
      <c r="S60" s="399"/>
    </row>
    <row r="61" spans="2:34" x14ac:dyDescent="0.25">
      <c r="B61" s="26" t="s">
        <v>330</v>
      </c>
      <c r="C61" s="53">
        <v>1413183590</v>
      </c>
      <c r="D61" s="53">
        <v>1178777267</v>
      </c>
      <c r="E61" s="291">
        <v>60191207.799999997</v>
      </c>
      <c r="F61" s="239">
        <v>81413672.449999988</v>
      </c>
      <c r="G61" s="239">
        <v>149074917.41</v>
      </c>
      <c r="H61" s="239">
        <v>147741025.58999997</v>
      </c>
      <c r="I61" s="239">
        <v>154441006.38</v>
      </c>
      <c r="J61" s="239">
        <v>90671816.659999982</v>
      </c>
      <c r="K61" s="239">
        <v>76958674.049999997</v>
      </c>
      <c r="L61" s="239"/>
      <c r="M61" s="239"/>
      <c r="N61" s="239"/>
      <c r="O61" s="239"/>
      <c r="P61" s="239"/>
      <c r="Q61" s="53">
        <f t="shared" si="0"/>
        <v>760492320.33999979</v>
      </c>
      <c r="R61" s="1"/>
      <c r="S61" s="399"/>
    </row>
    <row r="62" spans="2:34" s="1" customFormat="1" x14ac:dyDescent="0.25">
      <c r="B62" s="289" t="s">
        <v>194</v>
      </c>
      <c r="C62" s="290">
        <v>653798841877</v>
      </c>
      <c r="D62" s="290">
        <v>606449479739.57996</v>
      </c>
      <c r="E62" s="350">
        <v>57817856951.299995</v>
      </c>
      <c r="F62" s="290">
        <v>47589098294.98999</v>
      </c>
      <c r="G62" s="290">
        <v>52585092408.409996</v>
      </c>
      <c r="H62" s="290">
        <v>53578139171.13002</v>
      </c>
      <c r="I62" s="290">
        <v>50066039108.900017</v>
      </c>
      <c r="J62" s="290">
        <v>54355702095.740021</v>
      </c>
      <c r="K62" s="290">
        <v>54284402841.589996</v>
      </c>
      <c r="L62" s="290"/>
      <c r="M62" s="290"/>
      <c r="N62" s="290"/>
      <c r="O62" s="290"/>
      <c r="P62" s="290"/>
      <c r="Q62" s="403">
        <f t="shared" si="0"/>
        <v>370276330872.06006</v>
      </c>
      <c r="S62" s="399"/>
      <c r="T62"/>
      <c r="U62"/>
      <c r="V62"/>
      <c r="W62"/>
      <c r="X62"/>
      <c r="Y62"/>
      <c r="Z62"/>
      <c r="AA62"/>
      <c r="AB62"/>
      <c r="AC62"/>
      <c r="AD62"/>
      <c r="AE62"/>
      <c r="AF62"/>
      <c r="AG62"/>
      <c r="AH62"/>
    </row>
    <row r="63" spans="2:34" s="1" customFormat="1" x14ac:dyDescent="0.25">
      <c r="B63" s="23" t="s">
        <v>195</v>
      </c>
      <c r="C63" s="53">
        <v>434754561464</v>
      </c>
      <c r="D63" s="53">
        <v>401988343401.57996</v>
      </c>
      <c r="E63" s="291">
        <v>39098876656.010002</v>
      </c>
      <c r="F63" s="54">
        <v>31395061383.119999</v>
      </c>
      <c r="G63" s="54">
        <v>35123395711.809998</v>
      </c>
      <c r="H63" s="54">
        <v>35442471323.68</v>
      </c>
      <c r="I63" s="54">
        <v>33207302959.09</v>
      </c>
      <c r="J63" s="54">
        <v>37037251846.43</v>
      </c>
      <c r="K63" s="54">
        <v>35314975188.879997</v>
      </c>
      <c r="L63" s="54"/>
      <c r="M63" s="54"/>
      <c r="N63" s="54"/>
      <c r="O63" s="54"/>
      <c r="P63" s="54"/>
      <c r="Q63" s="53">
        <f t="shared" si="0"/>
        <v>246619335069.01999</v>
      </c>
      <c r="S63" s="399"/>
      <c r="T63"/>
      <c r="U63"/>
      <c r="V63"/>
      <c r="W63"/>
      <c r="X63"/>
      <c r="Y63"/>
      <c r="Z63"/>
      <c r="AA63"/>
      <c r="AB63"/>
      <c r="AC63"/>
      <c r="AD63"/>
      <c r="AE63"/>
      <c r="AF63"/>
      <c r="AG63"/>
      <c r="AH63"/>
    </row>
    <row r="64" spans="2:34" s="1" customFormat="1" x14ac:dyDescent="0.25">
      <c r="B64" s="23" t="s">
        <v>196</v>
      </c>
      <c r="C64" s="291">
        <v>56572644133</v>
      </c>
      <c r="D64" s="53">
        <v>53714967849</v>
      </c>
      <c r="E64" s="291">
        <v>4536885424.1499996</v>
      </c>
      <c r="F64" s="54">
        <v>4168139564.8999996</v>
      </c>
      <c r="G64" s="54">
        <v>4356469077.8900003</v>
      </c>
      <c r="H64" s="54">
        <v>4999785822.9500008</v>
      </c>
      <c r="I64" s="54">
        <v>4266976002.8200002</v>
      </c>
      <c r="J64" s="54">
        <v>4200516046.1400003</v>
      </c>
      <c r="K64" s="54">
        <v>5280565565.9700003</v>
      </c>
      <c r="L64" s="54"/>
      <c r="M64" s="54"/>
      <c r="N64" s="54"/>
      <c r="O64" s="54"/>
      <c r="P64" s="54"/>
      <c r="Q64" s="53">
        <f t="shared" si="0"/>
        <v>31809337504.82</v>
      </c>
      <c r="S64" s="399"/>
      <c r="T64"/>
      <c r="U64"/>
      <c r="V64"/>
      <c r="W64"/>
      <c r="X64"/>
      <c r="Y64"/>
      <c r="Z64"/>
      <c r="AA64"/>
      <c r="AB64"/>
      <c r="AC64"/>
      <c r="AD64"/>
      <c r="AE64"/>
      <c r="AF64"/>
      <c r="AG64"/>
      <c r="AH64"/>
    </row>
    <row r="65" spans="2:34" s="1" customFormat="1" x14ac:dyDescent="0.25">
      <c r="B65" s="23" t="s">
        <v>197</v>
      </c>
      <c r="C65" s="291">
        <v>33071362805</v>
      </c>
      <c r="D65" s="53">
        <v>31971137706</v>
      </c>
      <c r="E65" s="291">
        <v>2734103565.6100001</v>
      </c>
      <c r="F65" s="54">
        <v>2668513764.5500002</v>
      </c>
      <c r="G65" s="54">
        <v>2838642887.3500004</v>
      </c>
      <c r="H65" s="54">
        <v>3809528778.46</v>
      </c>
      <c r="I65" s="54">
        <v>3203409581.9400001</v>
      </c>
      <c r="J65" s="54">
        <v>3196887475.6900001</v>
      </c>
      <c r="K65" s="54">
        <v>3916563346.8000002</v>
      </c>
      <c r="L65" s="54"/>
      <c r="M65" s="54"/>
      <c r="N65" s="54"/>
      <c r="O65" s="54"/>
      <c r="P65" s="54"/>
      <c r="Q65" s="53">
        <f t="shared" si="0"/>
        <v>22367649400.400002</v>
      </c>
      <c r="S65" s="399"/>
      <c r="T65"/>
      <c r="U65"/>
      <c r="V65"/>
      <c r="W65"/>
      <c r="X65"/>
      <c r="Y65"/>
      <c r="Z65"/>
      <c r="AA65"/>
      <c r="AB65"/>
      <c r="AC65"/>
      <c r="AD65"/>
      <c r="AE65"/>
      <c r="AF65"/>
      <c r="AG65"/>
      <c r="AH65"/>
    </row>
    <row r="66" spans="2:34" s="1" customFormat="1" x14ac:dyDescent="0.25">
      <c r="B66" s="23" t="s">
        <v>279</v>
      </c>
      <c r="C66" s="291">
        <v>2348681324</v>
      </c>
      <c r="D66" s="53">
        <v>2154791900</v>
      </c>
      <c r="E66" s="291">
        <v>234256133.48999998</v>
      </c>
      <c r="F66" s="54">
        <v>160709873.52000001</v>
      </c>
      <c r="G66" s="54">
        <v>212571296.91999999</v>
      </c>
      <c r="H66" s="54">
        <v>183121885.07999998</v>
      </c>
      <c r="I66" s="54">
        <v>159740314.16</v>
      </c>
      <c r="J66" s="54">
        <v>254840182.06999999</v>
      </c>
      <c r="K66" s="54">
        <v>243281306.43000001</v>
      </c>
      <c r="L66" s="54"/>
      <c r="M66" s="54"/>
      <c r="N66" s="54"/>
      <c r="O66" s="54"/>
      <c r="P66" s="54"/>
      <c r="Q66" s="53">
        <f t="shared" si="0"/>
        <v>1448520991.6700001</v>
      </c>
      <c r="S66" s="399"/>
      <c r="T66"/>
      <c r="U66"/>
      <c r="V66"/>
      <c r="W66"/>
      <c r="X66"/>
      <c r="Y66"/>
      <c r="Z66"/>
      <c r="AA66"/>
      <c r="AB66"/>
      <c r="AC66"/>
      <c r="AD66"/>
      <c r="AE66"/>
      <c r="AF66"/>
      <c r="AG66"/>
      <c r="AH66"/>
    </row>
    <row r="67" spans="2:34" s="1" customFormat="1" x14ac:dyDescent="0.25">
      <c r="B67" s="23" t="s">
        <v>568</v>
      </c>
      <c r="C67" s="291">
        <v>4077137870</v>
      </c>
      <c r="D67" s="53">
        <v>4807100528</v>
      </c>
      <c r="E67" s="291">
        <v>298485459.38999999</v>
      </c>
      <c r="F67" s="54">
        <v>248454347.61000001</v>
      </c>
      <c r="G67" s="54">
        <v>358398873.99000001</v>
      </c>
      <c r="H67" s="54">
        <v>226905639.88999999</v>
      </c>
      <c r="I67" s="54">
        <v>276641833.80000001</v>
      </c>
      <c r="J67" s="54">
        <v>233051902.01000002</v>
      </c>
      <c r="K67" s="54">
        <v>321229269.62</v>
      </c>
      <c r="L67" s="54"/>
      <c r="M67" s="54"/>
      <c r="N67" s="54"/>
      <c r="O67" s="54"/>
      <c r="P67" s="54"/>
      <c r="Q67" s="53">
        <f t="shared" si="0"/>
        <v>1963167326.3099999</v>
      </c>
      <c r="S67" s="399"/>
      <c r="T67"/>
      <c r="U67"/>
      <c r="V67"/>
      <c r="W67"/>
      <c r="X67"/>
      <c r="Y67"/>
      <c r="Z67"/>
      <c r="AA67"/>
      <c r="AB67"/>
      <c r="AC67"/>
      <c r="AD67"/>
      <c r="AE67"/>
      <c r="AF67"/>
      <c r="AG67"/>
      <c r="AH67"/>
    </row>
    <row r="68" spans="2:34" s="1" customFormat="1" x14ac:dyDescent="0.25">
      <c r="B68" s="23" t="s">
        <v>333</v>
      </c>
      <c r="C68" s="291">
        <v>8838985012</v>
      </c>
      <c r="D68" s="53">
        <v>7828275996</v>
      </c>
      <c r="E68" s="291">
        <v>1089349746.99</v>
      </c>
      <c r="F68" s="54">
        <v>482702295.54000002</v>
      </c>
      <c r="G68" s="54">
        <v>521738064.88000005</v>
      </c>
      <c r="H68" s="54">
        <v>632437446.39999998</v>
      </c>
      <c r="I68" s="54">
        <v>587803763.87</v>
      </c>
      <c r="J68" s="54">
        <v>801307862.15999997</v>
      </c>
      <c r="K68" s="54">
        <v>362615337.01999998</v>
      </c>
      <c r="L68" s="54"/>
      <c r="M68" s="54"/>
      <c r="N68" s="54"/>
      <c r="O68" s="54"/>
      <c r="P68" s="54"/>
      <c r="Q68" s="53">
        <f t="shared" si="0"/>
        <v>4477954516.8599997</v>
      </c>
      <c r="S68" s="399"/>
      <c r="T68"/>
      <c r="U68"/>
      <c r="V68"/>
      <c r="W68"/>
      <c r="X68"/>
      <c r="Y68"/>
      <c r="Z68"/>
      <c r="AA68"/>
      <c r="AB68"/>
      <c r="AC68"/>
      <c r="AD68"/>
      <c r="AE68"/>
      <c r="AF68"/>
      <c r="AG68"/>
      <c r="AH68"/>
    </row>
    <row r="69" spans="2:34" s="1" customFormat="1" x14ac:dyDescent="0.25">
      <c r="B69" s="23" t="s">
        <v>334</v>
      </c>
      <c r="C69" s="291">
        <v>23785915</v>
      </c>
      <c r="D69" s="53">
        <v>23171433</v>
      </c>
      <c r="E69" s="291">
        <v>2721116.91</v>
      </c>
      <c r="F69" s="53">
        <v>249818.85</v>
      </c>
      <c r="G69" s="53">
        <v>769813.15</v>
      </c>
      <c r="H69" s="54">
        <v>1376241.76</v>
      </c>
      <c r="I69" s="54"/>
      <c r="J69" s="54">
        <v>1033946.6</v>
      </c>
      <c r="K69" s="54">
        <v>1545627.09</v>
      </c>
      <c r="L69" s="54"/>
      <c r="M69" s="54"/>
      <c r="N69" s="54"/>
      <c r="O69" s="54"/>
      <c r="P69" s="54"/>
      <c r="Q69" s="53">
        <f t="shared" si="0"/>
        <v>7696564.3599999994</v>
      </c>
      <c r="S69" s="399"/>
      <c r="T69"/>
      <c r="U69"/>
      <c r="V69"/>
      <c r="W69"/>
      <c r="X69"/>
      <c r="Y69"/>
      <c r="Z69"/>
      <c r="AA69"/>
      <c r="AB69"/>
      <c r="AC69"/>
      <c r="AD69"/>
      <c r="AE69"/>
      <c r="AF69"/>
      <c r="AG69"/>
      <c r="AH69"/>
    </row>
    <row r="70" spans="2:34" s="1" customFormat="1" x14ac:dyDescent="0.25">
      <c r="B70" s="23" t="s">
        <v>335</v>
      </c>
      <c r="C70" s="291">
        <v>1863747</v>
      </c>
      <c r="D70" s="53">
        <v>1594831</v>
      </c>
      <c r="E70" s="291">
        <v>299583.43</v>
      </c>
      <c r="F70" s="54">
        <v>38399.440000000002</v>
      </c>
      <c r="G70" s="54">
        <v>120497.99</v>
      </c>
      <c r="H70" s="54">
        <v>160390.70000000001</v>
      </c>
      <c r="I70" s="54">
        <v>212081.22</v>
      </c>
      <c r="J70" s="54">
        <v>127345.45999999999</v>
      </c>
      <c r="K70" s="54">
        <v>127890.78</v>
      </c>
      <c r="L70" s="54"/>
      <c r="M70" s="54"/>
      <c r="N70" s="54"/>
      <c r="O70" s="54"/>
      <c r="P70" s="54"/>
      <c r="Q70" s="53">
        <f t="shared" si="0"/>
        <v>1086189.02</v>
      </c>
      <c r="S70" s="399"/>
      <c r="T70"/>
      <c r="U70"/>
      <c r="V70"/>
      <c r="W70"/>
      <c r="X70"/>
      <c r="Y70"/>
      <c r="Z70"/>
      <c r="AA70"/>
      <c r="AB70"/>
      <c r="AC70"/>
      <c r="AD70"/>
      <c r="AE70"/>
      <c r="AF70"/>
      <c r="AG70"/>
      <c r="AH70"/>
    </row>
    <row r="71" spans="2:34" s="1" customFormat="1" x14ac:dyDescent="0.25">
      <c r="B71" s="23" t="s">
        <v>336</v>
      </c>
      <c r="C71" s="291">
        <v>34003131</v>
      </c>
      <c r="D71" s="53">
        <v>26412353</v>
      </c>
      <c r="E71" s="291">
        <v>5198545.4800000004</v>
      </c>
      <c r="F71" s="54">
        <v>221240.16</v>
      </c>
      <c r="G71" s="239">
        <v>640910.12</v>
      </c>
      <c r="H71" s="54">
        <v>983784.47</v>
      </c>
      <c r="I71" s="54"/>
      <c r="J71" s="54">
        <v>924841.33</v>
      </c>
      <c r="K71" s="54">
        <v>1162096.45</v>
      </c>
      <c r="L71" s="54"/>
      <c r="M71" s="54"/>
      <c r="N71" s="54"/>
      <c r="O71" s="54"/>
      <c r="P71" s="54"/>
      <c r="Q71" s="53">
        <f t="shared" si="0"/>
        <v>9131418.0099999998</v>
      </c>
      <c r="S71" s="399"/>
      <c r="T71"/>
      <c r="U71"/>
      <c r="V71"/>
      <c r="W71"/>
      <c r="X71"/>
      <c r="Y71"/>
      <c r="Z71"/>
      <c r="AA71"/>
      <c r="AB71"/>
      <c r="AC71"/>
      <c r="AD71"/>
      <c r="AE71"/>
      <c r="AF71"/>
      <c r="AG71"/>
      <c r="AH71"/>
    </row>
    <row r="72" spans="2:34" s="1" customFormat="1" x14ac:dyDescent="0.25">
      <c r="B72" s="23" t="s">
        <v>337</v>
      </c>
      <c r="C72" s="291">
        <v>1123788685</v>
      </c>
      <c r="D72" s="54">
        <v>924902236</v>
      </c>
      <c r="E72" s="291">
        <v>164098282.09999999</v>
      </c>
      <c r="F72" s="54">
        <v>7556248.3700000001</v>
      </c>
      <c r="G72" s="54">
        <v>32045373.93</v>
      </c>
      <c r="H72" s="54">
        <v>56286062.25</v>
      </c>
      <c r="I72" s="54"/>
      <c r="J72" s="54">
        <v>66388106.25</v>
      </c>
      <c r="K72" s="54">
        <v>59262436.619999997</v>
      </c>
      <c r="L72" s="54"/>
      <c r="M72" s="54"/>
      <c r="N72" s="54"/>
      <c r="O72" s="54"/>
      <c r="P72" s="54"/>
      <c r="Q72" s="53">
        <f t="shared" si="0"/>
        <v>385636509.51999998</v>
      </c>
      <c r="S72" s="399"/>
      <c r="T72"/>
      <c r="U72"/>
      <c r="V72"/>
      <c r="W72"/>
      <c r="X72"/>
      <c r="Y72"/>
      <c r="Z72"/>
      <c r="AA72"/>
      <c r="AB72"/>
      <c r="AC72"/>
      <c r="AD72"/>
      <c r="AE72"/>
      <c r="AF72"/>
      <c r="AG72"/>
      <c r="AH72"/>
    </row>
    <row r="73" spans="2:34" s="1" customFormat="1" x14ac:dyDescent="0.25">
      <c r="B73" s="23" t="s">
        <v>338</v>
      </c>
      <c r="C73" s="291">
        <v>74375053</v>
      </c>
      <c r="D73" s="53">
        <v>62820019</v>
      </c>
      <c r="E73" s="291">
        <v>46476165.579999998</v>
      </c>
      <c r="F73" s="54">
        <v>6140097.9800000004</v>
      </c>
      <c r="G73" s="54">
        <v>15263930.390000001</v>
      </c>
      <c r="H73" s="54">
        <v>10336033.4</v>
      </c>
      <c r="I73" s="54">
        <v>16780.990000000002</v>
      </c>
      <c r="J73" s="54">
        <v>21145571.539999999</v>
      </c>
      <c r="K73" s="54">
        <v>28477860.809999999</v>
      </c>
      <c r="L73" s="54"/>
      <c r="M73" s="54"/>
      <c r="N73" s="54"/>
      <c r="O73" s="54"/>
      <c r="P73" s="54"/>
      <c r="Q73" s="53">
        <f t="shared" si="0"/>
        <v>127856440.69</v>
      </c>
      <c r="S73" s="399"/>
      <c r="T73"/>
      <c r="U73"/>
      <c r="V73"/>
      <c r="W73"/>
      <c r="X73"/>
      <c r="Y73"/>
      <c r="Z73"/>
      <c r="AA73"/>
      <c r="AB73"/>
      <c r="AC73"/>
      <c r="AD73"/>
      <c r="AE73"/>
      <c r="AF73"/>
      <c r="AG73"/>
      <c r="AH73"/>
    </row>
    <row r="74" spans="2:34" s="1" customFormat="1" x14ac:dyDescent="0.25">
      <c r="B74" s="23" t="s">
        <v>339</v>
      </c>
      <c r="C74" s="291">
        <v>35877009</v>
      </c>
      <c r="D74" s="53">
        <v>30568731</v>
      </c>
      <c r="E74" s="291">
        <v>6193381.8300000001</v>
      </c>
      <c r="F74" s="54">
        <v>524131.28</v>
      </c>
      <c r="G74" s="239">
        <v>1689354.14</v>
      </c>
      <c r="H74" s="54">
        <v>3537590.77</v>
      </c>
      <c r="I74" s="54">
        <v>10690.62</v>
      </c>
      <c r="J74" s="54">
        <v>2171683.14</v>
      </c>
      <c r="K74" s="54">
        <v>2425512.81</v>
      </c>
      <c r="L74" s="54"/>
      <c r="M74" s="54"/>
      <c r="N74" s="54"/>
      <c r="O74" s="54"/>
      <c r="P74" s="54"/>
      <c r="Q74" s="53">
        <f t="shared" si="0"/>
        <v>16552344.59</v>
      </c>
      <c r="S74" s="399"/>
      <c r="T74"/>
      <c r="U74"/>
      <c r="V74"/>
      <c r="W74"/>
      <c r="X74"/>
      <c r="Y74"/>
      <c r="Z74"/>
      <c r="AA74"/>
      <c r="AB74"/>
      <c r="AC74"/>
      <c r="AD74"/>
      <c r="AE74"/>
      <c r="AF74"/>
      <c r="AG74"/>
      <c r="AH74"/>
    </row>
    <row r="75" spans="2:34" s="1" customFormat="1" x14ac:dyDescent="0.25">
      <c r="B75" s="23" t="s">
        <v>340</v>
      </c>
      <c r="C75" s="291">
        <v>318134837</v>
      </c>
      <c r="D75" s="53">
        <v>266395821</v>
      </c>
      <c r="E75" s="291">
        <v>59946251.990000002</v>
      </c>
      <c r="F75" s="54">
        <v>2738251.76</v>
      </c>
      <c r="G75" s="239">
        <v>7077276.7300000004</v>
      </c>
      <c r="H75" s="54">
        <v>19670212.300000001</v>
      </c>
      <c r="I75" s="54"/>
      <c r="J75" s="54">
        <v>17068731.579999998</v>
      </c>
      <c r="K75" s="54">
        <v>17655069.050000001</v>
      </c>
      <c r="L75" s="54"/>
      <c r="M75" s="54"/>
      <c r="N75" s="54"/>
      <c r="O75" s="54"/>
      <c r="P75" s="54"/>
      <c r="Q75" s="53">
        <f t="shared" ref="Q75:Q139" si="1">+SUM(E75:P75)</f>
        <v>124155793.41</v>
      </c>
      <c r="S75" s="399"/>
      <c r="T75"/>
      <c r="U75"/>
      <c r="V75"/>
      <c r="W75"/>
      <c r="X75"/>
      <c r="Y75"/>
      <c r="Z75"/>
      <c r="AA75"/>
      <c r="AB75"/>
      <c r="AC75"/>
      <c r="AD75"/>
      <c r="AE75"/>
      <c r="AF75"/>
      <c r="AG75"/>
      <c r="AH75"/>
    </row>
    <row r="76" spans="2:34" s="1" customFormat="1" x14ac:dyDescent="0.25">
      <c r="B76" s="23" t="s">
        <v>341</v>
      </c>
      <c r="C76" s="291">
        <v>492870</v>
      </c>
      <c r="D76" s="53">
        <v>461543</v>
      </c>
      <c r="E76" s="291">
        <v>94380.2</v>
      </c>
      <c r="F76" s="54">
        <v>11510.1</v>
      </c>
      <c r="G76" s="239">
        <v>27986.51</v>
      </c>
      <c r="H76" s="54">
        <v>29632.22</v>
      </c>
      <c r="I76" s="54"/>
      <c r="J76" s="54">
        <v>22719.08</v>
      </c>
      <c r="K76" s="54">
        <v>25804.84</v>
      </c>
      <c r="L76" s="54"/>
      <c r="M76" s="54"/>
      <c r="N76" s="54"/>
      <c r="O76" s="54"/>
      <c r="P76" s="54"/>
      <c r="Q76" s="53">
        <f t="shared" si="1"/>
        <v>212032.94999999998</v>
      </c>
      <c r="S76" s="399"/>
      <c r="T76"/>
      <c r="U76"/>
      <c r="V76"/>
      <c r="W76"/>
      <c r="X76"/>
      <c r="Y76"/>
      <c r="Z76"/>
      <c r="AA76"/>
      <c r="AB76"/>
      <c r="AC76"/>
      <c r="AD76"/>
      <c r="AE76"/>
      <c r="AF76"/>
      <c r="AG76"/>
      <c r="AH76"/>
    </row>
    <row r="77" spans="2:34" s="1" customFormat="1" x14ac:dyDescent="0.25">
      <c r="B77" s="23" t="s">
        <v>342</v>
      </c>
      <c r="C77" s="291">
        <v>24897646982</v>
      </c>
      <c r="D77" s="53">
        <v>22617349149</v>
      </c>
      <c r="E77" s="291">
        <v>2761581813.5300002</v>
      </c>
      <c r="F77" s="54">
        <v>1788074125.7299998</v>
      </c>
      <c r="G77" s="239">
        <v>1689404127.8499999</v>
      </c>
      <c r="H77" s="54">
        <v>2016713598.4400001</v>
      </c>
      <c r="I77" s="54">
        <v>1734788662.53</v>
      </c>
      <c r="J77" s="54">
        <v>1996463912.9000001</v>
      </c>
      <c r="K77" s="54">
        <v>2219784798.02</v>
      </c>
      <c r="L77" s="54"/>
      <c r="M77" s="54"/>
      <c r="N77" s="54"/>
      <c r="O77" s="54"/>
      <c r="P77" s="54"/>
      <c r="Q77" s="53">
        <f t="shared" si="1"/>
        <v>14206811039.000002</v>
      </c>
      <c r="S77" s="399"/>
      <c r="T77"/>
      <c r="U77"/>
      <c r="V77"/>
      <c r="W77"/>
      <c r="X77"/>
      <c r="Y77"/>
      <c r="Z77"/>
      <c r="AA77"/>
      <c r="AB77"/>
      <c r="AC77"/>
      <c r="AD77"/>
      <c r="AE77"/>
      <c r="AF77"/>
      <c r="AG77"/>
      <c r="AH77"/>
    </row>
    <row r="78" spans="2:34" s="1" customFormat="1" x14ac:dyDescent="0.25">
      <c r="B78" s="23" t="s">
        <v>343</v>
      </c>
      <c r="C78" s="291">
        <v>57160655</v>
      </c>
      <c r="D78" s="53">
        <v>48780434</v>
      </c>
      <c r="E78" s="291">
        <v>1821505.77</v>
      </c>
      <c r="F78" s="54">
        <v>129814.84</v>
      </c>
      <c r="G78" s="239">
        <v>570412.43999999994</v>
      </c>
      <c r="H78" s="54">
        <v>597766.41</v>
      </c>
      <c r="I78" s="54"/>
      <c r="J78" s="54">
        <v>441833.62</v>
      </c>
      <c r="K78" s="54">
        <v>473994.06</v>
      </c>
      <c r="L78" s="54"/>
      <c r="M78" s="54"/>
      <c r="N78" s="54"/>
      <c r="O78" s="54"/>
      <c r="P78" s="54"/>
      <c r="Q78" s="53">
        <f t="shared" si="1"/>
        <v>4035327.14</v>
      </c>
      <c r="S78" s="399"/>
      <c r="T78"/>
      <c r="U78"/>
      <c r="V78"/>
      <c r="W78"/>
      <c r="X78"/>
      <c r="Y78"/>
      <c r="Z78"/>
      <c r="AA78"/>
      <c r="AB78"/>
      <c r="AC78"/>
      <c r="AD78"/>
      <c r="AE78"/>
      <c r="AF78"/>
      <c r="AG78"/>
      <c r="AH78"/>
    </row>
    <row r="79" spans="2:34" s="1" customFormat="1" x14ac:dyDescent="0.25">
      <c r="B79" s="23" t="s">
        <v>344</v>
      </c>
      <c r="C79" s="291">
        <v>14255747078</v>
      </c>
      <c r="D79" s="53">
        <v>12535239532</v>
      </c>
      <c r="E79" s="291">
        <v>1208283092.4300001</v>
      </c>
      <c r="F79" s="54">
        <v>1068818793.1</v>
      </c>
      <c r="G79" s="239">
        <v>1468760854.98</v>
      </c>
      <c r="H79" s="54">
        <v>1104193328.3</v>
      </c>
      <c r="I79" s="54">
        <v>1229466175.78</v>
      </c>
      <c r="J79" s="54">
        <v>1184906482.4000001</v>
      </c>
      <c r="K79" s="54">
        <v>1241248667.6900001</v>
      </c>
      <c r="L79" s="54"/>
      <c r="M79" s="54"/>
      <c r="N79" s="54"/>
      <c r="O79" s="54"/>
      <c r="P79" s="54"/>
      <c r="Q79" s="53">
        <f t="shared" si="1"/>
        <v>8505677394.6800003</v>
      </c>
      <c r="S79" s="399"/>
      <c r="T79"/>
      <c r="U79"/>
      <c r="V79"/>
      <c r="W79"/>
      <c r="X79"/>
      <c r="Y79"/>
      <c r="Z79"/>
      <c r="AA79"/>
      <c r="AB79"/>
      <c r="AC79"/>
      <c r="AD79"/>
      <c r="AE79"/>
      <c r="AF79"/>
      <c r="AG79"/>
      <c r="AH79"/>
    </row>
    <row r="80" spans="2:34" s="1" customFormat="1" x14ac:dyDescent="0.25">
      <c r="B80" s="23" t="s">
        <v>345</v>
      </c>
      <c r="C80" s="291">
        <v>43099303</v>
      </c>
      <c r="D80" s="53">
        <v>35188000</v>
      </c>
      <c r="E80" s="291">
        <v>3420000</v>
      </c>
      <c r="F80" s="54">
        <v>3524500</v>
      </c>
      <c r="G80" s="239">
        <v>6944500</v>
      </c>
      <c r="H80" s="54"/>
      <c r="I80" s="54"/>
      <c r="J80" s="54">
        <v>3420000</v>
      </c>
      <c r="K80" s="54">
        <v>0</v>
      </c>
      <c r="L80" s="54"/>
      <c r="M80" s="54"/>
      <c r="N80" s="54"/>
      <c r="O80" s="54"/>
      <c r="P80" s="54"/>
      <c r="Q80" s="53">
        <f t="shared" si="1"/>
        <v>17309000</v>
      </c>
      <c r="S80" s="399"/>
      <c r="T80"/>
      <c r="U80"/>
      <c r="V80"/>
      <c r="W80"/>
      <c r="X80"/>
      <c r="Y80"/>
      <c r="Z80"/>
      <c r="AA80"/>
      <c r="AB80"/>
      <c r="AC80"/>
      <c r="AD80"/>
      <c r="AE80"/>
      <c r="AF80"/>
      <c r="AG80"/>
      <c r="AH80"/>
    </row>
    <row r="81" spans="2:34" s="1" customFormat="1" x14ac:dyDescent="0.25">
      <c r="B81" s="23" t="s">
        <v>346</v>
      </c>
      <c r="C81" s="291">
        <v>545249232</v>
      </c>
      <c r="D81" s="53">
        <v>411056557</v>
      </c>
      <c r="E81" s="291">
        <v>43708090.689999998</v>
      </c>
      <c r="F81" s="54">
        <v>26940857.510000002</v>
      </c>
      <c r="G81" s="239">
        <v>31661930.329999998</v>
      </c>
      <c r="H81" s="54">
        <v>71259134.760000005</v>
      </c>
      <c r="I81" s="54">
        <v>22266089.710000001</v>
      </c>
      <c r="J81" s="54">
        <v>26189261.73</v>
      </c>
      <c r="K81" s="54">
        <v>31055120.550000001</v>
      </c>
      <c r="L81" s="54"/>
      <c r="M81" s="54"/>
      <c r="N81" s="54"/>
      <c r="O81" s="54"/>
      <c r="P81" s="54"/>
      <c r="Q81" s="53">
        <f t="shared" si="1"/>
        <v>253080485.28000003</v>
      </c>
      <c r="S81" s="399"/>
      <c r="T81"/>
      <c r="U81"/>
      <c r="V81"/>
      <c r="W81"/>
      <c r="X81"/>
      <c r="Y81"/>
      <c r="Z81"/>
      <c r="AA81"/>
      <c r="AB81"/>
      <c r="AC81"/>
      <c r="AD81"/>
      <c r="AE81"/>
      <c r="AF81"/>
      <c r="AG81"/>
      <c r="AH81"/>
    </row>
    <row r="82" spans="2:34" s="1" customFormat="1" x14ac:dyDescent="0.25">
      <c r="B82" s="23" t="s">
        <v>569</v>
      </c>
      <c r="C82" s="291">
        <v>802374331</v>
      </c>
      <c r="D82" s="53">
        <v>740649198</v>
      </c>
      <c r="E82" s="291">
        <v>41380719.799999997</v>
      </c>
      <c r="F82" s="54">
        <v>92590404.600000009</v>
      </c>
      <c r="G82" s="239">
        <v>34760283.920000002</v>
      </c>
      <c r="H82" s="54">
        <v>70300742.640000001</v>
      </c>
      <c r="I82" s="54">
        <v>77695434.920000002</v>
      </c>
      <c r="J82" s="54">
        <v>34285393.119999997</v>
      </c>
      <c r="K82" s="54">
        <v>67068947.119999997</v>
      </c>
      <c r="L82" s="54"/>
      <c r="M82" s="54"/>
      <c r="N82" s="54"/>
      <c r="O82" s="54"/>
      <c r="P82" s="54"/>
      <c r="Q82" s="53">
        <f t="shared" si="1"/>
        <v>418081926.12</v>
      </c>
      <c r="S82" s="399"/>
      <c r="T82"/>
      <c r="U82"/>
      <c r="V82"/>
      <c r="W82"/>
      <c r="X82"/>
      <c r="Y82"/>
      <c r="Z82"/>
      <c r="AA82"/>
      <c r="AB82"/>
      <c r="AC82"/>
      <c r="AD82"/>
      <c r="AE82"/>
      <c r="AF82"/>
      <c r="AG82"/>
      <c r="AH82"/>
    </row>
    <row r="83" spans="2:34" s="1" customFormat="1" x14ac:dyDescent="0.25">
      <c r="B83" s="23" t="s">
        <v>348</v>
      </c>
      <c r="C83" s="291">
        <v>2056673704</v>
      </c>
      <c r="D83" s="53">
        <v>1918794871</v>
      </c>
      <c r="E83" s="291">
        <v>90822913</v>
      </c>
      <c r="F83" s="54">
        <v>204371936</v>
      </c>
      <c r="G83" s="54">
        <v>86823364</v>
      </c>
      <c r="H83" s="54">
        <v>161536176</v>
      </c>
      <c r="I83" s="54">
        <v>181144188</v>
      </c>
      <c r="J83" s="54">
        <v>88404162</v>
      </c>
      <c r="K83" s="54">
        <v>152682555</v>
      </c>
      <c r="L83" s="54"/>
      <c r="M83" s="54"/>
      <c r="N83" s="54"/>
      <c r="O83" s="54"/>
      <c r="P83" s="54"/>
      <c r="Q83" s="53">
        <f t="shared" si="1"/>
        <v>965785294</v>
      </c>
      <c r="S83" s="399"/>
      <c r="T83"/>
      <c r="U83"/>
      <c r="V83"/>
      <c r="W83"/>
      <c r="X83"/>
      <c r="Y83"/>
      <c r="Z83"/>
      <c r="AA83"/>
      <c r="AB83"/>
      <c r="AC83"/>
      <c r="AD83"/>
      <c r="AE83"/>
      <c r="AF83"/>
      <c r="AG83"/>
      <c r="AH83"/>
    </row>
    <row r="84" spans="2:34" s="1" customFormat="1" x14ac:dyDescent="0.25">
      <c r="B84" s="23" t="s">
        <v>349</v>
      </c>
      <c r="C84" s="291">
        <v>4465477300</v>
      </c>
      <c r="D84" s="53">
        <v>4225764784</v>
      </c>
      <c r="E84" s="291">
        <v>181015237.02000001</v>
      </c>
      <c r="F84" s="54">
        <v>197273332.09</v>
      </c>
      <c r="G84" s="54">
        <v>251547638.76000002</v>
      </c>
      <c r="H84" s="54">
        <v>232428263.22</v>
      </c>
      <c r="I84" s="54">
        <v>302231968.50999999</v>
      </c>
      <c r="J84" s="54">
        <v>378960819.86000001</v>
      </c>
      <c r="K84" s="54">
        <v>269583270.44999999</v>
      </c>
      <c r="L84" s="54"/>
      <c r="M84" s="54"/>
      <c r="N84" s="54"/>
      <c r="O84" s="54"/>
      <c r="P84" s="54"/>
      <c r="Q84" s="53">
        <f t="shared" si="1"/>
        <v>1813040529.9100001</v>
      </c>
      <c r="S84" s="399"/>
      <c r="T84"/>
      <c r="U84"/>
      <c r="V84"/>
      <c r="W84"/>
      <c r="X84"/>
      <c r="Y84"/>
      <c r="Z84"/>
      <c r="AA84"/>
      <c r="AB84"/>
      <c r="AC84"/>
      <c r="AD84"/>
      <c r="AE84"/>
      <c r="AF84"/>
      <c r="AG84"/>
      <c r="AH84"/>
    </row>
    <row r="85" spans="2:34" s="1" customFormat="1" x14ac:dyDescent="0.25">
      <c r="B85" s="23" t="s">
        <v>350</v>
      </c>
      <c r="C85" s="291">
        <v>16532944464</v>
      </c>
      <c r="D85" s="53">
        <v>15555639667</v>
      </c>
      <c r="E85" s="291">
        <v>1579685968.01</v>
      </c>
      <c r="F85" s="54">
        <v>1159139727.45</v>
      </c>
      <c r="G85" s="54">
        <v>1227027305.5</v>
      </c>
      <c r="H85" s="54">
        <v>1353894970.3699999</v>
      </c>
      <c r="I85" s="54">
        <v>1559568593.54</v>
      </c>
      <c r="J85" s="54">
        <v>1444546465.04</v>
      </c>
      <c r="K85" s="54">
        <v>1438271194.23</v>
      </c>
      <c r="L85" s="54"/>
      <c r="M85" s="54"/>
      <c r="N85" s="54"/>
      <c r="O85" s="54"/>
      <c r="P85" s="54"/>
      <c r="Q85" s="53">
        <f t="shared" si="1"/>
        <v>9762134224.1399994</v>
      </c>
      <c r="S85" s="399"/>
      <c r="T85"/>
      <c r="U85"/>
      <c r="V85"/>
      <c r="W85"/>
      <c r="X85"/>
      <c r="Y85"/>
      <c r="Z85"/>
      <c r="AA85"/>
      <c r="AB85"/>
      <c r="AC85"/>
      <c r="AD85"/>
      <c r="AE85"/>
      <c r="AF85"/>
      <c r="AG85"/>
      <c r="AH85"/>
    </row>
    <row r="86" spans="2:34" s="1" customFormat="1" x14ac:dyDescent="0.25">
      <c r="B86" s="23" t="s">
        <v>351</v>
      </c>
      <c r="C86" s="291">
        <v>10888556048</v>
      </c>
      <c r="D86" s="53">
        <v>9741227345</v>
      </c>
      <c r="E86" s="291">
        <v>848741550.19999993</v>
      </c>
      <c r="F86" s="54">
        <v>818070345.63999999</v>
      </c>
      <c r="G86" s="54">
        <v>829230897.3900001</v>
      </c>
      <c r="H86" s="54">
        <v>836438330.94000006</v>
      </c>
      <c r="I86" s="54">
        <v>816304143.40999997</v>
      </c>
      <c r="J86" s="54">
        <v>839478372.25</v>
      </c>
      <c r="K86" s="54">
        <v>840726980.33000004</v>
      </c>
      <c r="L86" s="54"/>
      <c r="M86" s="54"/>
      <c r="N86" s="54"/>
      <c r="O86" s="54"/>
      <c r="P86" s="54"/>
      <c r="Q86" s="53">
        <f t="shared" si="1"/>
        <v>5828990620.1599998</v>
      </c>
      <c r="S86" s="399"/>
      <c r="T86"/>
      <c r="U86"/>
      <c r="V86"/>
      <c r="W86"/>
      <c r="X86"/>
      <c r="Y86"/>
      <c r="Z86"/>
      <c r="AA86"/>
      <c r="AB86"/>
      <c r="AC86"/>
      <c r="AD86"/>
      <c r="AE86"/>
      <c r="AF86"/>
      <c r="AG86"/>
      <c r="AH86"/>
    </row>
    <row r="87" spans="2:34" s="1" customFormat="1" x14ac:dyDescent="0.25">
      <c r="B87" s="23" t="s">
        <v>352</v>
      </c>
      <c r="C87" s="291">
        <v>1491542375</v>
      </c>
      <c r="D87" s="53">
        <v>1491542376</v>
      </c>
      <c r="E87" s="54">
        <v>0</v>
      </c>
      <c r="F87" s="54"/>
      <c r="G87" s="239"/>
      <c r="H87" s="54"/>
      <c r="I87" s="54"/>
      <c r="J87" s="54"/>
      <c r="K87" s="54"/>
      <c r="L87" s="54"/>
      <c r="M87" s="54"/>
      <c r="N87" s="54"/>
      <c r="O87" s="54"/>
      <c r="P87" s="54"/>
      <c r="Q87" s="53">
        <f t="shared" si="1"/>
        <v>0</v>
      </c>
      <c r="S87" s="399"/>
      <c r="T87"/>
      <c r="U87"/>
      <c r="V87"/>
      <c r="W87"/>
      <c r="X87"/>
      <c r="Y87"/>
      <c r="Z87"/>
      <c r="AA87"/>
      <c r="AB87"/>
      <c r="AC87"/>
      <c r="AD87"/>
      <c r="AE87"/>
      <c r="AF87"/>
      <c r="AG87"/>
      <c r="AH87"/>
    </row>
    <row r="88" spans="2:34" s="1" customFormat="1" x14ac:dyDescent="0.25">
      <c r="B88" s="23" t="s">
        <v>353</v>
      </c>
      <c r="C88" s="291">
        <v>794264725</v>
      </c>
      <c r="D88" s="53">
        <v>1163551172</v>
      </c>
      <c r="E88" s="54">
        <v>0</v>
      </c>
      <c r="F88" s="54">
        <v>26226610.629999999</v>
      </c>
      <c r="G88" s="239">
        <v>27693572.059999999</v>
      </c>
      <c r="H88" s="54">
        <v>26047921.949999999</v>
      </c>
      <c r="I88" s="54">
        <v>22020873.949999999</v>
      </c>
      <c r="J88" s="54">
        <v>23678975</v>
      </c>
      <c r="K88" s="54">
        <v>23082029.300000001</v>
      </c>
      <c r="L88" s="54"/>
      <c r="M88" s="54"/>
      <c r="N88" s="54"/>
      <c r="O88" s="54"/>
      <c r="P88" s="54"/>
      <c r="Q88" s="53">
        <f t="shared" si="1"/>
        <v>148749982.89000002</v>
      </c>
      <c r="S88" s="399"/>
      <c r="T88"/>
      <c r="U88"/>
      <c r="V88"/>
      <c r="W88"/>
      <c r="X88"/>
      <c r="Y88"/>
      <c r="Z88"/>
      <c r="AA88"/>
      <c r="AB88"/>
      <c r="AC88"/>
      <c r="AD88"/>
      <c r="AE88"/>
      <c r="AF88"/>
      <c r="AG88"/>
      <c r="AH88"/>
    </row>
    <row r="89" spans="2:34" s="1" customFormat="1" x14ac:dyDescent="0.25">
      <c r="B89" s="23" t="s">
        <v>354</v>
      </c>
      <c r="C89" s="291">
        <v>25560407825</v>
      </c>
      <c r="D89" s="53">
        <v>22893877888</v>
      </c>
      <c r="E89" s="54">
        <v>1675531138.0799999</v>
      </c>
      <c r="F89" s="54">
        <v>2030309574.97</v>
      </c>
      <c r="G89" s="239">
        <v>2038073096.3299999</v>
      </c>
      <c r="H89" s="54">
        <v>1715096957.6500001</v>
      </c>
      <c r="I89" s="54">
        <v>1837179260.1300001</v>
      </c>
      <c r="J89" s="54">
        <v>2008338391.9899998</v>
      </c>
      <c r="K89" s="54">
        <v>2008446009.1300001</v>
      </c>
      <c r="L89" s="54"/>
      <c r="M89" s="54"/>
      <c r="N89" s="54"/>
      <c r="O89" s="54"/>
      <c r="P89" s="54"/>
      <c r="Q89" s="53">
        <f t="shared" si="1"/>
        <v>13312974428.279999</v>
      </c>
      <c r="S89" s="399"/>
      <c r="T89"/>
      <c r="U89"/>
      <c r="V89"/>
      <c r="W89"/>
      <c r="X89"/>
      <c r="Y89"/>
      <c r="Z89"/>
      <c r="AA89"/>
      <c r="AB89"/>
      <c r="AC89"/>
      <c r="AD89"/>
      <c r="AE89"/>
      <c r="AF89"/>
      <c r="AG89"/>
      <c r="AH89"/>
    </row>
    <row r="90" spans="2:34" s="1" customFormat="1" x14ac:dyDescent="0.25">
      <c r="B90" s="23" t="s">
        <v>355</v>
      </c>
      <c r="C90" s="291">
        <v>4574537000</v>
      </c>
      <c r="D90" s="53">
        <v>3930132864</v>
      </c>
      <c r="E90" s="54">
        <v>703421400</v>
      </c>
      <c r="F90" s="54">
        <v>614495000</v>
      </c>
      <c r="G90" s="239">
        <v>936644975</v>
      </c>
      <c r="H90" s="54">
        <v>163169200</v>
      </c>
      <c r="I90" s="54">
        <v>66541950</v>
      </c>
      <c r="J90" s="54">
        <v>86437525</v>
      </c>
      <c r="K90" s="54">
        <v>52415150</v>
      </c>
      <c r="L90" s="54"/>
      <c r="M90" s="54"/>
      <c r="N90" s="54"/>
      <c r="O90" s="54"/>
      <c r="P90" s="54"/>
      <c r="Q90" s="53">
        <f t="shared" si="1"/>
        <v>2623125200</v>
      </c>
      <c r="S90" s="399"/>
      <c r="T90"/>
      <c r="U90"/>
      <c r="V90"/>
      <c r="W90"/>
      <c r="X90"/>
      <c r="Y90"/>
      <c r="Z90"/>
      <c r="AA90"/>
      <c r="AB90"/>
      <c r="AC90"/>
      <c r="AD90"/>
      <c r="AE90"/>
      <c r="AF90"/>
      <c r="AG90"/>
      <c r="AH90"/>
    </row>
    <row r="91" spans="2:34" s="1" customFormat="1" x14ac:dyDescent="0.25">
      <c r="B91" s="23" t="s">
        <v>356</v>
      </c>
      <c r="C91" s="291">
        <v>1421821909</v>
      </c>
      <c r="D91" s="53">
        <v>1339896950</v>
      </c>
      <c r="E91" s="54">
        <v>105948681.77</v>
      </c>
      <c r="F91" s="54">
        <v>104133480.02</v>
      </c>
      <c r="G91" s="54">
        <v>109906923.91</v>
      </c>
      <c r="H91" s="54">
        <v>110641958.7</v>
      </c>
      <c r="I91" s="54">
        <v>109451913.67</v>
      </c>
      <c r="J91" s="54">
        <v>110035426.74000001</v>
      </c>
      <c r="K91" s="54">
        <v>108172939.33</v>
      </c>
      <c r="L91" s="54"/>
      <c r="M91" s="54"/>
      <c r="N91" s="54"/>
      <c r="O91" s="54"/>
      <c r="P91" s="54"/>
      <c r="Q91" s="53">
        <f t="shared" si="1"/>
        <v>758291324.13999999</v>
      </c>
      <c r="S91" s="399"/>
      <c r="T91"/>
      <c r="U91"/>
      <c r="V91"/>
      <c r="W91"/>
      <c r="X91"/>
      <c r="Y91"/>
      <c r="Z91"/>
      <c r="AA91"/>
      <c r="AB91"/>
      <c r="AC91"/>
      <c r="AD91"/>
      <c r="AE91"/>
      <c r="AF91"/>
      <c r="AG91"/>
      <c r="AH91"/>
    </row>
    <row r="92" spans="2:34" s="1" customFormat="1" x14ac:dyDescent="0.25">
      <c r="B92" s="23" t="s">
        <v>357</v>
      </c>
      <c r="C92" s="291">
        <v>473605062</v>
      </c>
      <c r="D92" s="53">
        <v>435664583</v>
      </c>
      <c r="E92" s="54">
        <v>33373969</v>
      </c>
      <c r="F92" s="54">
        <v>33471966.229999997</v>
      </c>
      <c r="G92" s="239">
        <v>36352414.839999996</v>
      </c>
      <c r="H92" s="54">
        <v>36029979.460000001</v>
      </c>
      <c r="I92" s="54">
        <v>36521530.5</v>
      </c>
      <c r="J92" s="54">
        <v>36223415.68</v>
      </c>
      <c r="K92" s="54">
        <v>38658726.619999997</v>
      </c>
      <c r="L92" s="54"/>
      <c r="M92" s="54"/>
      <c r="N92" s="54"/>
      <c r="O92" s="54"/>
      <c r="P92" s="54"/>
      <c r="Q92" s="53">
        <f t="shared" si="1"/>
        <v>250632002.33000001</v>
      </c>
      <c r="S92" s="399"/>
      <c r="T92"/>
      <c r="U92"/>
      <c r="V92"/>
      <c r="W92"/>
      <c r="X92"/>
      <c r="Y92"/>
      <c r="Z92"/>
      <c r="AA92"/>
      <c r="AB92"/>
      <c r="AC92"/>
      <c r="AD92"/>
      <c r="AE92"/>
      <c r="AF92"/>
      <c r="AG92"/>
      <c r="AH92"/>
    </row>
    <row r="93" spans="2:34" s="1" customFormat="1" x14ac:dyDescent="0.25">
      <c r="B93" s="23" t="s">
        <v>358</v>
      </c>
      <c r="C93" s="291">
        <v>142769565</v>
      </c>
      <c r="D93" s="53">
        <v>170797832</v>
      </c>
      <c r="E93" s="54">
        <v>25334043.18</v>
      </c>
      <c r="F93" s="54">
        <v>29831699.82</v>
      </c>
      <c r="G93" s="54">
        <v>27996517.73</v>
      </c>
      <c r="H93" s="54">
        <v>28623409.84</v>
      </c>
      <c r="I93" s="54">
        <v>25088969.129999999</v>
      </c>
      <c r="J93" s="54">
        <v>21402572.359999999</v>
      </c>
      <c r="K93" s="54">
        <v>24219750.520000003</v>
      </c>
      <c r="L93" s="54"/>
      <c r="M93" s="54"/>
      <c r="N93" s="54"/>
      <c r="O93" s="54"/>
      <c r="P93" s="54"/>
      <c r="Q93" s="53">
        <f t="shared" si="1"/>
        <v>182496962.58000001</v>
      </c>
      <c r="S93" s="399"/>
      <c r="T93"/>
      <c r="U93"/>
      <c r="V93"/>
      <c r="W93"/>
      <c r="X93"/>
      <c r="Y93"/>
      <c r="Z93"/>
      <c r="AA93"/>
      <c r="AB93"/>
      <c r="AC93"/>
      <c r="AD93"/>
      <c r="AE93"/>
      <c r="AF93"/>
      <c r="AG93"/>
      <c r="AH93"/>
    </row>
    <row r="94" spans="2:34" s="1" customFormat="1" x14ac:dyDescent="0.25">
      <c r="B94" s="23" t="s">
        <v>359</v>
      </c>
      <c r="C94" s="291">
        <v>616322245</v>
      </c>
      <c r="D94" s="53">
        <v>589526630</v>
      </c>
      <c r="E94" s="291">
        <v>34426679.68</v>
      </c>
      <c r="F94" s="54">
        <v>51778131.130000003</v>
      </c>
      <c r="G94" s="54">
        <v>56854903.519999996</v>
      </c>
      <c r="H94" s="54">
        <v>48509224.039999992</v>
      </c>
      <c r="I94" s="54">
        <v>95998684.359999985</v>
      </c>
      <c r="J94" s="54">
        <v>40571356.540000007</v>
      </c>
      <c r="K94" s="54">
        <v>50813490.650000006</v>
      </c>
      <c r="L94" s="54"/>
      <c r="M94" s="54"/>
      <c r="N94" s="54"/>
      <c r="O94" s="54"/>
      <c r="P94" s="54"/>
      <c r="Q94" s="53">
        <f t="shared" si="1"/>
        <v>378952469.91999996</v>
      </c>
      <c r="S94" s="399"/>
      <c r="T94"/>
      <c r="U94"/>
      <c r="V94"/>
      <c r="W94"/>
      <c r="X94"/>
      <c r="Y94"/>
      <c r="Z94"/>
      <c r="AA94"/>
      <c r="AB94"/>
      <c r="AC94"/>
      <c r="AD94"/>
      <c r="AE94"/>
      <c r="AF94"/>
      <c r="AG94"/>
      <c r="AH94"/>
    </row>
    <row r="95" spans="2:34" s="1" customFormat="1" x14ac:dyDescent="0.25">
      <c r="B95" s="23" t="s">
        <v>360</v>
      </c>
      <c r="C95" s="291">
        <v>1640088045</v>
      </c>
      <c r="D95" s="53">
        <v>1607158360</v>
      </c>
      <c r="E95" s="291">
        <v>111181786.78</v>
      </c>
      <c r="F95" s="54">
        <v>103330122.76000001</v>
      </c>
      <c r="G95" s="54">
        <v>148172838.94</v>
      </c>
      <c r="H95" s="54">
        <v>119478652.12</v>
      </c>
      <c r="I95" s="54">
        <v>158279285.53</v>
      </c>
      <c r="J95" s="54">
        <v>122267824.22</v>
      </c>
      <c r="K95" s="54">
        <v>93364814.419999987</v>
      </c>
      <c r="L95" s="54"/>
      <c r="M95" s="54"/>
      <c r="N95" s="54"/>
      <c r="O95" s="54"/>
      <c r="P95" s="54"/>
      <c r="Q95" s="53">
        <f t="shared" si="1"/>
        <v>856075324.76999998</v>
      </c>
      <c r="S95" s="399"/>
      <c r="T95"/>
      <c r="U95"/>
      <c r="V95"/>
      <c r="W95"/>
      <c r="X95"/>
      <c r="Y95"/>
      <c r="Z95"/>
      <c r="AA95"/>
      <c r="AB95"/>
      <c r="AC95"/>
      <c r="AD95"/>
      <c r="AE95"/>
      <c r="AF95"/>
      <c r="AG95"/>
      <c r="AH95"/>
    </row>
    <row r="96" spans="2:34" s="1" customFormat="1" x14ac:dyDescent="0.25">
      <c r="B96" s="23" t="s">
        <v>361</v>
      </c>
      <c r="C96" s="291">
        <v>4322313</v>
      </c>
      <c r="D96" s="53">
        <v>7049233</v>
      </c>
      <c r="E96" s="291">
        <v>119968.28</v>
      </c>
      <c r="F96" s="54">
        <v>5481.74</v>
      </c>
      <c r="G96" s="54">
        <v>358680.2</v>
      </c>
      <c r="H96" s="54">
        <v>2302927.63</v>
      </c>
      <c r="I96" s="54">
        <v>902055.66</v>
      </c>
      <c r="J96" s="54">
        <v>721921.83</v>
      </c>
      <c r="K96" s="54">
        <v>47132.34</v>
      </c>
      <c r="L96" s="54"/>
      <c r="M96" s="54"/>
      <c r="N96" s="54"/>
      <c r="O96" s="54"/>
      <c r="P96" s="54"/>
      <c r="Q96" s="53">
        <f t="shared" si="1"/>
        <v>4458167.68</v>
      </c>
      <c r="S96" s="399"/>
      <c r="T96"/>
      <c r="U96"/>
      <c r="V96"/>
      <c r="W96"/>
      <c r="X96"/>
      <c r="Y96"/>
      <c r="Z96"/>
      <c r="AA96"/>
      <c r="AB96"/>
      <c r="AC96"/>
      <c r="AD96"/>
      <c r="AE96"/>
      <c r="AF96"/>
      <c r="AG96"/>
      <c r="AH96"/>
    </row>
    <row r="97" spans="2:34" s="1" customFormat="1" x14ac:dyDescent="0.25">
      <c r="B97" s="23" t="s">
        <v>362</v>
      </c>
      <c r="C97" s="291">
        <v>725218326</v>
      </c>
      <c r="D97" s="53">
        <v>644638915</v>
      </c>
      <c r="E97" s="291">
        <v>50818972.850000001</v>
      </c>
      <c r="F97" s="54">
        <v>59590615.780000001</v>
      </c>
      <c r="G97" s="54">
        <v>63401437.779999994</v>
      </c>
      <c r="H97" s="54">
        <v>64686460.030000009</v>
      </c>
      <c r="I97" s="54">
        <v>51621267.210000008</v>
      </c>
      <c r="J97" s="54">
        <v>38205300.090000004</v>
      </c>
      <c r="K97" s="54">
        <v>40075208.859999999</v>
      </c>
      <c r="L97" s="54"/>
      <c r="M97" s="54"/>
      <c r="N97" s="54"/>
      <c r="O97" s="54"/>
      <c r="P97" s="54"/>
      <c r="Q97" s="53">
        <f t="shared" si="1"/>
        <v>368399262.60000002</v>
      </c>
      <c r="S97" s="399"/>
      <c r="T97"/>
      <c r="U97"/>
      <c r="V97"/>
      <c r="W97"/>
      <c r="X97"/>
      <c r="Y97"/>
      <c r="Z97"/>
      <c r="AA97"/>
      <c r="AB97"/>
      <c r="AC97"/>
      <c r="AD97"/>
      <c r="AE97"/>
      <c r="AF97"/>
      <c r="AG97"/>
      <c r="AH97"/>
    </row>
    <row r="98" spans="2:34" s="1" customFormat="1" x14ac:dyDescent="0.25">
      <c r="B98" s="23" t="s">
        <v>363</v>
      </c>
      <c r="C98" s="291">
        <v>2325588</v>
      </c>
      <c r="D98" s="53">
        <v>2155333</v>
      </c>
      <c r="E98" s="291">
        <v>18668.86</v>
      </c>
      <c r="F98" s="54"/>
      <c r="G98" s="54">
        <v>1042.0899999999999</v>
      </c>
      <c r="H98" s="54"/>
      <c r="I98" s="54">
        <v>239209.37</v>
      </c>
      <c r="J98" s="54">
        <v>106475.57</v>
      </c>
      <c r="K98" s="54">
        <v>42777.77</v>
      </c>
      <c r="L98" s="54"/>
      <c r="M98" s="54"/>
      <c r="N98" s="54"/>
      <c r="O98" s="54"/>
      <c r="P98" s="54"/>
      <c r="Q98" s="53">
        <f t="shared" si="1"/>
        <v>408173.66000000003</v>
      </c>
      <c r="S98" s="399"/>
      <c r="T98"/>
      <c r="U98"/>
      <c r="V98"/>
      <c r="W98"/>
      <c r="X98"/>
      <c r="Y98"/>
      <c r="Z98"/>
      <c r="AA98"/>
      <c r="AB98"/>
      <c r="AC98"/>
      <c r="AD98"/>
      <c r="AE98"/>
      <c r="AF98"/>
      <c r="AG98"/>
      <c r="AH98"/>
    </row>
    <row r="99" spans="2:34" s="1" customFormat="1" x14ac:dyDescent="0.25">
      <c r="B99" s="23" t="s">
        <v>364</v>
      </c>
      <c r="C99" s="291">
        <v>7479874</v>
      </c>
      <c r="D99" s="53">
        <v>8064599</v>
      </c>
      <c r="E99" s="291">
        <v>169716.94</v>
      </c>
      <c r="F99" s="54"/>
      <c r="G99" s="54">
        <v>5189483.5600000005</v>
      </c>
      <c r="H99" s="54"/>
      <c r="I99" s="54">
        <v>5578263.1199999992</v>
      </c>
      <c r="J99" s="54">
        <v>5700208.6699999999</v>
      </c>
      <c r="K99" s="54">
        <v>388888.89</v>
      </c>
      <c r="L99" s="54"/>
      <c r="M99" s="54"/>
      <c r="N99" s="54"/>
      <c r="O99" s="54"/>
      <c r="P99" s="54"/>
      <c r="Q99" s="53">
        <f t="shared" si="1"/>
        <v>17026561.18</v>
      </c>
      <c r="S99" s="399"/>
      <c r="T99"/>
      <c r="U99"/>
      <c r="V99"/>
      <c r="W99"/>
      <c r="X99"/>
      <c r="Y99"/>
      <c r="Z99"/>
      <c r="AA99"/>
      <c r="AB99"/>
      <c r="AC99"/>
      <c r="AD99"/>
      <c r="AE99"/>
      <c r="AF99"/>
      <c r="AG99"/>
      <c r="AH99"/>
    </row>
    <row r="100" spans="2:34" s="1" customFormat="1" x14ac:dyDescent="0.25">
      <c r="B100" s="23" t="s">
        <v>365</v>
      </c>
      <c r="C100" s="291">
        <v>1072975</v>
      </c>
      <c r="D100" s="53">
        <v>1244344</v>
      </c>
      <c r="E100" s="291">
        <v>485647.96</v>
      </c>
      <c r="F100" s="54">
        <v>39323.879999999997</v>
      </c>
      <c r="G100" s="54">
        <v>550910.41</v>
      </c>
      <c r="H100" s="54">
        <v>442995.19</v>
      </c>
      <c r="I100" s="54">
        <v>529670.14</v>
      </c>
      <c r="J100" s="54">
        <v>521302.24</v>
      </c>
      <c r="K100" s="54">
        <v>509665.82</v>
      </c>
      <c r="L100" s="54"/>
      <c r="M100" s="54"/>
      <c r="N100" s="54"/>
      <c r="O100" s="54"/>
      <c r="P100" s="54"/>
      <c r="Q100" s="53">
        <f t="shared" si="1"/>
        <v>3079515.64</v>
      </c>
      <c r="S100" s="399"/>
      <c r="T100"/>
      <c r="U100"/>
      <c r="V100"/>
      <c r="W100"/>
      <c r="X100"/>
      <c r="Y100"/>
      <c r="Z100"/>
      <c r="AA100"/>
      <c r="AB100"/>
      <c r="AC100"/>
      <c r="AD100"/>
      <c r="AE100"/>
      <c r="AF100"/>
      <c r="AG100"/>
      <c r="AH100"/>
    </row>
    <row r="101" spans="2:34" s="1" customFormat="1" x14ac:dyDescent="0.25">
      <c r="B101" s="23" t="s">
        <v>366</v>
      </c>
      <c r="C101" s="291">
        <v>8714415</v>
      </c>
      <c r="D101" s="53">
        <v>10076629</v>
      </c>
      <c r="E101" s="291">
        <v>2120177.59</v>
      </c>
      <c r="F101" s="54">
        <v>166828.57999999999</v>
      </c>
      <c r="G101" s="54">
        <v>1854702.7200000002</v>
      </c>
      <c r="H101" s="54">
        <v>860696.32</v>
      </c>
      <c r="I101" s="54">
        <v>2337807.64</v>
      </c>
      <c r="J101" s="54">
        <v>1758709.79</v>
      </c>
      <c r="K101" s="54">
        <v>1536203.66</v>
      </c>
      <c r="L101" s="54"/>
      <c r="M101" s="54"/>
      <c r="N101" s="54"/>
      <c r="O101" s="54"/>
      <c r="P101" s="54"/>
      <c r="Q101" s="53">
        <f t="shared" si="1"/>
        <v>10635126.300000001</v>
      </c>
      <c r="S101" s="399"/>
      <c r="T101"/>
      <c r="U101"/>
      <c r="V101"/>
      <c r="W101"/>
      <c r="X101"/>
      <c r="Y101"/>
      <c r="Z101"/>
      <c r="AA101"/>
      <c r="AB101"/>
      <c r="AC101"/>
      <c r="AD101"/>
      <c r="AE101"/>
      <c r="AF101"/>
      <c r="AG101"/>
      <c r="AH101"/>
    </row>
    <row r="102" spans="2:34" s="1" customFormat="1" x14ac:dyDescent="0.25">
      <c r="B102" s="23" t="s">
        <v>367</v>
      </c>
      <c r="C102" s="291">
        <v>1518776</v>
      </c>
      <c r="D102" s="53">
        <v>1718738</v>
      </c>
      <c r="E102" s="291">
        <v>194462.34</v>
      </c>
      <c r="F102" s="54">
        <v>137388.04</v>
      </c>
      <c r="G102" s="54">
        <v>338264.91</v>
      </c>
      <c r="H102" s="54">
        <v>97827.77</v>
      </c>
      <c r="I102" s="54">
        <v>101422.98999999999</v>
      </c>
      <c r="J102" s="54">
        <v>181321.34999999998</v>
      </c>
      <c r="K102" s="54">
        <v>123240.15</v>
      </c>
      <c r="L102" s="54"/>
      <c r="M102" s="54"/>
      <c r="N102" s="54"/>
      <c r="O102" s="54"/>
      <c r="P102" s="54"/>
      <c r="Q102" s="53">
        <f t="shared" si="1"/>
        <v>1173927.5499999998</v>
      </c>
      <c r="S102" s="399"/>
      <c r="T102"/>
      <c r="U102"/>
      <c r="V102"/>
      <c r="W102"/>
      <c r="X102"/>
      <c r="Y102"/>
      <c r="Z102"/>
      <c r="AA102"/>
      <c r="AB102"/>
      <c r="AC102"/>
      <c r="AD102"/>
      <c r="AE102"/>
      <c r="AF102"/>
      <c r="AG102"/>
      <c r="AH102"/>
    </row>
    <row r="103" spans="2:34" s="1" customFormat="1" x14ac:dyDescent="0.25">
      <c r="B103" s="23" t="s">
        <v>368</v>
      </c>
      <c r="C103" s="291">
        <v>7067324</v>
      </c>
      <c r="D103" s="53">
        <v>7792343</v>
      </c>
      <c r="E103" s="291">
        <v>433973.72</v>
      </c>
      <c r="F103" s="54">
        <v>455826.42</v>
      </c>
      <c r="G103" s="54">
        <v>1114262.5599999998</v>
      </c>
      <c r="H103" s="54">
        <v>237542.58000000002</v>
      </c>
      <c r="I103" s="54">
        <v>316697.48</v>
      </c>
      <c r="J103" s="54">
        <v>347887.11</v>
      </c>
      <c r="K103" s="54">
        <v>375218.14</v>
      </c>
      <c r="L103" s="54"/>
      <c r="M103" s="54"/>
      <c r="N103" s="54"/>
      <c r="O103" s="54"/>
      <c r="P103" s="54"/>
      <c r="Q103" s="53">
        <f t="shared" si="1"/>
        <v>3281408.01</v>
      </c>
      <c r="S103" s="399"/>
      <c r="T103"/>
      <c r="U103"/>
      <c r="V103"/>
      <c r="W103"/>
      <c r="X103"/>
      <c r="Y103"/>
      <c r="Z103"/>
      <c r="AA103"/>
      <c r="AB103"/>
      <c r="AC103"/>
      <c r="AD103"/>
      <c r="AE103"/>
      <c r="AF103"/>
      <c r="AG103"/>
      <c r="AH103"/>
    </row>
    <row r="104" spans="2:34" s="1" customFormat="1" x14ac:dyDescent="0.25">
      <c r="B104" s="23" t="s">
        <v>369</v>
      </c>
      <c r="C104" s="291">
        <v>505140583</v>
      </c>
      <c r="D104" s="53">
        <v>513957066</v>
      </c>
      <c r="E104" s="291">
        <v>36832080.660000004</v>
      </c>
      <c r="F104" s="54">
        <v>35131480.850000001</v>
      </c>
      <c r="G104" s="54">
        <v>35006010.879999995</v>
      </c>
      <c r="H104" s="54">
        <v>27920262.439999998</v>
      </c>
      <c r="I104" s="54">
        <v>27750983.109999999</v>
      </c>
      <c r="J104" s="54">
        <v>29368519.16</v>
      </c>
      <c r="K104" s="54">
        <v>31323755.370000001</v>
      </c>
      <c r="L104" s="54"/>
      <c r="M104" s="54"/>
      <c r="N104" s="54"/>
      <c r="O104" s="54"/>
      <c r="P104" s="54"/>
      <c r="Q104" s="53">
        <f t="shared" si="1"/>
        <v>223333092.47</v>
      </c>
      <c r="S104" s="399"/>
      <c r="T104"/>
      <c r="U104"/>
      <c r="V104"/>
      <c r="W104"/>
      <c r="X104"/>
      <c r="Y104"/>
      <c r="Z104"/>
      <c r="AA104"/>
      <c r="AB104"/>
      <c r="AC104"/>
      <c r="AD104"/>
      <c r="AE104"/>
      <c r="AF104"/>
      <c r="AG104"/>
      <c r="AH104"/>
    </row>
    <row r="105" spans="2:34" s="1" customFormat="1" x14ac:dyDescent="0.25">
      <c r="B105" s="3" t="s">
        <v>199</v>
      </c>
      <c r="C105" s="350">
        <v>80985531901</v>
      </c>
      <c r="D105" s="241">
        <v>76108808349</v>
      </c>
      <c r="E105" s="350">
        <v>6041605808.1500006</v>
      </c>
      <c r="F105" s="241">
        <v>5251066800.3600006</v>
      </c>
      <c r="G105" s="241">
        <v>6540232336.4800005</v>
      </c>
      <c r="H105" s="241">
        <v>6150122220.7999992</v>
      </c>
      <c r="I105" s="241">
        <v>5682579956.3900003</v>
      </c>
      <c r="J105" s="241">
        <v>6693562717.71</v>
      </c>
      <c r="K105" s="241">
        <v>6190627617.6199999</v>
      </c>
      <c r="L105" s="241"/>
      <c r="M105" s="241"/>
      <c r="N105" s="241"/>
      <c r="O105" s="241"/>
      <c r="P105" s="241"/>
      <c r="Q105" s="243">
        <f t="shared" si="1"/>
        <v>42549797457.510002</v>
      </c>
      <c r="S105" s="399"/>
      <c r="T105"/>
      <c r="U105"/>
      <c r="V105"/>
      <c r="W105"/>
      <c r="X105"/>
      <c r="Y105"/>
      <c r="Z105"/>
      <c r="AA105"/>
      <c r="AB105"/>
      <c r="AC105"/>
      <c r="AD105"/>
      <c r="AE105"/>
      <c r="AF105"/>
      <c r="AG105"/>
      <c r="AH105"/>
    </row>
    <row r="106" spans="2:34" x14ac:dyDescent="0.25">
      <c r="B106" s="26" t="s">
        <v>200</v>
      </c>
      <c r="C106" s="291">
        <v>68599077278</v>
      </c>
      <c r="D106" s="53">
        <v>64600013936</v>
      </c>
      <c r="E106" s="291">
        <v>4837370456.5200005</v>
      </c>
      <c r="F106" s="54">
        <v>4112918462.0500002</v>
      </c>
      <c r="G106" s="54">
        <v>5414778457.5600004</v>
      </c>
      <c r="H106" s="54">
        <v>4945914107.6899996</v>
      </c>
      <c r="I106" s="54">
        <v>4758262240.6400003</v>
      </c>
      <c r="J106" s="54">
        <v>5751556648.9300003</v>
      </c>
      <c r="K106" s="54">
        <v>5274584677.04</v>
      </c>
      <c r="L106" s="54"/>
      <c r="M106" s="54"/>
      <c r="N106" s="54"/>
      <c r="O106" s="54"/>
      <c r="P106" s="54"/>
      <c r="Q106" s="53">
        <f t="shared" si="1"/>
        <v>35095385050.43</v>
      </c>
      <c r="R106" s="1"/>
      <c r="S106" s="399"/>
    </row>
    <row r="107" spans="2:34" x14ac:dyDescent="0.25">
      <c r="B107" s="26" t="s">
        <v>372</v>
      </c>
      <c r="C107" s="291">
        <v>12149173516</v>
      </c>
      <c r="D107" s="53">
        <v>11272691785</v>
      </c>
      <c r="E107" s="291">
        <v>1183860445.6400001</v>
      </c>
      <c r="F107" s="54">
        <v>1117690114.71</v>
      </c>
      <c r="G107" s="54">
        <v>1100100403.8399999</v>
      </c>
      <c r="H107" s="54">
        <v>1180845446.6600001</v>
      </c>
      <c r="I107" s="54">
        <v>901217140.82999992</v>
      </c>
      <c r="J107" s="54">
        <v>917823091.42999995</v>
      </c>
      <c r="K107" s="54">
        <v>891193880.21000004</v>
      </c>
      <c r="L107" s="54"/>
      <c r="M107" s="54"/>
      <c r="N107" s="54"/>
      <c r="O107" s="54"/>
      <c r="P107" s="54"/>
      <c r="Q107" s="53">
        <f t="shared" si="1"/>
        <v>7292730523.3200006</v>
      </c>
      <c r="R107" s="1"/>
      <c r="S107" s="399"/>
    </row>
    <row r="108" spans="2:34" x14ac:dyDescent="0.25">
      <c r="B108" s="26" t="s">
        <v>373</v>
      </c>
      <c r="C108" s="291">
        <v>23193143</v>
      </c>
      <c r="D108" s="53">
        <v>25393582</v>
      </c>
      <c r="E108" s="291">
        <v>4495068.78</v>
      </c>
      <c r="F108" s="54">
        <v>2399329.96</v>
      </c>
      <c r="G108" s="54">
        <v>3016777.55</v>
      </c>
      <c r="H108" s="54">
        <v>3685632.6</v>
      </c>
      <c r="I108" s="54">
        <v>2842021.8899999997</v>
      </c>
      <c r="J108" s="54">
        <v>3195403.04</v>
      </c>
      <c r="K108" s="54">
        <v>3825611.29</v>
      </c>
      <c r="L108" s="54"/>
      <c r="M108" s="54"/>
      <c r="N108" s="54"/>
      <c r="O108" s="54"/>
      <c r="P108" s="54"/>
      <c r="Q108" s="53">
        <f t="shared" si="1"/>
        <v>23459845.109999996</v>
      </c>
      <c r="R108" s="1"/>
      <c r="S108" s="399"/>
    </row>
    <row r="109" spans="2:34" x14ac:dyDescent="0.25">
      <c r="B109" s="26" t="s">
        <v>201</v>
      </c>
      <c r="C109" s="291">
        <v>199714361</v>
      </c>
      <c r="D109" s="53">
        <v>198851637</v>
      </c>
      <c r="E109" s="291">
        <v>15205534.15</v>
      </c>
      <c r="F109" s="54">
        <v>17155823.550000001</v>
      </c>
      <c r="G109" s="54">
        <v>20377865.699999999</v>
      </c>
      <c r="H109" s="54">
        <v>17246291.649999999</v>
      </c>
      <c r="I109" s="54">
        <v>16951075.149999999</v>
      </c>
      <c r="J109" s="54">
        <v>18711530.399999999</v>
      </c>
      <c r="K109" s="54">
        <v>18538380.050000001</v>
      </c>
      <c r="L109" s="54"/>
      <c r="M109" s="54"/>
      <c r="N109" s="54"/>
      <c r="O109" s="54"/>
      <c r="P109" s="54"/>
      <c r="Q109" s="53">
        <f t="shared" si="1"/>
        <v>124186500.65000002</v>
      </c>
      <c r="R109" s="1"/>
      <c r="S109" s="399"/>
    </row>
    <row r="110" spans="2:34" x14ac:dyDescent="0.25">
      <c r="B110" s="26" t="s">
        <v>374</v>
      </c>
      <c r="C110" s="291">
        <v>23447</v>
      </c>
      <c r="D110" s="53">
        <v>21853</v>
      </c>
      <c r="E110" s="54">
        <v>0</v>
      </c>
      <c r="F110" s="54"/>
      <c r="G110" s="54"/>
      <c r="H110" s="54"/>
      <c r="I110" s="54"/>
      <c r="J110" s="54"/>
      <c r="K110" s="54">
        <v>0</v>
      </c>
      <c r="L110" s="54"/>
      <c r="M110" s="54"/>
      <c r="N110" s="54"/>
      <c r="O110" s="54"/>
      <c r="P110" s="54"/>
      <c r="Q110" s="53">
        <f t="shared" si="1"/>
        <v>0</v>
      </c>
      <c r="R110" s="1"/>
      <c r="S110" s="399"/>
    </row>
    <row r="111" spans="2:34" x14ac:dyDescent="0.25">
      <c r="B111" s="26" t="s">
        <v>375</v>
      </c>
      <c r="C111" s="291">
        <v>14350156</v>
      </c>
      <c r="D111" s="53">
        <v>11835556</v>
      </c>
      <c r="E111" s="291">
        <v>674303.05999999994</v>
      </c>
      <c r="F111" s="54">
        <v>903070.09000000008</v>
      </c>
      <c r="G111" s="54">
        <v>1958831.83</v>
      </c>
      <c r="H111" s="54">
        <v>2430742.2000000002</v>
      </c>
      <c r="I111" s="54">
        <v>3307477.8800000004</v>
      </c>
      <c r="J111" s="54">
        <v>2276043.91</v>
      </c>
      <c r="K111" s="54">
        <v>2485069.0299999998</v>
      </c>
      <c r="L111" s="54"/>
      <c r="M111" s="54"/>
      <c r="N111" s="54"/>
      <c r="O111" s="54"/>
      <c r="P111" s="54"/>
      <c r="Q111" s="53">
        <f t="shared" si="1"/>
        <v>14035538</v>
      </c>
      <c r="R111" s="1"/>
      <c r="S111" s="399"/>
    </row>
    <row r="112" spans="2:34" s="1" customFormat="1" x14ac:dyDescent="0.25">
      <c r="B112" s="3" t="s">
        <v>203</v>
      </c>
      <c r="C112" s="241">
        <v>1809601570</v>
      </c>
      <c r="D112" s="241">
        <v>1637219209</v>
      </c>
      <c r="E112" s="350">
        <v>121195109.15000001</v>
      </c>
      <c r="F112" s="241">
        <v>138072430.81</v>
      </c>
      <c r="G112" s="241">
        <v>148324945.99000001</v>
      </c>
      <c r="H112" s="241">
        <v>120675963.18000001</v>
      </c>
      <c r="I112" s="241">
        <v>133059931.38</v>
      </c>
      <c r="J112" s="241">
        <v>140787731.05000001</v>
      </c>
      <c r="K112" s="241">
        <v>142996240.87</v>
      </c>
      <c r="L112" s="241"/>
      <c r="M112" s="241"/>
      <c r="N112" s="241"/>
      <c r="O112" s="241"/>
      <c r="P112" s="241"/>
      <c r="Q112" s="241">
        <f t="shared" si="1"/>
        <v>945112352.42999995</v>
      </c>
      <c r="S112" s="399"/>
      <c r="T112"/>
      <c r="U112"/>
      <c r="V112"/>
      <c r="W112"/>
      <c r="X112"/>
      <c r="Y112"/>
      <c r="Z112"/>
      <c r="AA112"/>
      <c r="AB112"/>
      <c r="AC112"/>
      <c r="AD112"/>
      <c r="AE112"/>
      <c r="AF112"/>
      <c r="AG112"/>
      <c r="AH112"/>
    </row>
    <row r="113" spans="2:34" x14ac:dyDescent="0.25">
      <c r="B113" s="23" t="s">
        <v>442</v>
      </c>
      <c r="C113" s="53">
        <v>1809601570</v>
      </c>
      <c r="D113" s="53">
        <v>1637219209</v>
      </c>
      <c r="E113" s="291">
        <v>121195109.15000001</v>
      </c>
      <c r="F113" s="53">
        <v>138072430.81</v>
      </c>
      <c r="G113" s="53">
        <v>148324945.99000001</v>
      </c>
      <c r="H113" s="53">
        <v>120675963.18000001</v>
      </c>
      <c r="I113" s="53">
        <v>133059931.38</v>
      </c>
      <c r="J113" s="53">
        <v>140787731.05000001</v>
      </c>
      <c r="K113" s="53">
        <v>142996240.87</v>
      </c>
      <c r="L113" s="53"/>
      <c r="M113" s="53"/>
      <c r="N113" s="53"/>
      <c r="O113" s="53"/>
      <c r="P113" s="53"/>
      <c r="Q113" s="53">
        <f t="shared" si="1"/>
        <v>945112352.42999995</v>
      </c>
      <c r="R113" s="1"/>
      <c r="S113" s="399"/>
    </row>
    <row r="114" spans="2:34" s="1" customFormat="1" x14ac:dyDescent="0.25">
      <c r="B114" s="3" t="s">
        <v>204</v>
      </c>
      <c r="C114" s="241">
        <v>5538071</v>
      </c>
      <c r="D114" s="241">
        <v>5646409</v>
      </c>
      <c r="E114" s="350">
        <v>54398.080000000002</v>
      </c>
      <c r="F114" s="241">
        <v>130070.48</v>
      </c>
      <c r="G114" s="241">
        <v>291746.18000000005</v>
      </c>
      <c r="H114" s="241">
        <v>138806.96</v>
      </c>
      <c r="I114" s="241">
        <v>151694.66999999998</v>
      </c>
      <c r="J114" s="241">
        <v>1053411.7</v>
      </c>
      <c r="K114" s="241">
        <v>315103.75</v>
      </c>
      <c r="L114" s="241"/>
      <c r="M114" s="241"/>
      <c r="N114" s="241"/>
      <c r="O114" s="241"/>
      <c r="P114" s="241"/>
      <c r="Q114" s="241">
        <f t="shared" si="1"/>
        <v>2135231.8200000003</v>
      </c>
      <c r="S114" s="399"/>
      <c r="T114"/>
      <c r="U114"/>
      <c r="V114"/>
      <c r="W114"/>
      <c r="X114"/>
      <c r="Y114"/>
      <c r="Z114"/>
      <c r="AA114"/>
      <c r="AB114"/>
      <c r="AC114"/>
      <c r="AD114"/>
      <c r="AE114"/>
      <c r="AF114"/>
      <c r="AG114"/>
      <c r="AH114"/>
    </row>
    <row r="115" spans="2:34" x14ac:dyDescent="0.25">
      <c r="B115" s="23" t="s">
        <v>443</v>
      </c>
      <c r="C115" s="53">
        <v>5538071</v>
      </c>
      <c r="D115" s="53">
        <v>5646409</v>
      </c>
      <c r="E115" s="291">
        <v>54398.080000000002</v>
      </c>
      <c r="F115" s="53">
        <v>130070.48</v>
      </c>
      <c r="G115" s="53">
        <v>291746.18000000005</v>
      </c>
      <c r="H115" s="53">
        <v>138806.96</v>
      </c>
      <c r="I115" s="53">
        <v>151694.66999999998</v>
      </c>
      <c r="J115" s="53">
        <v>1053411.7</v>
      </c>
      <c r="K115" s="53">
        <v>315103.75</v>
      </c>
      <c r="L115" s="53"/>
      <c r="M115" s="53"/>
      <c r="N115" s="53"/>
      <c r="O115" s="53"/>
      <c r="P115" s="53"/>
      <c r="Q115" s="53">
        <f t="shared" si="1"/>
        <v>2135231.8200000003</v>
      </c>
      <c r="R115" s="1"/>
      <c r="S115" s="399"/>
    </row>
    <row r="116" spans="2:34" s="1" customFormat="1" x14ac:dyDescent="0.25">
      <c r="B116" s="2" t="s">
        <v>205</v>
      </c>
      <c r="C116" s="350">
        <v>5411413074</v>
      </c>
      <c r="D116" s="243">
        <v>6547123937</v>
      </c>
      <c r="E116" s="350">
        <v>504123020.42000002</v>
      </c>
      <c r="F116" s="243">
        <v>782015714.63999999</v>
      </c>
      <c r="G116" s="243">
        <v>468766437.88999999</v>
      </c>
      <c r="H116" s="243">
        <v>1077503268.5999999</v>
      </c>
      <c r="I116" s="243">
        <v>510697341.98000002</v>
      </c>
      <c r="J116" s="243">
        <v>584725166.01999998</v>
      </c>
      <c r="K116" s="243">
        <v>383014059.81</v>
      </c>
      <c r="L116" s="243"/>
      <c r="M116" s="243"/>
      <c r="N116" s="243"/>
      <c r="O116" s="243"/>
      <c r="P116" s="243"/>
      <c r="Q116" s="243">
        <f t="shared" si="1"/>
        <v>4310845009.3599997</v>
      </c>
      <c r="S116" s="399"/>
      <c r="T116"/>
      <c r="U116"/>
      <c r="V116"/>
      <c r="W116"/>
      <c r="X116"/>
      <c r="Y116"/>
      <c r="Z116"/>
      <c r="AA116"/>
      <c r="AB116"/>
      <c r="AC116"/>
      <c r="AD116"/>
      <c r="AE116"/>
      <c r="AF116"/>
      <c r="AG116"/>
      <c r="AH116"/>
    </row>
    <row r="117" spans="2:34" s="1" customFormat="1" x14ac:dyDescent="0.25">
      <c r="B117" s="3" t="s">
        <v>206</v>
      </c>
      <c r="C117" s="350">
        <v>2575638910</v>
      </c>
      <c r="D117" s="243">
        <v>2666537676</v>
      </c>
      <c r="E117" s="350">
        <v>229036824.31</v>
      </c>
      <c r="F117" s="243">
        <v>227839924.53</v>
      </c>
      <c r="G117" s="243">
        <v>233985658.07999998</v>
      </c>
      <c r="H117" s="243">
        <v>237840528.78</v>
      </c>
      <c r="I117" s="243">
        <v>235641462.22</v>
      </c>
      <c r="J117" s="243">
        <v>232645372.22</v>
      </c>
      <c r="K117" s="243">
        <v>238276123.15000001</v>
      </c>
      <c r="L117" s="243"/>
      <c r="M117" s="243"/>
      <c r="N117" s="243"/>
      <c r="O117" s="243"/>
      <c r="P117" s="243"/>
      <c r="Q117" s="243">
        <f t="shared" si="1"/>
        <v>1635265893.2900002</v>
      </c>
      <c r="S117" s="399"/>
      <c r="T117"/>
      <c r="U117"/>
      <c r="V117"/>
      <c r="W117"/>
      <c r="X117"/>
      <c r="Y117"/>
      <c r="Z117"/>
      <c r="AA117"/>
      <c r="AB117"/>
      <c r="AC117"/>
      <c r="AD117"/>
      <c r="AE117"/>
      <c r="AF117"/>
      <c r="AG117"/>
      <c r="AH117"/>
    </row>
    <row r="118" spans="2:34" x14ac:dyDescent="0.25">
      <c r="B118" s="26" t="s">
        <v>445</v>
      </c>
      <c r="C118" s="291">
        <v>0</v>
      </c>
      <c r="D118" s="282">
        <v>273649981</v>
      </c>
      <c r="E118" s="291">
        <v>23025459.309999999</v>
      </c>
      <c r="F118" s="282">
        <v>23178657.469999999</v>
      </c>
      <c r="G118" s="282">
        <v>23562103.66</v>
      </c>
      <c r="H118" s="282">
        <v>23647273.039999999</v>
      </c>
      <c r="I118" s="282">
        <v>23754177.850000001</v>
      </c>
      <c r="J118" s="282">
        <v>20447264.649999999</v>
      </c>
      <c r="K118" s="282">
        <v>24239876.739999998</v>
      </c>
      <c r="L118" s="282"/>
      <c r="M118" s="282"/>
      <c r="N118" s="282"/>
      <c r="O118" s="282"/>
      <c r="P118" s="282"/>
      <c r="Q118" s="282">
        <f t="shared" si="1"/>
        <v>161854812.72</v>
      </c>
      <c r="R118" s="1"/>
      <c r="S118" s="399"/>
    </row>
    <row r="119" spans="2:34" x14ac:dyDescent="0.25">
      <c r="B119" s="26" t="s">
        <v>446</v>
      </c>
      <c r="C119" s="291">
        <v>34778616</v>
      </c>
      <c r="D119" s="282">
        <v>32120724</v>
      </c>
      <c r="E119" s="282">
        <v>3280</v>
      </c>
      <c r="F119" s="282"/>
      <c r="G119" s="282">
        <v>5373858.0700000003</v>
      </c>
      <c r="H119" s="282">
        <v>6560</v>
      </c>
      <c r="I119" s="282">
        <v>3280</v>
      </c>
      <c r="J119" s="282"/>
      <c r="K119" s="282">
        <v>0</v>
      </c>
      <c r="L119" s="282"/>
      <c r="M119" s="282"/>
      <c r="N119" s="282"/>
      <c r="O119" s="282"/>
      <c r="P119" s="282"/>
      <c r="Q119" s="282">
        <f t="shared" si="1"/>
        <v>5386978.0700000003</v>
      </c>
      <c r="R119" s="1"/>
      <c r="S119" s="399"/>
    </row>
    <row r="120" spans="2:34" x14ac:dyDescent="0.25">
      <c r="B120" s="26" t="s">
        <v>447</v>
      </c>
      <c r="C120" s="291">
        <v>2540860294</v>
      </c>
      <c r="D120" s="282">
        <v>2360766971</v>
      </c>
      <c r="E120" s="291">
        <v>206008085</v>
      </c>
      <c r="F120" s="282">
        <v>204661267.06</v>
      </c>
      <c r="G120" s="282">
        <v>205049696.34999999</v>
      </c>
      <c r="H120" s="282">
        <v>214186695.74000001</v>
      </c>
      <c r="I120" s="282">
        <v>211884004.37</v>
      </c>
      <c r="J120" s="282">
        <v>212198107.56999999</v>
      </c>
      <c r="K120" s="282">
        <v>214036246.41</v>
      </c>
      <c r="L120" s="282"/>
      <c r="M120" s="282"/>
      <c r="N120" s="282"/>
      <c r="O120" s="282"/>
      <c r="P120" s="282"/>
      <c r="Q120" s="282">
        <f t="shared" si="1"/>
        <v>1468024102.5</v>
      </c>
      <c r="R120" s="1"/>
      <c r="S120" s="399"/>
    </row>
    <row r="121" spans="2:34" s="1" customFormat="1" x14ac:dyDescent="0.25">
      <c r="B121" s="3" t="s">
        <v>207</v>
      </c>
      <c r="C121" s="291">
        <v>2403774164</v>
      </c>
      <c r="D121" s="243">
        <v>3880586261</v>
      </c>
      <c r="E121" s="291">
        <v>275086196.11000001</v>
      </c>
      <c r="F121" s="243">
        <v>554175790.11000001</v>
      </c>
      <c r="G121" s="243">
        <v>234780779.81</v>
      </c>
      <c r="H121" s="243">
        <v>839662739.81999993</v>
      </c>
      <c r="I121" s="243">
        <v>275055879.76000005</v>
      </c>
      <c r="J121" s="243">
        <v>352079793.80000001</v>
      </c>
      <c r="K121" s="243">
        <v>144737936.66</v>
      </c>
      <c r="L121" s="243"/>
      <c r="M121" s="243"/>
      <c r="N121" s="243"/>
      <c r="O121" s="243"/>
      <c r="P121" s="243"/>
      <c r="Q121" s="243">
        <f t="shared" si="1"/>
        <v>2675579116.0700002</v>
      </c>
      <c r="S121" s="399"/>
      <c r="T121"/>
      <c r="U121"/>
      <c r="V121"/>
      <c r="W121"/>
      <c r="X121"/>
      <c r="Y121"/>
      <c r="Z121"/>
      <c r="AA121"/>
      <c r="AB121"/>
      <c r="AC121"/>
      <c r="AD121"/>
      <c r="AE121"/>
      <c r="AF121"/>
      <c r="AG121"/>
      <c r="AH121"/>
    </row>
    <row r="122" spans="2:34" x14ac:dyDescent="0.25">
      <c r="B122" s="70" t="s">
        <v>656</v>
      </c>
      <c r="C122" s="291">
        <v>2103779533</v>
      </c>
      <c r="D122" s="243"/>
      <c r="E122" s="243">
        <v>0</v>
      </c>
      <c r="F122" s="243"/>
      <c r="G122" s="243"/>
      <c r="H122" s="243"/>
      <c r="I122" s="243"/>
      <c r="J122" s="243"/>
      <c r="K122" s="243"/>
      <c r="L122" s="243"/>
      <c r="M122" s="243"/>
      <c r="N122" s="243"/>
      <c r="O122" s="243"/>
      <c r="P122" s="243"/>
      <c r="Q122" s="243">
        <f t="shared" si="1"/>
        <v>0</v>
      </c>
      <c r="R122" s="1"/>
      <c r="S122" s="399"/>
    </row>
    <row r="123" spans="2:34" s="1" customFormat="1" x14ac:dyDescent="0.25">
      <c r="B123" s="70" t="s">
        <v>451</v>
      </c>
      <c r="C123" s="291">
        <v>299994631</v>
      </c>
      <c r="D123" s="282">
        <v>3880586261</v>
      </c>
      <c r="E123" s="291">
        <v>275086196.11000001</v>
      </c>
      <c r="F123" s="282">
        <v>554175790.11000001</v>
      </c>
      <c r="G123" s="282">
        <v>234780779.81</v>
      </c>
      <c r="H123" s="282">
        <v>839662739.81999993</v>
      </c>
      <c r="I123" s="282">
        <v>275055879.76000005</v>
      </c>
      <c r="J123" s="282">
        <v>352079793.80000001</v>
      </c>
      <c r="K123" s="282">
        <v>144737936.66</v>
      </c>
      <c r="L123" s="282"/>
      <c r="M123" s="282"/>
      <c r="N123" s="282"/>
      <c r="O123" s="282"/>
      <c r="P123" s="282"/>
      <c r="Q123" s="282">
        <f t="shared" si="1"/>
        <v>2675579116.0700002</v>
      </c>
      <c r="S123" s="399"/>
      <c r="T123"/>
      <c r="U123"/>
      <c r="V123"/>
      <c r="W123"/>
      <c r="X123"/>
      <c r="Y123"/>
      <c r="Z123"/>
      <c r="AA123"/>
      <c r="AB123"/>
      <c r="AC123"/>
      <c r="AD123"/>
      <c r="AE123"/>
      <c r="AF123"/>
      <c r="AG123"/>
      <c r="AH123"/>
    </row>
    <row r="124" spans="2:34" s="1" customFormat="1" x14ac:dyDescent="0.25">
      <c r="B124" s="3" t="s">
        <v>208</v>
      </c>
      <c r="C124" s="350">
        <v>432000000</v>
      </c>
      <c r="D124" s="243"/>
      <c r="E124" s="243">
        <v>0</v>
      </c>
      <c r="F124" s="243"/>
      <c r="G124" s="243"/>
      <c r="H124" s="243"/>
      <c r="I124" s="243"/>
      <c r="J124" s="243"/>
      <c r="K124" s="243"/>
      <c r="L124" s="243"/>
      <c r="M124" s="243"/>
      <c r="N124" s="243"/>
      <c r="O124" s="243"/>
      <c r="P124" s="243"/>
      <c r="Q124" s="243">
        <f t="shared" si="1"/>
        <v>0</v>
      </c>
      <c r="S124" s="399"/>
      <c r="T124"/>
      <c r="U124"/>
      <c r="V124"/>
      <c r="W124"/>
      <c r="X124"/>
      <c r="Y124"/>
      <c r="Z124"/>
      <c r="AA124"/>
      <c r="AB124"/>
      <c r="AC124"/>
      <c r="AD124"/>
      <c r="AE124"/>
      <c r="AF124"/>
      <c r="AG124"/>
      <c r="AH124"/>
    </row>
    <row r="125" spans="2:34" x14ac:dyDescent="0.25">
      <c r="B125" s="70" t="s">
        <v>657</v>
      </c>
      <c r="C125" s="291">
        <v>432000000</v>
      </c>
      <c r="D125" s="282"/>
      <c r="E125" s="282">
        <v>0</v>
      </c>
      <c r="F125" s="282"/>
      <c r="G125" s="282"/>
      <c r="H125" s="282"/>
      <c r="I125" s="282"/>
      <c r="J125" s="282"/>
      <c r="K125" s="282"/>
      <c r="L125" s="282"/>
      <c r="M125" s="282"/>
      <c r="N125" s="282"/>
      <c r="O125" s="282"/>
      <c r="P125" s="282"/>
      <c r="Q125" s="282">
        <f t="shared" si="1"/>
        <v>0</v>
      </c>
      <c r="R125" s="1"/>
      <c r="S125" s="399"/>
    </row>
    <row r="126" spans="2:34" x14ac:dyDescent="0.25">
      <c r="B126" s="2" t="s">
        <v>209</v>
      </c>
      <c r="C126" s="350">
        <v>44882435275</v>
      </c>
      <c r="D126" s="243">
        <v>51830964208.019997</v>
      </c>
      <c r="E126" s="350">
        <v>3480691330.1999993</v>
      </c>
      <c r="F126" s="243">
        <v>4553406683.6500015</v>
      </c>
      <c r="G126" s="243">
        <v>3912335274.2499986</v>
      </c>
      <c r="H126" s="243">
        <v>3527259064.6099992</v>
      </c>
      <c r="I126" s="243">
        <v>2913170392.4499993</v>
      </c>
      <c r="J126" s="243">
        <v>3075794644.4500003</v>
      </c>
      <c r="K126" s="243">
        <v>3681047296.8700004</v>
      </c>
      <c r="L126" s="243"/>
      <c r="M126" s="243"/>
      <c r="N126" s="243"/>
      <c r="O126" s="243"/>
      <c r="P126" s="243"/>
      <c r="Q126" s="243">
        <f t="shared" si="1"/>
        <v>25143704686.479996</v>
      </c>
      <c r="R126" s="1"/>
      <c r="S126" s="399"/>
    </row>
    <row r="127" spans="2:34" x14ac:dyDescent="0.25">
      <c r="B127" s="3" t="s">
        <v>210</v>
      </c>
      <c r="C127" s="291">
        <v>36790006106</v>
      </c>
      <c r="D127" s="243">
        <v>43892662941.019997</v>
      </c>
      <c r="E127" s="291">
        <v>2647446143.0699997</v>
      </c>
      <c r="F127" s="243">
        <v>3830960079.3900018</v>
      </c>
      <c r="G127" s="243">
        <v>3060027771.5699992</v>
      </c>
      <c r="H127" s="243">
        <v>2820400401.7599998</v>
      </c>
      <c r="I127" s="243">
        <v>2189979321.7299995</v>
      </c>
      <c r="J127" s="243">
        <v>2270469140.4800005</v>
      </c>
      <c r="K127" s="243">
        <v>3022038925.5300002</v>
      </c>
      <c r="L127" s="243"/>
      <c r="M127" s="243"/>
      <c r="N127" s="243"/>
      <c r="O127" s="243"/>
      <c r="P127" s="243"/>
      <c r="Q127" s="243">
        <f t="shared" si="1"/>
        <v>19841321783.529999</v>
      </c>
      <c r="R127" s="1"/>
      <c r="S127" s="399"/>
    </row>
    <row r="128" spans="2:34" x14ac:dyDescent="0.25">
      <c r="B128" s="26" t="s">
        <v>452</v>
      </c>
      <c r="C128" s="291">
        <v>9824221</v>
      </c>
      <c r="D128" s="282">
        <v>9278252</v>
      </c>
      <c r="E128" s="291">
        <v>471131.56</v>
      </c>
      <c r="F128" s="273">
        <v>561100</v>
      </c>
      <c r="G128" s="273">
        <v>2307796.5500000003</v>
      </c>
      <c r="H128" s="273">
        <v>1021693.39</v>
      </c>
      <c r="I128" s="273">
        <v>29176274.82</v>
      </c>
      <c r="J128" s="273">
        <v>1066240.5</v>
      </c>
      <c r="K128" s="273">
        <v>944576.14</v>
      </c>
      <c r="L128" s="273"/>
      <c r="M128" s="273"/>
      <c r="N128" s="273"/>
      <c r="O128" s="273"/>
      <c r="P128" s="273"/>
      <c r="Q128" s="282">
        <f t="shared" si="1"/>
        <v>35548812.960000001</v>
      </c>
      <c r="R128" s="1"/>
      <c r="S128" s="399"/>
    </row>
    <row r="129" spans="2:19" x14ac:dyDescent="0.25">
      <c r="B129" s="26" t="s">
        <v>453</v>
      </c>
      <c r="C129" s="291">
        <v>1186407779</v>
      </c>
      <c r="D129" s="282">
        <v>1454080199</v>
      </c>
      <c r="E129" s="291">
        <v>90007194.400000006</v>
      </c>
      <c r="F129" s="273">
        <v>96681978.5</v>
      </c>
      <c r="G129" s="273">
        <v>104972479</v>
      </c>
      <c r="H129" s="273">
        <v>97562973.599999994</v>
      </c>
      <c r="I129" s="273">
        <v>93480570.349999994</v>
      </c>
      <c r="J129" s="273">
        <v>96945975.510000005</v>
      </c>
      <c r="K129" s="273">
        <v>90845179.5</v>
      </c>
      <c r="L129" s="273"/>
      <c r="M129" s="273"/>
      <c r="N129" s="273"/>
      <c r="O129" s="273"/>
      <c r="P129" s="273"/>
      <c r="Q129" s="282">
        <f t="shared" si="1"/>
        <v>670496350.86000001</v>
      </c>
      <c r="R129" s="1"/>
      <c r="S129" s="399"/>
    </row>
    <row r="130" spans="2:19" x14ac:dyDescent="0.25">
      <c r="B130" s="26" t="s">
        <v>454</v>
      </c>
      <c r="C130" s="291">
        <v>9307</v>
      </c>
      <c r="D130" s="282">
        <v>8390</v>
      </c>
      <c r="E130" s="291">
        <v>40</v>
      </c>
      <c r="F130" s="273">
        <v>560</v>
      </c>
      <c r="G130" s="273">
        <v>240</v>
      </c>
      <c r="H130" s="273">
        <v>80</v>
      </c>
      <c r="I130" s="273">
        <v>3600</v>
      </c>
      <c r="J130" s="273">
        <v>1925.69</v>
      </c>
      <c r="K130" s="273">
        <v>40</v>
      </c>
      <c r="L130" s="273"/>
      <c r="M130" s="273"/>
      <c r="N130" s="273"/>
      <c r="O130" s="273"/>
      <c r="P130" s="273"/>
      <c r="Q130" s="282">
        <f t="shared" si="1"/>
        <v>6485.6900000000005</v>
      </c>
      <c r="R130" s="1"/>
      <c r="S130" s="399"/>
    </row>
    <row r="131" spans="2:19" x14ac:dyDescent="0.25">
      <c r="B131" s="26" t="s">
        <v>457</v>
      </c>
      <c r="C131" s="291">
        <v>3825399526</v>
      </c>
      <c r="D131" s="282">
        <v>570000000</v>
      </c>
      <c r="E131" s="291">
        <v>16863078.140000001</v>
      </c>
      <c r="F131" s="273">
        <v>9180</v>
      </c>
      <c r="G131" s="273">
        <v>7370519.2999999998</v>
      </c>
      <c r="H131" s="273">
        <v>256323283.22999999</v>
      </c>
      <c r="I131" s="273">
        <v>16900</v>
      </c>
      <c r="J131" s="273">
        <v>150737.70000000001</v>
      </c>
      <c r="K131" s="273">
        <v>559145.16</v>
      </c>
      <c r="L131" s="273"/>
      <c r="M131" s="273"/>
      <c r="N131" s="273"/>
      <c r="O131" s="273"/>
      <c r="P131" s="273"/>
      <c r="Q131" s="282">
        <f t="shared" si="1"/>
        <v>281292843.53000003</v>
      </c>
      <c r="R131" s="1"/>
      <c r="S131" s="399"/>
    </row>
    <row r="132" spans="2:19" x14ac:dyDescent="0.25">
      <c r="B132" s="26" t="s">
        <v>458</v>
      </c>
      <c r="C132" s="291">
        <v>1572941</v>
      </c>
      <c r="D132" s="282">
        <v>1429428</v>
      </c>
      <c r="E132" s="291">
        <v>90735</v>
      </c>
      <c r="F132" s="273">
        <v>93615</v>
      </c>
      <c r="G132" s="273">
        <v>166430</v>
      </c>
      <c r="H132" s="273">
        <v>80555</v>
      </c>
      <c r="I132" s="273">
        <v>924081.6</v>
      </c>
      <c r="J132" s="273">
        <v>105745</v>
      </c>
      <c r="K132" s="273">
        <v>206890</v>
      </c>
      <c r="L132" s="273"/>
      <c r="M132" s="273"/>
      <c r="N132" s="273"/>
      <c r="O132" s="273"/>
      <c r="P132" s="273"/>
      <c r="Q132" s="282">
        <f t="shared" si="1"/>
        <v>1668051.6</v>
      </c>
      <c r="R132" s="1"/>
      <c r="S132" s="399"/>
    </row>
    <row r="133" spans="2:19" x14ac:dyDescent="0.25">
      <c r="B133" s="26" t="s">
        <v>459</v>
      </c>
      <c r="C133" s="291">
        <v>148157846</v>
      </c>
      <c r="D133" s="282">
        <v>127294959</v>
      </c>
      <c r="E133" s="291">
        <v>13606089.360000001</v>
      </c>
      <c r="F133" s="273">
        <v>10675638.479999999</v>
      </c>
      <c r="G133" s="273">
        <v>16551607.129999999</v>
      </c>
      <c r="H133" s="273">
        <v>30271555.689999998</v>
      </c>
      <c r="I133" s="273">
        <v>23309974.129999999</v>
      </c>
      <c r="J133" s="273">
        <v>21903451.02</v>
      </c>
      <c r="K133" s="273">
        <v>88361016.040000007</v>
      </c>
      <c r="L133" s="273"/>
      <c r="M133" s="273"/>
      <c r="N133" s="273"/>
      <c r="O133" s="273"/>
      <c r="P133" s="273"/>
      <c r="Q133" s="282">
        <f t="shared" si="1"/>
        <v>204679331.84999999</v>
      </c>
      <c r="R133" s="1"/>
      <c r="S133" s="399"/>
    </row>
    <row r="134" spans="2:19" x14ac:dyDescent="0.25">
      <c r="B134" s="26" t="s">
        <v>461</v>
      </c>
      <c r="C134" s="282">
        <v>0</v>
      </c>
      <c r="D134" s="282">
        <v>0</v>
      </c>
      <c r="E134" s="291">
        <v>170364114.16</v>
      </c>
      <c r="F134" s="273">
        <v>163855670.16</v>
      </c>
      <c r="G134" s="273">
        <v>77785839</v>
      </c>
      <c r="H134" s="273">
        <v>25720</v>
      </c>
      <c r="I134" s="273"/>
      <c r="J134" s="273"/>
      <c r="K134" s="273">
        <v>-302165.3</v>
      </c>
      <c r="L134" s="273"/>
      <c r="M134" s="273"/>
      <c r="N134" s="273"/>
      <c r="O134" s="273"/>
      <c r="P134" s="273"/>
      <c r="Q134" s="282">
        <f t="shared" si="1"/>
        <v>411729178.01999998</v>
      </c>
      <c r="R134" s="1"/>
      <c r="S134" s="399"/>
    </row>
    <row r="135" spans="2:19" x14ac:dyDescent="0.25">
      <c r="B135" s="26" t="s">
        <v>462</v>
      </c>
      <c r="C135" s="291">
        <v>2860628885</v>
      </c>
      <c r="D135" s="282">
        <v>3118507048</v>
      </c>
      <c r="E135" s="291">
        <v>0</v>
      </c>
      <c r="F135" s="273"/>
      <c r="G135" s="273"/>
      <c r="H135" s="273"/>
      <c r="I135" s="273"/>
      <c r="J135" s="273"/>
      <c r="K135" s="273">
        <v>0</v>
      </c>
      <c r="L135" s="273"/>
      <c r="M135" s="273"/>
      <c r="N135" s="273"/>
      <c r="O135" s="273"/>
      <c r="P135" s="273"/>
      <c r="Q135" s="282">
        <f t="shared" si="1"/>
        <v>0</v>
      </c>
      <c r="R135" s="1"/>
      <c r="S135" s="399"/>
    </row>
    <row r="136" spans="2:19" x14ac:dyDescent="0.25">
      <c r="B136" s="26" t="s">
        <v>464</v>
      </c>
      <c r="C136" s="291">
        <v>28758005601</v>
      </c>
      <c r="D136" s="282">
        <v>32443127250.719997</v>
      </c>
      <c r="E136" s="273">
        <v>2356043760.4499998</v>
      </c>
      <c r="F136" s="273">
        <v>3559082337.2500019</v>
      </c>
      <c r="G136" s="273">
        <v>2850872860.5899992</v>
      </c>
      <c r="H136" s="273">
        <v>2435114540.8499999</v>
      </c>
      <c r="I136" s="273">
        <v>2043067920.8299997</v>
      </c>
      <c r="J136" s="273">
        <v>2150295035.0600004</v>
      </c>
      <c r="K136" s="273">
        <v>2841424243.9900002</v>
      </c>
      <c r="L136" s="273"/>
      <c r="M136" s="273"/>
      <c r="N136" s="273"/>
      <c r="O136" s="273"/>
      <c r="P136" s="273"/>
      <c r="Q136" s="282">
        <f t="shared" si="1"/>
        <v>18235900699.020004</v>
      </c>
      <c r="R136" s="1"/>
      <c r="S136" s="399"/>
    </row>
    <row r="137" spans="2:19" x14ac:dyDescent="0.25">
      <c r="B137" s="26" t="s">
        <v>554</v>
      </c>
      <c r="C137" s="291">
        <v>0</v>
      </c>
      <c r="D137" s="282"/>
      <c r="E137" s="273"/>
      <c r="F137" s="273"/>
      <c r="G137" s="273"/>
      <c r="H137" s="273"/>
      <c r="I137" s="273"/>
      <c r="J137" s="273">
        <v>30</v>
      </c>
      <c r="K137" s="273"/>
      <c r="L137" s="273"/>
      <c r="M137" s="273"/>
      <c r="N137" s="273"/>
      <c r="O137" s="273"/>
      <c r="P137" s="273"/>
      <c r="Q137" s="282">
        <f t="shared" si="1"/>
        <v>30</v>
      </c>
      <c r="R137" s="1"/>
      <c r="S137" s="399"/>
    </row>
    <row r="138" spans="2:19" ht="16.149999999999999" customHeight="1" x14ac:dyDescent="0.25">
      <c r="B138" s="3" t="s">
        <v>211</v>
      </c>
      <c r="C138" s="350">
        <v>8092429169</v>
      </c>
      <c r="D138" s="243">
        <v>7938301267</v>
      </c>
      <c r="E138" s="350">
        <v>833245187.13</v>
      </c>
      <c r="F138" s="243">
        <v>722446604.25999999</v>
      </c>
      <c r="G138" s="243">
        <v>852307502.67999995</v>
      </c>
      <c r="H138" s="243">
        <v>706858662.85000014</v>
      </c>
      <c r="I138" s="243">
        <v>723191070.71999979</v>
      </c>
      <c r="J138" s="243">
        <v>805325503.97000003</v>
      </c>
      <c r="K138" s="243">
        <v>659008371.33999991</v>
      </c>
      <c r="L138" s="243"/>
      <c r="M138" s="243"/>
      <c r="N138" s="243"/>
      <c r="O138" s="243"/>
      <c r="P138" s="243"/>
      <c r="Q138" s="243">
        <f t="shared" si="1"/>
        <v>5302382902.9499998</v>
      </c>
      <c r="R138" s="1"/>
      <c r="S138" s="399"/>
    </row>
    <row r="139" spans="2:19" ht="16.5" customHeight="1" x14ac:dyDescent="0.25">
      <c r="B139" s="26" t="s">
        <v>468</v>
      </c>
      <c r="C139" s="291">
        <v>34914868</v>
      </c>
      <c r="D139" s="282">
        <v>31514336</v>
      </c>
      <c r="E139" s="291">
        <v>1997494.64</v>
      </c>
      <c r="F139" s="273">
        <v>2240822.6399999997</v>
      </c>
      <c r="G139" s="273">
        <v>2551019.14</v>
      </c>
      <c r="H139" s="273">
        <v>2206660</v>
      </c>
      <c r="I139" s="273">
        <v>2262812</v>
      </c>
      <c r="J139" s="273">
        <v>2453084.31</v>
      </c>
      <c r="K139" s="273">
        <v>2506731.25</v>
      </c>
      <c r="L139" s="273"/>
      <c r="M139" s="273"/>
      <c r="N139" s="273"/>
      <c r="O139" s="273"/>
      <c r="P139" s="273"/>
      <c r="Q139" s="282">
        <f t="shared" si="1"/>
        <v>16218623.98</v>
      </c>
      <c r="R139" s="1"/>
      <c r="S139" s="399"/>
    </row>
    <row r="140" spans="2:19" x14ac:dyDescent="0.25">
      <c r="B140" s="26" t="s">
        <v>469</v>
      </c>
      <c r="C140" s="291">
        <v>1585131411</v>
      </c>
      <c r="D140" s="282">
        <v>1320739422</v>
      </c>
      <c r="E140" s="291">
        <v>95565262.430000007</v>
      </c>
      <c r="F140" s="273">
        <v>69629370.069999993</v>
      </c>
      <c r="G140" s="273">
        <v>80393289.390000001</v>
      </c>
      <c r="H140" s="273">
        <v>71108006.640000001</v>
      </c>
      <c r="I140" s="273">
        <v>68516846.890000001</v>
      </c>
      <c r="J140" s="273">
        <v>79272347.480000004</v>
      </c>
      <c r="K140" s="273">
        <v>90685856.400000006</v>
      </c>
      <c r="L140" s="273"/>
      <c r="M140" s="273"/>
      <c r="N140" s="273"/>
      <c r="O140" s="273"/>
      <c r="P140" s="273"/>
      <c r="Q140" s="282">
        <f t="shared" ref="Q140:Q198" si="2">+SUM(E140:P140)</f>
        <v>555170979.29999995</v>
      </c>
      <c r="R140" s="1"/>
      <c r="S140" s="399"/>
    </row>
    <row r="141" spans="2:19" x14ac:dyDescent="0.25">
      <c r="B141" s="26" t="s">
        <v>470</v>
      </c>
      <c r="C141" s="291">
        <v>6472382890</v>
      </c>
      <c r="D141" s="282">
        <v>5583673170</v>
      </c>
      <c r="E141" s="291">
        <v>504880010.99000001</v>
      </c>
      <c r="F141" s="273">
        <v>603053657.11000001</v>
      </c>
      <c r="G141" s="273">
        <v>569921756.38999999</v>
      </c>
      <c r="H141" s="273">
        <v>573442186.06000006</v>
      </c>
      <c r="I141" s="273">
        <v>465533659.89999992</v>
      </c>
      <c r="J141" s="273">
        <v>443163570.59000003</v>
      </c>
      <c r="K141" s="273">
        <v>428009724.14999998</v>
      </c>
      <c r="L141" s="273"/>
      <c r="M141" s="273"/>
      <c r="N141" s="273"/>
      <c r="O141" s="273"/>
      <c r="P141" s="273"/>
      <c r="Q141" s="282">
        <f t="shared" si="2"/>
        <v>3588004565.1900001</v>
      </c>
      <c r="R141" s="1"/>
      <c r="S141" s="399"/>
    </row>
    <row r="142" spans="2:19" x14ac:dyDescent="0.25">
      <c r="B142" s="26" t="s">
        <v>472</v>
      </c>
      <c r="C142" s="282">
        <v>0</v>
      </c>
      <c r="D142" s="282">
        <v>62044</v>
      </c>
      <c r="E142" s="291">
        <v>9200</v>
      </c>
      <c r="F142" s="273">
        <v>13150</v>
      </c>
      <c r="G142" s="273">
        <v>13400</v>
      </c>
      <c r="H142" s="273">
        <v>14650</v>
      </c>
      <c r="I142" s="273">
        <v>13850</v>
      </c>
      <c r="J142" s="273">
        <v>15850</v>
      </c>
      <c r="K142" s="273">
        <v>16700</v>
      </c>
      <c r="L142" s="273"/>
      <c r="M142" s="273"/>
      <c r="N142" s="273"/>
      <c r="O142" s="273"/>
      <c r="P142" s="273"/>
      <c r="Q142" s="282">
        <f t="shared" si="2"/>
        <v>96800</v>
      </c>
      <c r="R142" s="1"/>
      <c r="S142" s="399"/>
    </row>
    <row r="143" spans="2:19" x14ac:dyDescent="0.25">
      <c r="B143" s="26" t="s">
        <v>473</v>
      </c>
      <c r="C143" s="282">
        <v>0</v>
      </c>
      <c r="D143" s="282">
        <v>0</v>
      </c>
      <c r="E143" s="291">
        <v>3964750</v>
      </c>
      <c r="F143" s="273">
        <v>3338850</v>
      </c>
      <c r="G143" s="273">
        <v>4740000</v>
      </c>
      <c r="H143" s="273">
        <v>3357300</v>
      </c>
      <c r="I143" s="273">
        <v>3909180</v>
      </c>
      <c r="J143" s="273">
        <v>4172400</v>
      </c>
      <c r="K143" s="273">
        <v>4265650</v>
      </c>
      <c r="L143" s="273"/>
      <c r="M143" s="273"/>
      <c r="N143" s="273"/>
      <c r="O143" s="273"/>
      <c r="P143" s="273"/>
      <c r="Q143" s="282">
        <f t="shared" si="2"/>
        <v>27748130</v>
      </c>
      <c r="R143" s="1"/>
      <c r="S143" s="399"/>
    </row>
    <row r="144" spans="2:19" x14ac:dyDescent="0.25">
      <c r="B144" s="26" t="s">
        <v>475</v>
      </c>
      <c r="C144" s="282">
        <v>0</v>
      </c>
      <c r="D144" s="282">
        <v>131047</v>
      </c>
      <c r="E144" s="291">
        <v>27953.129999999997</v>
      </c>
      <c r="F144" s="273">
        <v>24976.54</v>
      </c>
      <c r="G144" s="273">
        <v>4450.8500000000004</v>
      </c>
      <c r="H144" s="273">
        <v>21617.15</v>
      </c>
      <c r="I144" s="273">
        <v>37216.17</v>
      </c>
      <c r="J144" s="273">
        <v>26797.07</v>
      </c>
      <c r="K144" s="273">
        <v>5753.21</v>
      </c>
      <c r="L144" s="273"/>
      <c r="M144" s="273"/>
      <c r="N144" s="273"/>
      <c r="O144" s="273"/>
      <c r="P144" s="273"/>
      <c r="Q144" s="282">
        <f t="shared" si="2"/>
        <v>148764.12</v>
      </c>
      <c r="R144" s="1"/>
      <c r="S144" s="399"/>
    </row>
    <row r="145" spans="2:19" x14ac:dyDescent="0.25">
      <c r="B145" s="26" t="s">
        <v>572</v>
      </c>
      <c r="C145" s="282">
        <v>0</v>
      </c>
      <c r="D145" s="282"/>
      <c r="E145" s="291"/>
      <c r="F145" s="273"/>
      <c r="G145" s="273"/>
      <c r="H145" s="273">
        <v>12498.44</v>
      </c>
      <c r="I145" s="273"/>
      <c r="J145" s="273"/>
      <c r="K145" s="273"/>
      <c r="L145" s="273"/>
      <c r="M145" s="273"/>
      <c r="N145" s="273"/>
      <c r="O145" s="273"/>
      <c r="P145" s="273"/>
      <c r="Q145" s="282">
        <f t="shared" si="2"/>
        <v>12498.44</v>
      </c>
      <c r="R145" s="1"/>
      <c r="S145" s="399"/>
    </row>
    <row r="146" spans="2:19" x14ac:dyDescent="0.25">
      <c r="B146" s="26" t="s">
        <v>573</v>
      </c>
      <c r="C146" s="282">
        <v>0</v>
      </c>
      <c r="D146" s="282">
        <v>149453868</v>
      </c>
      <c r="E146" s="291">
        <v>37004485.859999999</v>
      </c>
      <c r="F146" s="273">
        <v>37008385.859999999</v>
      </c>
      <c r="G146" s="273">
        <v>26705580.27</v>
      </c>
      <c r="H146" s="273">
        <v>23022806.699999999</v>
      </c>
      <c r="I146" s="273">
        <v>34792385.020000003</v>
      </c>
      <c r="J146" s="273">
        <v>19103236.68</v>
      </c>
      <c r="K146" s="273">
        <v>20071799.789999999</v>
      </c>
      <c r="L146" s="273"/>
      <c r="M146" s="273"/>
      <c r="N146" s="273"/>
      <c r="O146" s="273"/>
      <c r="P146" s="273"/>
      <c r="Q146" s="282">
        <f t="shared" si="2"/>
        <v>197708680.18000001</v>
      </c>
      <c r="R146" s="1"/>
      <c r="S146" s="399"/>
    </row>
    <row r="147" spans="2:19" x14ac:dyDescent="0.25">
      <c r="B147" s="26" t="s">
        <v>574</v>
      </c>
      <c r="C147" s="282">
        <v>0</v>
      </c>
      <c r="D147" s="282">
        <v>852727175</v>
      </c>
      <c r="E147" s="273">
        <v>186740013.41999999</v>
      </c>
      <c r="F147" s="273">
        <v>3916433.9</v>
      </c>
      <c r="G147" s="273">
        <v>164651052.23000002</v>
      </c>
      <c r="H147" s="273">
        <v>30128600.719999999</v>
      </c>
      <c r="I147" s="273">
        <v>144977057.68000001</v>
      </c>
      <c r="J147" s="273">
        <v>254103773.13999999</v>
      </c>
      <c r="K147" s="273">
        <v>109652390.27</v>
      </c>
      <c r="L147" s="273"/>
      <c r="M147" s="273"/>
      <c r="N147" s="273"/>
      <c r="O147" s="273"/>
      <c r="P147" s="273"/>
      <c r="Q147" s="282">
        <f t="shared" si="2"/>
        <v>894169321.3599999</v>
      </c>
      <c r="R147" s="1"/>
      <c r="S147" s="399"/>
    </row>
    <row r="148" spans="2:19" x14ac:dyDescent="0.25">
      <c r="B148" s="26" t="s">
        <v>481</v>
      </c>
      <c r="C148" s="282">
        <v>0</v>
      </c>
      <c r="D148" s="282">
        <v>0</v>
      </c>
      <c r="E148" s="291">
        <v>3056016.66</v>
      </c>
      <c r="F148" s="273">
        <v>3220958.14</v>
      </c>
      <c r="G148" s="273">
        <v>3326954.41</v>
      </c>
      <c r="H148" s="273">
        <v>3544337.14</v>
      </c>
      <c r="I148" s="273">
        <v>3148063.06</v>
      </c>
      <c r="J148" s="273">
        <v>3014444.7</v>
      </c>
      <c r="K148" s="273">
        <v>3793766.27</v>
      </c>
      <c r="L148" s="273"/>
      <c r="M148" s="273"/>
      <c r="N148" s="273"/>
      <c r="O148" s="273"/>
      <c r="P148" s="273"/>
      <c r="Q148" s="282">
        <f t="shared" si="2"/>
        <v>23104540.380000003</v>
      </c>
      <c r="R148" s="1"/>
      <c r="S148" s="399"/>
    </row>
    <row r="149" spans="2:19" x14ac:dyDescent="0.25">
      <c r="B149" s="404" t="s">
        <v>212</v>
      </c>
      <c r="C149" s="350">
        <v>19925149306</v>
      </c>
      <c r="D149" s="405">
        <v>22136512153</v>
      </c>
      <c r="E149" s="350">
        <v>392187489.77000004</v>
      </c>
      <c r="F149" s="405">
        <v>1367836.59</v>
      </c>
      <c r="G149" s="405">
        <v>47465910.599999994</v>
      </c>
      <c r="H149" s="405">
        <v>300187964.34999996</v>
      </c>
      <c r="I149" s="405">
        <v>137529627.94999999</v>
      </c>
      <c r="J149" s="405">
        <v>137205834.99999997</v>
      </c>
      <c r="K149" s="405">
        <v>12560658407.720001</v>
      </c>
      <c r="L149" s="405"/>
      <c r="M149" s="405"/>
      <c r="N149" s="405"/>
      <c r="O149" s="405"/>
      <c r="P149" s="405"/>
      <c r="Q149" s="405">
        <f t="shared" si="2"/>
        <v>13576603071.980001</v>
      </c>
      <c r="R149" s="1"/>
      <c r="S149" s="399"/>
    </row>
    <row r="150" spans="2:19" x14ac:dyDescent="0.25">
      <c r="B150" s="3" t="s">
        <v>213</v>
      </c>
      <c r="C150" s="350">
        <v>660784281</v>
      </c>
      <c r="D150" s="243">
        <v>398699755</v>
      </c>
      <c r="E150" s="243">
        <v>503991.97</v>
      </c>
      <c r="F150" s="243">
        <v>562493.81000000006</v>
      </c>
      <c r="G150" s="243">
        <v>13404998.4</v>
      </c>
      <c r="H150" s="243">
        <v>39446537.759999998</v>
      </c>
      <c r="I150" s="243">
        <v>44045622.009999998</v>
      </c>
      <c r="J150" s="243">
        <v>43082160.359999999</v>
      </c>
      <c r="K150" s="243">
        <v>28202821.949999999</v>
      </c>
      <c r="L150" s="243"/>
      <c r="M150" s="243"/>
      <c r="N150" s="243"/>
      <c r="O150" s="243"/>
      <c r="P150" s="243"/>
      <c r="Q150" s="243">
        <f t="shared" si="2"/>
        <v>169248626.25999999</v>
      </c>
      <c r="R150" s="1"/>
      <c r="S150" s="399"/>
    </row>
    <row r="151" spans="2:19" x14ac:dyDescent="0.25">
      <c r="B151" s="26" t="s">
        <v>484</v>
      </c>
      <c r="C151" s="291">
        <v>660784281</v>
      </c>
      <c r="D151" s="282">
        <v>398699755</v>
      </c>
      <c r="E151" s="282">
        <v>503991.97</v>
      </c>
      <c r="F151" s="282">
        <v>562493.81000000006</v>
      </c>
      <c r="G151" s="282">
        <v>13404998.4</v>
      </c>
      <c r="H151" s="282">
        <v>39446537.759999998</v>
      </c>
      <c r="I151" s="282">
        <v>44045622.009999998</v>
      </c>
      <c r="J151" s="282">
        <v>43082160.359999999</v>
      </c>
      <c r="K151" s="282">
        <v>28202821.949999999</v>
      </c>
      <c r="L151" s="282"/>
      <c r="M151" s="282"/>
      <c r="N151" s="282"/>
      <c r="O151" s="282"/>
      <c r="P151" s="282"/>
      <c r="Q151" s="282">
        <f t="shared" si="2"/>
        <v>169248626.25999999</v>
      </c>
      <c r="R151" s="1"/>
      <c r="S151" s="399"/>
    </row>
    <row r="152" spans="2:19" x14ac:dyDescent="0.25">
      <c r="B152" s="3" t="s">
        <v>214</v>
      </c>
      <c r="C152" s="291">
        <v>19264365025</v>
      </c>
      <c r="D152" s="243">
        <v>21737812398</v>
      </c>
      <c r="E152" s="291">
        <v>391683497.80000001</v>
      </c>
      <c r="F152" s="243">
        <v>805342.78000000014</v>
      </c>
      <c r="G152" s="243">
        <v>34060912.199999996</v>
      </c>
      <c r="H152" s="243">
        <v>260741426.59</v>
      </c>
      <c r="I152" s="243">
        <v>93484005.939999998</v>
      </c>
      <c r="J152" s="243">
        <v>94123674.640000001</v>
      </c>
      <c r="K152" s="243">
        <v>12532455585.77</v>
      </c>
      <c r="L152" s="243"/>
      <c r="M152" s="243"/>
      <c r="N152" s="243"/>
      <c r="O152" s="243"/>
      <c r="P152" s="243"/>
      <c r="Q152" s="243">
        <f t="shared" si="2"/>
        <v>13407354445.720001</v>
      </c>
      <c r="R152" s="1"/>
      <c r="S152" s="399"/>
    </row>
    <row r="153" spans="2:19" x14ac:dyDescent="0.25">
      <c r="B153" s="23" t="s">
        <v>575</v>
      </c>
      <c r="C153" s="291">
        <v>2500000000</v>
      </c>
      <c r="D153" s="282">
        <v>4500000000</v>
      </c>
      <c r="E153" s="282">
        <v>0</v>
      </c>
      <c r="F153" s="282"/>
      <c r="G153" s="282"/>
      <c r="H153" s="282"/>
      <c r="I153" s="282"/>
      <c r="J153" s="282"/>
      <c r="K153" s="282"/>
      <c r="L153" s="282"/>
      <c r="M153" s="282"/>
      <c r="N153" s="282"/>
      <c r="O153" s="282"/>
      <c r="P153" s="282"/>
      <c r="Q153" s="282">
        <f t="shared" si="2"/>
        <v>0</v>
      </c>
      <c r="R153" s="1"/>
      <c r="S153" s="399"/>
    </row>
    <row r="154" spans="2:19" x14ac:dyDescent="0.25">
      <c r="B154" s="23" t="s">
        <v>491</v>
      </c>
      <c r="C154" s="291">
        <v>10419663172</v>
      </c>
      <c r="D154" s="282">
        <v>9923858855</v>
      </c>
      <c r="E154" s="282">
        <v>0</v>
      </c>
      <c r="F154" s="282"/>
      <c r="G154" s="282"/>
      <c r="H154" s="282"/>
      <c r="I154" s="282"/>
      <c r="J154" s="282"/>
      <c r="K154" s="282">
        <v>9161994327.2999992</v>
      </c>
      <c r="L154" s="282"/>
      <c r="M154" s="282"/>
      <c r="N154" s="282"/>
      <c r="O154" s="282"/>
      <c r="P154" s="282"/>
      <c r="Q154" s="282">
        <f t="shared" si="2"/>
        <v>9161994327.2999992</v>
      </c>
      <c r="R154" s="1"/>
      <c r="S154" s="399"/>
    </row>
    <row r="155" spans="2:19" x14ac:dyDescent="0.25">
      <c r="B155" s="23" t="s">
        <v>643</v>
      </c>
      <c r="C155" s="291">
        <v>6027750000</v>
      </c>
      <c r="D155" s="282">
        <v>3237461385</v>
      </c>
      <c r="E155" s="282">
        <v>0</v>
      </c>
      <c r="F155" s="282"/>
      <c r="G155" s="282"/>
      <c r="H155" s="282"/>
      <c r="I155" s="282"/>
      <c r="J155" s="282"/>
      <c r="K155" s="282">
        <v>2907190000</v>
      </c>
      <c r="L155" s="282"/>
      <c r="M155" s="282"/>
      <c r="N155" s="282"/>
      <c r="O155" s="282"/>
      <c r="P155" s="282"/>
      <c r="Q155" s="282">
        <f t="shared" si="2"/>
        <v>2907190000</v>
      </c>
      <c r="R155" s="1"/>
      <c r="S155" s="399"/>
    </row>
    <row r="156" spans="2:19" x14ac:dyDescent="0.25">
      <c r="B156" s="26" t="s">
        <v>494</v>
      </c>
      <c r="C156" s="291">
        <v>316797250</v>
      </c>
      <c r="D156" s="282">
        <v>4076343856</v>
      </c>
      <c r="E156" s="291">
        <v>391668753.30000001</v>
      </c>
      <c r="F156" s="282">
        <v>799688.3</v>
      </c>
      <c r="G156" s="282">
        <v>34032855.549999997</v>
      </c>
      <c r="H156" s="282">
        <v>260735440.44</v>
      </c>
      <c r="I156" s="282">
        <v>93483948.769999996</v>
      </c>
      <c r="J156" s="282">
        <v>94117970.670000002</v>
      </c>
      <c r="K156" s="282">
        <v>463263036.00999999</v>
      </c>
      <c r="L156" s="282"/>
      <c r="M156" s="282"/>
      <c r="N156" s="282"/>
      <c r="O156" s="282"/>
      <c r="P156" s="282"/>
      <c r="Q156" s="282">
        <f t="shared" si="2"/>
        <v>1338101693.04</v>
      </c>
      <c r="R156" s="1"/>
      <c r="S156" s="399"/>
    </row>
    <row r="157" spans="2:19" x14ac:dyDescent="0.25">
      <c r="B157" s="26" t="s">
        <v>495</v>
      </c>
      <c r="C157" s="291">
        <v>151194</v>
      </c>
      <c r="D157" s="282">
        <v>141583</v>
      </c>
      <c r="E157" s="291">
        <v>13577.57</v>
      </c>
      <c r="F157" s="282">
        <v>5624.56</v>
      </c>
      <c r="G157" s="282">
        <v>24501.96</v>
      </c>
      <c r="H157" s="282">
        <v>5432.75</v>
      </c>
      <c r="I157" s="282">
        <v>57.17</v>
      </c>
      <c r="J157" s="282">
        <v>43.95</v>
      </c>
      <c r="K157" s="282">
        <v>6635.52</v>
      </c>
      <c r="L157" s="282"/>
      <c r="M157" s="282"/>
      <c r="N157" s="282"/>
      <c r="O157" s="282"/>
      <c r="P157" s="282"/>
      <c r="Q157" s="282">
        <f t="shared" si="2"/>
        <v>55873.479999999996</v>
      </c>
      <c r="R157" s="1"/>
      <c r="S157" s="399"/>
    </row>
    <row r="158" spans="2:19" x14ac:dyDescent="0.25">
      <c r="B158" s="26" t="s">
        <v>576</v>
      </c>
      <c r="C158" s="291">
        <v>3409</v>
      </c>
      <c r="D158" s="282">
        <v>785</v>
      </c>
      <c r="E158" s="282">
        <v>0</v>
      </c>
      <c r="F158" s="282"/>
      <c r="G158" s="282"/>
      <c r="H158" s="282">
        <v>11</v>
      </c>
      <c r="I158" s="282"/>
      <c r="J158" s="282">
        <v>5550.66</v>
      </c>
      <c r="K158" s="282"/>
      <c r="L158" s="282"/>
      <c r="M158" s="282"/>
      <c r="N158" s="282"/>
      <c r="O158" s="282"/>
      <c r="P158" s="282"/>
      <c r="Q158" s="282">
        <f t="shared" si="2"/>
        <v>5561.66</v>
      </c>
      <c r="R158" s="1"/>
      <c r="S158" s="399"/>
    </row>
    <row r="159" spans="2:19" x14ac:dyDescent="0.25">
      <c r="B159" s="26" t="s">
        <v>498</v>
      </c>
      <c r="C159" s="291">
        <v>0</v>
      </c>
      <c r="D159" s="282"/>
      <c r="E159" s="282"/>
      <c r="F159" s="282"/>
      <c r="G159" s="282"/>
      <c r="H159" s="282"/>
      <c r="I159" s="282"/>
      <c r="J159" s="282">
        <v>9.94</v>
      </c>
      <c r="K159" s="282">
        <v>10.86</v>
      </c>
      <c r="L159" s="282"/>
      <c r="M159" s="282"/>
      <c r="N159" s="282"/>
      <c r="O159" s="282"/>
      <c r="P159" s="282"/>
      <c r="Q159" s="282">
        <f t="shared" si="2"/>
        <v>20.799999999999997</v>
      </c>
      <c r="R159" s="1"/>
      <c r="S159" s="399"/>
    </row>
    <row r="160" spans="2:19" x14ac:dyDescent="0.25">
      <c r="B160" s="26" t="s">
        <v>499</v>
      </c>
      <c r="C160" s="282">
        <v>0</v>
      </c>
      <c r="D160" s="282">
        <v>5604</v>
      </c>
      <c r="E160" s="291">
        <v>1166.9299999999998</v>
      </c>
      <c r="F160" s="282">
        <v>29.92</v>
      </c>
      <c r="G160" s="282">
        <v>3554.69</v>
      </c>
      <c r="H160" s="282">
        <v>542.4</v>
      </c>
      <c r="I160" s="282"/>
      <c r="J160" s="282">
        <v>99.42</v>
      </c>
      <c r="K160" s="282">
        <v>1576.08</v>
      </c>
      <c r="L160" s="282"/>
      <c r="M160" s="282"/>
      <c r="N160" s="282"/>
      <c r="O160" s="282"/>
      <c r="P160" s="282"/>
      <c r="Q160" s="282">
        <f t="shared" si="2"/>
        <v>6969.44</v>
      </c>
      <c r="R160" s="1"/>
      <c r="S160" s="399"/>
    </row>
    <row r="161" spans="2:34" x14ac:dyDescent="0.25">
      <c r="B161" s="2" t="s">
        <v>215</v>
      </c>
      <c r="C161" s="350">
        <v>18551830762</v>
      </c>
      <c r="D161" s="243">
        <v>21349711392</v>
      </c>
      <c r="E161" s="243">
        <v>0</v>
      </c>
      <c r="F161" s="243">
        <v>0</v>
      </c>
      <c r="G161" s="243">
        <v>5000000</v>
      </c>
      <c r="H161" s="243">
        <v>0</v>
      </c>
      <c r="I161" s="243">
        <v>400000</v>
      </c>
      <c r="J161" s="243"/>
      <c r="K161" s="243">
        <v>1000000</v>
      </c>
      <c r="L161" s="243"/>
      <c r="M161" s="243"/>
      <c r="N161" s="243"/>
      <c r="O161" s="243"/>
      <c r="P161" s="243"/>
      <c r="Q161" s="243">
        <f t="shared" si="2"/>
        <v>6400000</v>
      </c>
      <c r="R161" s="1"/>
      <c r="S161" s="399"/>
    </row>
    <row r="162" spans="2:34" x14ac:dyDescent="0.25">
      <c r="B162" s="24" t="s">
        <v>216</v>
      </c>
      <c r="C162" s="350">
        <v>0</v>
      </c>
      <c r="D162" s="243"/>
      <c r="E162" s="243"/>
      <c r="F162" s="243"/>
      <c r="G162" s="243">
        <v>5000000</v>
      </c>
      <c r="H162" s="243">
        <v>0</v>
      </c>
      <c r="I162" s="243">
        <v>400000</v>
      </c>
      <c r="J162" s="243"/>
      <c r="K162" s="243">
        <v>1000000</v>
      </c>
      <c r="L162" s="243"/>
      <c r="M162" s="243"/>
      <c r="N162" s="243"/>
      <c r="O162" s="243"/>
      <c r="P162" s="243"/>
      <c r="Q162" s="243">
        <f t="shared" si="2"/>
        <v>6400000</v>
      </c>
      <c r="R162" s="1"/>
      <c r="S162" s="399"/>
    </row>
    <row r="163" spans="2:34" x14ac:dyDescent="0.25">
      <c r="B163" s="23" t="s">
        <v>501</v>
      </c>
      <c r="C163" s="350">
        <v>0</v>
      </c>
      <c r="D163" s="243"/>
      <c r="E163" s="243"/>
      <c r="F163" s="243"/>
      <c r="G163" s="243">
        <v>0</v>
      </c>
      <c r="H163" s="243"/>
      <c r="I163" s="243"/>
      <c r="J163" s="243"/>
      <c r="K163" s="243">
        <v>1000000</v>
      </c>
      <c r="L163" s="243"/>
      <c r="M163" s="243"/>
      <c r="N163" s="243"/>
      <c r="O163" s="243"/>
      <c r="P163" s="243"/>
      <c r="Q163" s="243">
        <f t="shared" si="2"/>
        <v>1000000</v>
      </c>
      <c r="R163" s="1"/>
      <c r="S163" s="399"/>
    </row>
    <row r="164" spans="2:34" x14ac:dyDescent="0.25">
      <c r="B164" s="26" t="s">
        <v>503</v>
      </c>
      <c r="C164" s="291">
        <v>0</v>
      </c>
      <c r="D164" s="282"/>
      <c r="E164" s="282"/>
      <c r="F164" s="282"/>
      <c r="G164" s="282">
        <v>5000000</v>
      </c>
      <c r="H164" s="282">
        <v>0</v>
      </c>
      <c r="I164" s="282">
        <v>400000</v>
      </c>
      <c r="J164" s="282"/>
      <c r="K164" s="282"/>
      <c r="L164" s="282"/>
      <c r="M164" s="282"/>
      <c r="N164" s="282"/>
      <c r="O164" s="282"/>
      <c r="P164" s="282"/>
      <c r="Q164" s="282">
        <f t="shared" si="2"/>
        <v>5400000</v>
      </c>
      <c r="R164" s="1"/>
      <c r="S164" s="399"/>
    </row>
    <row r="165" spans="2:34" x14ac:dyDescent="0.25">
      <c r="B165" s="24" t="s">
        <v>217</v>
      </c>
      <c r="C165" s="350">
        <v>18551830762</v>
      </c>
      <c r="D165" s="243">
        <v>21334161579</v>
      </c>
      <c r="E165" s="243">
        <v>0</v>
      </c>
      <c r="F165" s="243">
        <v>0</v>
      </c>
      <c r="G165" s="243"/>
      <c r="H165" s="243"/>
      <c r="I165" s="243"/>
      <c r="J165" s="243"/>
      <c r="K165" s="243"/>
      <c r="L165" s="243"/>
      <c r="M165" s="243"/>
      <c r="N165" s="243"/>
      <c r="O165" s="243"/>
      <c r="P165" s="243"/>
      <c r="Q165" s="243">
        <f t="shared" si="2"/>
        <v>0</v>
      </c>
      <c r="R165" s="1"/>
      <c r="S165" s="399"/>
    </row>
    <row r="166" spans="2:34" x14ac:dyDescent="0.25">
      <c r="B166" s="26" t="s">
        <v>612</v>
      </c>
      <c r="C166" s="291">
        <v>933781448</v>
      </c>
      <c r="D166" s="282">
        <v>500000000</v>
      </c>
      <c r="E166" s="282">
        <v>0</v>
      </c>
      <c r="F166" s="282">
        <v>0</v>
      </c>
      <c r="G166" s="282"/>
      <c r="H166" s="282"/>
      <c r="I166" s="282"/>
      <c r="J166" s="282"/>
      <c r="K166" s="282"/>
      <c r="L166" s="282"/>
      <c r="M166" s="282"/>
      <c r="N166" s="282"/>
      <c r="O166" s="282"/>
      <c r="P166" s="282"/>
      <c r="Q166" s="282">
        <f t="shared" si="2"/>
        <v>0</v>
      </c>
      <c r="R166" s="1"/>
      <c r="S166" s="399"/>
    </row>
    <row r="167" spans="2:34" s="1" customFormat="1" x14ac:dyDescent="0.25">
      <c r="B167" s="26" t="s">
        <v>506</v>
      </c>
      <c r="C167" s="291">
        <v>5138175958</v>
      </c>
      <c r="D167" s="282">
        <v>6897926328</v>
      </c>
      <c r="E167" s="282">
        <v>0</v>
      </c>
      <c r="F167" s="282"/>
      <c r="G167" s="282"/>
      <c r="H167" s="282"/>
      <c r="I167" s="282"/>
      <c r="J167" s="282"/>
      <c r="K167" s="282"/>
      <c r="L167" s="282"/>
      <c r="M167" s="282"/>
      <c r="N167" s="282"/>
      <c r="O167" s="282"/>
      <c r="P167" s="282"/>
      <c r="Q167" s="282">
        <f t="shared" si="2"/>
        <v>0</v>
      </c>
      <c r="S167" s="399"/>
      <c r="T167"/>
      <c r="U167"/>
      <c r="V167"/>
      <c r="W167"/>
      <c r="X167"/>
      <c r="Y167"/>
      <c r="Z167"/>
      <c r="AA167"/>
      <c r="AB167"/>
      <c r="AC167"/>
      <c r="AD167"/>
      <c r="AE167"/>
      <c r="AF167"/>
      <c r="AG167"/>
      <c r="AH167"/>
    </row>
    <row r="168" spans="2:34" x14ac:dyDescent="0.25">
      <c r="B168" s="26" t="s">
        <v>613</v>
      </c>
      <c r="C168" s="291">
        <v>1035000000</v>
      </c>
      <c r="D168" s="282">
        <v>1066235251</v>
      </c>
      <c r="E168" s="282">
        <v>0</v>
      </c>
      <c r="F168" s="282"/>
      <c r="G168" s="282"/>
      <c r="H168" s="282"/>
      <c r="I168" s="282"/>
      <c r="J168" s="282"/>
      <c r="K168" s="282"/>
      <c r="L168" s="282"/>
      <c r="M168" s="282"/>
      <c r="N168" s="282"/>
      <c r="O168" s="282"/>
      <c r="P168" s="282"/>
      <c r="Q168" s="282">
        <f t="shared" si="2"/>
        <v>0</v>
      </c>
      <c r="R168" s="1"/>
      <c r="S168" s="399"/>
    </row>
    <row r="169" spans="2:34" x14ac:dyDescent="0.25">
      <c r="B169" s="26" t="s">
        <v>614</v>
      </c>
      <c r="C169" s="291">
        <v>9000000000</v>
      </c>
      <c r="D169" s="282">
        <v>10000000000</v>
      </c>
      <c r="E169" s="282">
        <v>0</v>
      </c>
      <c r="F169" s="282"/>
      <c r="G169" s="282"/>
      <c r="H169" s="282"/>
      <c r="I169" s="282"/>
      <c r="J169" s="282"/>
      <c r="K169" s="282"/>
      <c r="L169" s="282"/>
      <c r="M169" s="282"/>
      <c r="N169" s="282"/>
      <c r="O169" s="282"/>
      <c r="P169" s="282"/>
      <c r="Q169" s="282">
        <f t="shared" si="2"/>
        <v>0</v>
      </c>
      <c r="R169" s="1"/>
      <c r="S169" s="399"/>
    </row>
    <row r="170" spans="2:34" x14ac:dyDescent="0.25">
      <c r="B170" s="26" t="s">
        <v>508</v>
      </c>
      <c r="C170" s="291">
        <v>2444873356</v>
      </c>
      <c r="D170" s="282">
        <v>2870000000</v>
      </c>
      <c r="E170" s="282">
        <v>0</v>
      </c>
      <c r="F170" s="282"/>
      <c r="G170" s="282"/>
      <c r="H170" s="282"/>
      <c r="I170" s="282"/>
      <c r="J170" s="282"/>
      <c r="K170" s="282"/>
      <c r="L170" s="282"/>
      <c r="M170" s="282"/>
      <c r="N170" s="282"/>
      <c r="O170" s="282"/>
      <c r="P170" s="282"/>
      <c r="Q170" s="282">
        <f t="shared" si="2"/>
        <v>0</v>
      </c>
      <c r="R170" s="1"/>
      <c r="S170" s="399"/>
    </row>
    <row r="171" spans="2:34" x14ac:dyDescent="0.25">
      <c r="B171" s="2" t="s">
        <v>218</v>
      </c>
      <c r="C171" s="350">
        <v>604907803</v>
      </c>
      <c r="D171" s="243">
        <v>206583404</v>
      </c>
      <c r="E171" s="350">
        <v>110037475.27</v>
      </c>
      <c r="F171" s="243">
        <v>100656844.42000002</v>
      </c>
      <c r="G171" s="243">
        <v>113730187.56</v>
      </c>
      <c r="H171" s="243">
        <v>99131651.440000013</v>
      </c>
      <c r="I171" s="243">
        <v>98897088.810000002</v>
      </c>
      <c r="J171" s="243">
        <v>109597615.79000001</v>
      </c>
      <c r="K171" s="243">
        <v>107147936.38</v>
      </c>
      <c r="L171" s="243"/>
      <c r="M171" s="243"/>
      <c r="N171" s="243"/>
      <c r="O171" s="243"/>
      <c r="P171" s="243"/>
      <c r="Q171" s="243">
        <f t="shared" si="2"/>
        <v>739198799.66999996</v>
      </c>
      <c r="R171" s="1"/>
      <c r="S171" s="399"/>
    </row>
    <row r="172" spans="2:34" x14ac:dyDescent="0.25">
      <c r="B172" s="24" t="s">
        <v>615</v>
      </c>
      <c r="C172" s="350">
        <v>604907803</v>
      </c>
      <c r="D172" s="243"/>
      <c r="E172" s="350">
        <v>110037475.27</v>
      </c>
      <c r="F172" s="243">
        <v>100656844.42000002</v>
      </c>
      <c r="G172" s="243">
        <v>113730187.56</v>
      </c>
      <c r="H172" s="243">
        <v>99131651.440000013</v>
      </c>
      <c r="I172" s="243">
        <v>98897088.810000002</v>
      </c>
      <c r="J172" s="243">
        <v>109597615.79000001</v>
      </c>
      <c r="K172" s="243">
        <v>107147936.38</v>
      </c>
      <c r="L172" s="243"/>
      <c r="M172" s="243"/>
      <c r="N172" s="243"/>
      <c r="O172" s="243"/>
      <c r="P172" s="243"/>
      <c r="Q172" s="243">
        <f t="shared" si="2"/>
        <v>739198799.66999996</v>
      </c>
      <c r="R172" s="1"/>
      <c r="S172" s="399"/>
    </row>
    <row r="173" spans="2:34" x14ac:dyDescent="0.25">
      <c r="B173" s="23" t="s">
        <v>509</v>
      </c>
      <c r="C173" s="291">
        <v>455310821</v>
      </c>
      <c r="D173" s="282">
        <v>148372496</v>
      </c>
      <c r="E173" s="291">
        <v>12241701.77</v>
      </c>
      <c r="F173" s="282">
        <v>19231578.870000001</v>
      </c>
      <c r="G173" s="282">
        <v>16605956.540000001</v>
      </c>
      <c r="H173" s="282">
        <v>9325473.620000001</v>
      </c>
      <c r="I173" s="282">
        <v>9572126.0199999996</v>
      </c>
      <c r="J173" s="282">
        <v>12851934.359999999</v>
      </c>
      <c r="K173" s="282">
        <v>12713174.029999999</v>
      </c>
      <c r="L173" s="282"/>
      <c r="M173" s="282"/>
      <c r="N173" s="282"/>
      <c r="O173" s="282"/>
      <c r="P173" s="282"/>
      <c r="Q173" s="282">
        <f t="shared" si="2"/>
        <v>92541945.209999993</v>
      </c>
      <c r="R173" s="1"/>
      <c r="S173" s="399"/>
    </row>
    <row r="174" spans="2:34" x14ac:dyDescent="0.25">
      <c r="B174" s="23" t="s">
        <v>510</v>
      </c>
      <c r="C174" s="291">
        <v>0</v>
      </c>
      <c r="D174" s="282">
        <v>229938</v>
      </c>
      <c r="E174" s="291">
        <v>97791273.5</v>
      </c>
      <c r="F174" s="282">
        <v>81423765.550000012</v>
      </c>
      <c r="G174" s="282">
        <v>97123731.019999996</v>
      </c>
      <c r="H174" s="282">
        <v>89803177.820000008</v>
      </c>
      <c r="I174" s="282">
        <v>89324962.790000007</v>
      </c>
      <c r="J174" s="282">
        <v>96745681.430000007</v>
      </c>
      <c r="K174" s="282">
        <v>94431387.349999994</v>
      </c>
      <c r="L174" s="282"/>
      <c r="M174" s="282"/>
      <c r="N174" s="282"/>
      <c r="O174" s="282"/>
      <c r="P174" s="282"/>
      <c r="Q174" s="282">
        <f t="shared" si="2"/>
        <v>646643979.46000004</v>
      </c>
      <c r="R174" s="1"/>
      <c r="S174" s="399"/>
    </row>
    <row r="175" spans="2:34" x14ac:dyDescent="0.25">
      <c r="B175" s="23" t="s">
        <v>511</v>
      </c>
      <c r="C175" s="291">
        <v>283095</v>
      </c>
      <c r="D175" s="282">
        <v>407627976</v>
      </c>
      <c r="E175" s="291">
        <v>4500</v>
      </c>
      <c r="F175" s="282">
        <v>1500</v>
      </c>
      <c r="G175" s="282">
        <v>500</v>
      </c>
      <c r="H175" s="282">
        <v>3000</v>
      </c>
      <c r="I175" s="282"/>
      <c r="J175" s="282"/>
      <c r="K175" s="282">
        <v>3375</v>
      </c>
      <c r="L175" s="282"/>
      <c r="M175" s="282"/>
      <c r="N175" s="282"/>
      <c r="O175" s="282"/>
      <c r="P175" s="282"/>
      <c r="Q175" s="282">
        <f t="shared" si="2"/>
        <v>12875</v>
      </c>
      <c r="R175" s="1"/>
      <c r="S175" s="399"/>
    </row>
    <row r="176" spans="2:34" x14ac:dyDescent="0.25">
      <c r="B176" s="23" t="s">
        <v>616</v>
      </c>
      <c r="C176" s="291">
        <v>149313887</v>
      </c>
      <c r="D176" s="282">
        <v>12427463823</v>
      </c>
      <c r="E176" s="282">
        <v>0</v>
      </c>
      <c r="F176" s="282"/>
      <c r="G176" s="282"/>
      <c r="H176" s="282"/>
      <c r="I176" s="282"/>
      <c r="J176" s="282"/>
      <c r="K176" s="282">
        <v>0</v>
      </c>
      <c r="L176" s="282"/>
      <c r="M176" s="282"/>
      <c r="N176" s="282"/>
      <c r="O176" s="282"/>
      <c r="P176" s="282"/>
      <c r="Q176" s="282">
        <f t="shared" si="2"/>
        <v>0</v>
      </c>
      <c r="R176" s="1"/>
      <c r="S176" s="399"/>
    </row>
    <row r="177" spans="2:34" x14ac:dyDescent="0.25">
      <c r="B177" s="2" t="s">
        <v>219</v>
      </c>
      <c r="C177" s="350">
        <v>13919651233</v>
      </c>
      <c r="D177" s="243">
        <v>12427463823</v>
      </c>
      <c r="E177" s="350">
        <v>1096714892.27</v>
      </c>
      <c r="F177" s="243">
        <v>992786748.77999997</v>
      </c>
      <c r="G177" s="243">
        <v>871158055.88999987</v>
      </c>
      <c r="H177" s="243">
        <v>1000403276.33</v>
      </c>
      <c r="I177" s="243">
        <v>844352834.20000017</v>
      </c>
      <c r="J177" s="243">
        <v>740546907.00999999</v>
      </c>
      <c r="K177" s="243">
        <v>1257034903.45</v>
      </c>
      <c r="L177" s="243"/>
      <c r="M177" s="243"/>
      <c r="N177" s="243"/>
      <c r="O177" s="243"/>
      <c r="P177" s="243"/>
      <c r="Q177" s="243">
        <f t="shared" si="2"/>
        <v>6802997617.9299994</v>
      </c>
      <c r="R177" s="1"/>
      <c r="S177" s="399"/>
    </row>
    <row r="178" spans="2:34" x14ac:dyDescent="0.25">
      <c r="B178" s="24" t="s">
        <v>617</v>
      </c>
      <c r="C178" s="291">
        <v>13919651233</v>
      </c>
      <c r="D178" s="282"/>
      <c r="E178" s="291">
        <v>1096714892.27</v>
      </c>
      <c r="F178" s="282">
        <v>992786748.77999997</v>
      </c>
      <c r="G178" s="282">
        <v>871158055.88999987</v>
      </c>
      <c r="H178" s="282">
        <v>1000403276.33</v>
      </c>
      <c r="I178" s="282">
        <v>844352834.20000017</v>
      </c>
      <c r="J178" s="282">
        <v>740546907.00999999</v>
      </c>
      <c r="K178" s="282">
        <v>1257034903.45</v>
      </c>
      <c r="L178" s="282"/>
      <c r="M178" s="282"/>
      <c r="N178" s="282"/>
      <c r="O178" s="282"/>
      <c r="P178" s="282"/>
      <c r="Q178" s="282">
        <f t="shared" si="2"/>
        <v>6802997617.9299994</v>
      </c>
      <c r="R178" s="1"/>
      <c r="S178" s="399"/>
    </row>
    <row r="179" spans="2:34" x14ac:dyDescent="0.25">
      <c r="B179" s="23" t="s">
        <v>513</v>
      </c>
      <c r="C179" s="282">
        <v>0</v>
      </c>
      <c r="D179" s="282">
        <v>0</v>
      </c>
      <c r="E179" s="291">
        <v>502.63999999999942</v>
      </c>
      <c r="F179" s="282">
        <v>218800.3</v>
      </c>
      <c r="G179" s="282">
        <v>71.980000000010477</v>
      </c>
      <c r="H179" s="282">
        <v>2001.9400000000023</v>
      </c>
      <c r="I179" s="282">
        <v>6883100</v>
      </c>
      <c r="J179" s="282">
        <v>150.91999999999999</v>
      </c>
      <c r="K179" s="282">
        <v>35850.699999999997</v>
      </c>
      <c r="L179" s="282"/>
      <c r="M179" s="282"/>
      <c r="N179" s="282"/>
      <c r="O179" s="282"/>
      <c r="P179" s="282"/>
      <c r="Q179" s="282">
        <f t="shared" si="2"/>
        <v>7140478.4800000004</v>
      </c>
      <c r="R179" s="1"/>
      <c r="S179" s="399"/>
    </row>
    <row r="180" spans="2:34" x14ac:dyDescent="0.25">
      <c r="B180" s="23" t="s">
        <v>618</v>
      </c>
      <c r="C180" s="291">
        <v>74611163</v>
      </c>
      <c r="D180" s="282">
        <v>637903151</v>
      </c>
      <c r="E180" s="291">
        <v>3288754.1399999997</v>
      </c>
      <c r="F180" s="291">
        <v>3825301.4899999998</v>
      </c>
      <c r="G180" s="291">
        <v>1869057.6400000001</v>
      </c>
      <c r="H180" s="291">
        <v>8950949.0700000003</v>
      </c>
      <c r="I180" s="291">
        <v>972687.87</v>
      </c>
      <c r="J180" s="282">
        <v>2293956.83</v>
      </c>
      <c r="K180" s="282">
        <v>6436471.6900000004</v>
      </c>
      <c r="L180" s="282"/>
      <c r="M180" s="282"/>
      <c r="N180" s="282"/>
      <c r="O180" s="282"/>
      <c r="P180" s="282"/>
      <c r="Q180" s="282">
        <f t="shared" si="2"/>
        <v>27637178.73</v>
      </c>
      <c r="R180" s="1"/>
      <c r="S180" s="399"/>
    </row>
    <row r="181" spans="2:34" s="1" customFormat="1" x14ac:dyDescent="0.25">
      <c r="B181" s="23" t="s">
        <v>515</v>
      </c>
      <c r="C181" s="291">
        <v>11785040070</v>
      </c>
      <c r="D181" s="282">
        <v>10733167791</v>
      </c>
      <c r="E181" s="291">
        <v>881165856.32000005</v>
      </c>
      <c r="F181" s="282">
        <v>933972642.11000001</v>
      </c>
      <c r="G181" s="282">
        <v>792894468.29999995</v>
      </c>
      <c r="H181" s="282">
        <v>986484361.92000008</v>
      </c>
      <c r="I181" s="282">
        <v>814167693.93000007</v>
      </c>
      <c r="J181" s="282">
        <v>647199998.72000003</v>
      </c>
      <c r="K181" s="282">
        <v>1093562993.51</v>
      </c>
      <c r="L181" s="282"/>
      <c r="M181" s="282"/>
      <c r="N181" s="282"/>
      <c r="O181" s="282"/>
      <c r="P181" s="282"/>
      <c r="Q181" s="282">
        <f t="shared" si="2"/>
        <v>6149448014.8100004</v>
      </c>
      <c r="S181" s="399"/>
      <c r="T181"/>
      <c r="U181"/>
      <c r="V181"/>
      <c r="W181"/>
      <c r="X181"/>
      <c r="Y181"/>
      <c r="Z181"/>
      <c r="AA181"/>
      <c r="AB181"/>
      <c r="AC181"/>
      <c r="AD181"/>
      <c r="AE181"/>
      <c r="AF181"/>
      <c r="AG181"/>
      <c r="AH181"/>
    </row>
    <row r="182" spans="2:34" s="1" customFormat="1" x14ac:dyDescent="0.25">
      <c r="B182" s="23" t="s">
        <v>619</v>
      </c>
      <c r="C182" s="282">
        <v>0</v>
      </c>
      <c r="D182" s="282">
        <v>0</v>
      </c>
      <c r="E182" s="291">
        <v>125910711.62</v>
      </c>
      <c r="F182" s="282">
        <v>36716162.839999996</v>
      </c>
      <c r="G182" s="282">
        <v>57265368.909999996</v>
      </c>
      <c r="H182" s="282">
        <v>2869168.63</v>
      </c>
      <c r="I182" s="282">
        <v>20216276.580000002</v>
      </c>
      <c r="J182" s="282">
        <v>25656424.889999997</v>
      </c>
      <c r="K182" s="282">
        <v>25069156.989999998</v>
      </c>
      <c r="L182" s="282"/>
      <c r="M182" s="282"/>
      <c r="N182" s="282"/>
      <c r="O182" s="282"/>
      <c r="P182" s="282"/>
      <c r="Q182" s="282">
        <f t="shared" si="2"/>
        <v>293703270.46000004</v>
      </c>
      <c r="S182" s="399"/>
      <c r="T182"/>
      <c r="U182"/>
      <c r="V182"/>
      <c r="W182"/>
      <c r="X182"/>
      <c r="Y182"/>
      <c r="Z182"/>
      <c r="AA182"/>
      <c r="AB182"/>
      <c r="AC182"/>
      <c r="AD182"/>
      <c r="AE182"/>
      <c r="AF182"/>
      <c r="AG182"/>
      <c r="AH182"/>
    </row>
    <row r="183" spans="2:34" s="1" customFormat="1" x14ac:dyDescent="0.25">
      <c r="B183" s="23" t="s">
        <v>645</v>
      </c>
      <c r="C183" s="291">
        <v>60000000</v>
      </c>
      <c r="D183" s="282">
        <v>655494320</v>
      </c>
      <c r="E183" s="282">
        <v>0</v>
      </c>
      <c r="F183" s="282"/>
      <c r="G183" s="282"/>
      <c r="H183" s="282"/>
      <c r="I183" s="282"/>
      <c r="J183" s="282"/>
      <c r="K183" s="282"/>
      <c r="L183" s="282"/>
      <c r="M183" s="282"/>
      <c r="N183" s="282"/>
      <c r="O183" s="282"/>
      <c r="P183" s="282"/>
      <c r="Q183" s="282">
        <f t="shared" si="2"/>
        <v>0</v>
      </c>
      <c r="S183" s="399"/>
      <c r="T183"/>
      <c r="U183"/>
      <c r="V183"/>
      <c r="W183"/>
      <c r="X183"/>
      <c r="Y183"/>
      <c r="Z183"/>
      <c r="AA183"/>
      <c r="AB183"/>
      <c r="AC183"/>
      <c r="AD183"/>
      <c r="AE183"/>
      <c r="AF183"/>
      <c r="AG183"/>
      <c r="AH183"/>
    </row>
    <row r="184" spans="2:34" s="1" customFormat="1" x14ac:dyDescent="0.25">
      <c r="B184" s="23" t="s">
        <v>394</v>
      </c>
      <c r="C184" s="291">
        <v>2000000000</v>
      </c>
      <c r="D184" s="282">
        <v>400898561</v>
      </c>
      <c r="E184" s="291">
        <v>86349067.549999997</v>
      </c>
      <c r="F184" s="282">
        <v>18053842.039999999</v>
      </c>
      <c r="G184" s="282">
        <v>19129089.059999999</v>
      </c>
      <c r="H184" s="282">
        <v>2096794.77</v>
      </c>
      <c r="I184" s="282">
        <v>2113075.8200000003</v>
      </c>
      <c r="J184" s="282">
        <v>65396375.650000006</v>
      </c>
      <c r="K184" s="282">
        <v>131930430.56</v>
      </c>
      <c r="L184" s="282"/>
      <c r="M184" s="282"/>
      <c r="N184" s="282"/>
      <c r="O184" s="282"/>
      <c r="P184" s="282"/>
      <c r="Q184" s="282">
        <f t="shared" si="2"/>
        <v>325068675.45000005</v>
      </c>
      <c r="S184" s="399"/>
      <c r="T184"/>
      <c r="U184"/>
      <c r="V184"/>
      <c r="W184"/>
      <c r="X184"/>
      <c r="Y184"/>
      <c r="Z184"/>
      <c r="AA184"/>
      <c r="AB184"/>
      <c r="AC184"/>
      <c r="AD184"/>
      <c r="AE184"/>
      <c r="AF184"/>
      <c r="AG184"/>
      <c r="AH184"/>
    </row>
    <row r="185" spans="2:34" s="1" customFormat="1" x14ac:dyDescent="0.25">
      <c r="B185" s="280" t="s">
        <v>220</v>
      </c>
      <c r="C185" s="281">
        <v>0</v>
      </c>
      <c r="D185" s="281">
        <v>61654027</v>
      </c>
      <c r="E185" s="281"/>
      <c r="F185" s="281">
        <v>107102023.02000001</v>
      </c>
      <c r="G185" s="281">
        <v>44314.73</v>
      </c>
      <c r="H185" s="281">
        <v>119095766.13</v>
      </c>
      <c r="I185" s="281">
        <v>21881000</v>
      </c>
      <c r="J185" s="281">
        <v>86214923.019999996</v>
      </c>
      <c r="K185" s="281">
        <v>42930895.979999997</v>
      </c>
      <c r="L185" s="281"/>
      <c r="M185" s="281"/>
      <c r="N185" s="281"/>
      <c r="O185" s="281"/>
      <c r="P185" s="281"/>
      <c r="Q185" s="281">
        <f t="shared" si="2"/>
        <v>377268922.88</v>
      </c>
      <c r="S185" s="399"/>
      <c r="T185"/>
      <c r="U185"/>
      <c r="V185"/>
      <c r="W185"/>
      <c r="X185"/>
      <c r="Y185"/>
      <c r="Z185"/>
      <c r="AA185"/>
      <c r="AB185"/>
      <c r="AC185"/>
      <c r="AD185"/>
      <c r="AE185"/>
      <c r="AF185"/>
      <c r="AG185"/>
      <c r="AH185"/>
    </row>
    <row r="186" spans="2:34" s="1" customFormat="1" x14ac:dyDescent="0.25">
      <c r="B186" s="2" t="s">
        <v>221</v>
      </c>
      <c r="C186" s="241">
        <v>0</v>
      </c>
      <c r="D186" s="241">
        <v>61654027</v>
      </c>
      <c r="E186" s="241"/>
      <c r="F186" s="241">
        <v>51183850</v>
      </c>
      <c r="G186" s="241"/>
      <c r="H186" s="241"/>
      <c r="I186" s="241">
        <v>21881000</v>
      </c>
      <c r="J186" s="241">
        <v>86214923.019999996</v>
      </c>
      <c r="K186" s="241"/>
      <c r="L186" s="241"/>
      <c r="M186" s="241"/>
      <c r="N186" s="241"/>
      <c r="O186" s="241"/>
      <c r="P186" s="241"/>
      <c r="Q186" s="241">
        <f t="shared" si="2"/>
        <v>159279773.01999998</v>
      </c>
      <c r="S186" s="399"/>
      <c r="T186"/>
      <c r="U186"/>
      <c r="V186"/>
      <c r="W186"/>
      <c r="X186"/>
      <c r="Y186"/>
      <c r="Z186"/>
      <c r="AA186"/>
      <c r="AB186"/>
      <c r="AC186"/>
      <c r="AD186"/>
      <c r="AE186"/>
      <c r="AF186"/>
      <c r="AG186"/>
      <c r="AH186"/>
    </row>
    <row r="187" spans="2:34" s="1" customFormat="1" x14ac:dyDescent="0.25">
      <c r="B187" s="7" t="s">
        <v>222</v>
      </c>
      <c r="C187" s="53">
        <v>0</v>
      </c>
      <c r="D187" s="53">
        <v>61654027</v>
      </c>
      <c r="E187" s="53"/>
      <c r="F187" s="53">
        <v>51183850</v>
      </c>
      <c r="G187" s="53"/>
      <c r="H187" s="53"/>
      <c r="I187" s="53">
        <v>21881000</v>
      </c>
      <c r="J187" s="53">
        <v>86214923.019999996</v>
      </c>
      <c r="K187" s="53"/>
      <c r="L187" s="53"/>
      <c r="M187" s="53"/>
      <c r="N187" s="53"/>
      <c r="O187" s="53"/>
      <c r="P187" s="53"/>
      <c r="Q187" s="53">
        <f t="shared" si="2"/>
        <v>159279773.01999998</v>
      </c>
      <c r="S187" s="399"/>
      <c r="T187"/>
      <c r="U187"/>
      <c r="V187"/>
      <c r="W187"/>
      <c r="X187"/>
      <c r="Y187"/>
      <c r="Z187"/>
      <c r="AA187"/>
      <c r="AB187"/>
      <c r="AC187"/>
    </row>
    <row r="188" spans="2:34" s="1" customFormat="1" x14ac:dyDescent="0.25">
      <c r="B188" s="26" t="s">
        <v>583</v>
      </c>
      <c r="C188" s="53">
        <v>0</v>
      </c>
      <c r="D188" s="53">
        <v>0</v>
      </c>
      <c r="E188" s="53"/>
      <c r="F188" s="53">
        <v>51183850</v>
      </c>
      <c r="G188" s="53"/>
      <c r="H188" s="53"/>
      <c r="I188" s="53">
        <v>21881000</v>
      </c>
      <c r="J188" s="53">
        <v>86214923.019999996</v>
      </c>
      <c r="K188" s="53"/>
      <c r="L188" s="53"/>
      <c r="M188" s="53"/>
      <c r="N188" s="53"/>
      <c r="O188" s="53"/>
      <c r="P188" s="53"/>
      <c r="Q188" s="53">
        <f t="shared" si="2"/>
        <v>159279773.01999998</v>
      </c>
      <c r="S188" s="399"/>
      <c r="T188"/>
      <c r="U188"/>
      <c r="V188"/>
      <c r="W188"/>
      <c r="X188"/>
      <c r="Y188"/>
      <c r="Z188"/>
      <c r="AA188"/>
      <c r="AB188"/>
      <c r="AC188"/>
    </row>
    <row r="189" spans="2:34" s="1" customFormat="1" x14ac:dyDescent="0.25">
      <c r="B189" s="26" t="s">
        <v>647</v>
      </c>
      <c r="C189" s="53">
        <v>0</v>
      </c>
      <c r="D189" s="53">
        <v>61654027</v>
      </c>
      <c r="E189" s="53">
        <v>0</v>
      </c>
      <c r="F189" s="53">
        <v>0</v>
      </c>
      <c r="G189" s="53">
        <v>0</v>
      </c>
      <c r="H189" s="53">
        <v>0</v>
      </c>
      <c r="I189" s="53"/>
      <c r="J189" s="53"/>
      <c r="K189" s="53"/>
      <c r="L189" s="53"/>
      <c r="M189" s="53"/>
      <c r="N189" s="53"/>
      <c r="O189" s="53"/>
      <c r="P189" s="53"/>
      <c r="Q189" s="53">
        <f t="shared" si="2"/>
        <v>0</v>
      </c>
      <c r="S189" s="399"/>
      <c r="T189"/>
      <c r="U189"/>
      <c r="V189"/>
      <c r="W189"/>
      <c r="X189"/>
      <c r="Y189"/>
      <c r="Z189"/>
      <c r="AA189"/>
      <c r="AB189"/>
      <c r="AC189"/>
    </row>
    <row r="190" spans="2:34" s="1" customFormat="1" x14ac:dyDescent="0.25">
      <c r="B190" s="2" t="s">
        <v>301</v>
      </c>
      <c r="C190" s="241">
        <v>0</v>
      </c>
      <c r="D190" s="241">
        <v>0</v>
      </c>
      <c r="E190" s="241">
        <v>0</v>
      </c>
      <c r="F190" s="241">
        <v>0</v>
      </c>
      <c r="G190" s="241">
        <v>0</v>
      </c>
      <c r="H190" s="241">
        <v>0</v>
      </c>
      <c r="I190" s="241"/>
      <c r="J190" s="241"/>
      <c r="K190" s="241"/>
      <c r="L190" s="241"/>
      <c r="M190" s="241"/>
      <c r="N190" s="241"/>
      <c r="O190" s="241"/>
      <c r="P190" s="241"/>
      <c r="Q190" s="241">
        <f t="shared" si="2"/>
        <v>0</v>
      </c>
      <c r="S190" s="399"/>
      <c r="T190"/>
      <c r="U190"/>
      <c r="V190"/>
      <c r="W190"/>
      <c r="X190"/>
      <c r="Y190"/>
      <c r="Z190"/>
      <c r="AA190"/>
      <c r="AB190"/>
      <c r="AC190"/>
    </row>
    <row r="191" spans="2:34" x14ac:dyDescent="0.25">
      <c r="B191" s="21" t="s">
        <v>521</v>
      </c>
      <c r="C191" s="53">
        <v>0</v>
      </c>
      <c r="D191" s="53">
        <v>0</v>
      </c>
      <c r="E191" s="53">
        <v>0</v>
      </c>
      <c r="F191" s="53">
        <v>0</v>
      </c>
      <c r="G191" s="53">
        <v>0</v>
      </c>
      <c r="H191" s="53">
        <v>0</v>
      </c>
      <c r="I191" s="53"/>
      <c r="J191" s="53"/>
      <c r="K191" s="53"/>
      <c r="L191" s="53"/>
      <c r="M191" s="53"/>
      <c r="N191" s="53"/>
      <c r="O191" s="53"/>
      <c r="P191" s="53"/>
      <c r="Q191" s="53">
        <f t="shared" si="2"/>
        <v>0</v>
      </c>
      <c r="R191" s="1"/>
      <c r="S191" s="399"/>
    </row>
    <row r="192" spans="2:34" x14ac:dyDescent="0.25">
      <c r="B192" s="26" t="s">
        <v>522</v>
      </c>
      <c r="C192" s="53">
        <v>0</v>
      </c>
      <c r="D192" s="53">
        <v>0</v>
      </c>
      <c r="E192" s="53">
        <v>0</v>
      </c>
      <c r="F192" s="54">
        <v>0</v>
      </c>
      <c r="G192" s="54">
        <v>0</v>
      </c>
      <c r="H192" s="53">
        <v>0</v>
      </c>
      <c r="I192" s="53"/>
      <c r="J192" s="53"/>
      <c r="K192" s="53"/>
      <c r="L192" s="53"/>
      <c r="M192" s="53"/>
      <c r="N192" s="53"/>
      <c r="O192" s="53"/>
      <c r="P192" s="53"/>
      <c r="Q192" s="53">
        <f t="shared" si="2"/>
        <v>0</v>
      </c>
      <c r="R192" s="1"/>
      <c r="S192" s="399"/>
    </row>
    <row r="193" spans="2:29" x14ac:dyDescent="0.25">
      <c r="B193" s="26" t="s">
        <v>523</v>
      </c>
      <c r="C193" s="53">
        <v>0</v>
      </c>
      <c r="D193" s="53" t="s">
        <v>652</v>
      </c>
      <c r="E193" s="53">
        <v>0</v>
      </c>
      <c r="F193" s="54">
        <v>0</v>
      </c>
      <c r="G193" s="54">
        <v>0</v>
      </c>
      <c r="H193" s="53">
        <v>0</v>
      </c>
      <c r="I193" s="53"/>
      <c r="J193" s="53"/>
      <c r="K193" s="53"/>
      <c r="L193" s="53"/>
      <c r="M193" s="53"/>
      <c r="N193" s="53"/>
      <c r="O193" s="53"/>
      <c r="P193" s="53"/>
      <c r="Q193" s="53">
        <f t="shared" si="2"/>
        <v>0</v>
      </c>
      <c r="R193" s="1"/>
      <c r="S193" s="399"/>
    </row>
    <row r="194" spans="2:29" s="1" customFormat="1" x14ac:dyDescent="0.25">
      <c r="B194" s="26" t="s">
        <v>524</v>
      </c>
      <c r="C194" s="53">
        <v>0</v>
      </c>
      <c r="D194" s="53" t="s">
        <v>652</v>
      </c>
      <c r="E194" s="53">
        <v>0</v>
      </c>
      <c r="F194" s="54">
        <v>0</v>
      </c>
      <c r="G194" s="54">
        <v>0</v>
      </c>
      <c r="H194" s="53">
        <v>0</v>
      </c>
      <c r="I194" s="53"/>
      <c r="J194" s="53"/>
      <c r="K194" s="53"/>
      <c r="L194" s="53"/>
      <c r="M194" s="53"/>
      <c r="N194" s="53"/>
      <c r="O194" s="53"/>
      <c r="P194" s="53"/>
      <c r="Q194" s="53">
        <f t="shared" si="2"/>
        <v>0</v>
      </c>
      <c r="S194" s="399"/>
      <c r="T194"/>
      <c r="U194"/>
      <c r="V194"/>
      <c r="W194"/>
      <c r="X194"/>
      <c r="Y194"/>
      <c r="Z194"/>
      <c r="AA194"/>
      <c r="AB194"/>
      <c r="AC194"/>
    </row>
    <row r="195" spans="2:29" s="1" customFormat="1" x14ac:dyDescent="0.25">
      <c r="B195" s="26" t="s">
        <v>525</v>
      </c>
      <c r="C195" s="53">
        <v>0</v>
      </c>
      <c r="D195" s="53" t="s">
        <v>652</v>
      </c>
      <c r="E195" s="246">
        <v>0</v>
      </c>
      <c r="F195" s="54">
        <v>0</v>
      </c>
      <c r="G195" s="54">
        <v>0</v>
      </c>
      <c r="H195" s="54">
        <v>0</v>
      </c>
      <c r="I195" s="53"/>
      <c r="J195" s="53"/>
      <c r="K195" s="53"/>
      <c r="L195" s="53"/>
      <c r="M195" s="53"/>
      <c r="N195" s="53"/>
      <c r="O195" s="53"/>
      <c r="P195" s="53"/>
      <c r="Q195" s="53">
        <f t="shared" si="2"/>
        <v>0</v>
      </c>
      <c r="S195" s="399"/>
      <c r="T195"/>
      <c r="U195"/>
      <c r="V195"/>
      <c r="W195"/>
      <c r="X195"/>
      <c r="Y195"/>
      <c r="Z195"/>
      <c r="AA195"/>
      <c r="AB195"/>
      <c r="AC195"/>
    </row>
    <row r="196" spans="2:29" s="1" customFormat="1" x14ac:dyDescent="0.25">
      <c r="B196" s="2" t="s">
        <v>224</v>
      </c>
      <c r="C196" s="241">
        <v>0</v>
      </c>
      <c r="D196" s="241">
        <v>0</v>
      </c>
      <c r="E196" s="241"/>
      <c r="F196" s="241">
        <v>55918173.020000003</v>
      </c>
      <c r="G196" s="241">
        <v>44314.73</v>
      </c>
      <c r="H196" s="241">
        <v>119095766.13</v>
      </c>
      <c r="I196" s="241">
        <v>0</v>
      </c>
      <c r="J196" s="241"/>
      <c r="K196" s="241">
        <v>42930895.979999997</v>
      </c>
      <c r="L196" s="241"/>
      <c r="M196" s="241"/>
      <c r="N196" s="241"/>
      <c r="O196" s="241"/>
      <c r="P196" s="241"/>
      <c r="Q196" s="241">
        <f t="shared" si="2"/>
        <v>217989149.85999998</v>
      </c>
      <c r="S196"/>
      <c r="T196"/>
      <c r="U196"/>
      <c r="V196"/>
      <c r="W196"/>
      <c r="X196"/>
      <c r="Y196"/>
      <c r="Z196"/>
      <c r="AA196"/>
      <c r="AB196"/>
      <c r="AC196"/>
    </row>
    <row r="197" spans="2:29" x14ac:dyDescent="0.25">
      <c r="B197" s="7" t="s">
        <v>225</v>
      </c>
      <c r="C197" s="53">
        <v>0</v>
      </c>
      <c r="D197" s="53">
        <v>0</v>
      </c>
      <c r="E197" s="53"/>
      <c r="F197" s="410">
        <v>55918173.020000003</v>
      </c>
      <c r="G197" s="53">
        <v>44314.73</v>
      </c>
      <c r="H197" s="53">
        <v>119095766.13</v>
      </c>
      <c r="I197" s="53">
        <v>0</v>
      </c>
      <c r="J197" s="53"/>
      <c r="K197" s="53">
        <v>42930895.979999997</v>
      </c>
      <c r="L197" s="53"/>
      <c r="M197" s="53"/>
      <c r="N197" s="53"/>
      <c r="O197" s="53"/>
      <c r="P197" s="53"/>
      <c r="Q197" s="53">
        <f t="shared" si="2"/>
        <v>217989149.85999998</v>
      </c>
      <c r="R197" s="1"/>
    </row>
    <row r="198" spans="2:29" x14ac:dyDescent="0.25">
      <c r="B198" s="26" t="s">
        <v>626</v>
      </c>
      <c r="C198" s="53">
        <v>0</v>
      </c>
      <c r="D198" s="53"/>
      <c r="E198" s="53"/>
      <c r="F198" s="410">
        <v>55918173.020000003</v>
      </c>
      <c r="G198" s="53">
        <v>44314.73</v>
      </c>
      <c r="H198" s="53">
        <v>119095766.13</v>
      </c>
      <c r="I198" s="53">
        <v>0</v>
      </c>
      <c r="J198" s="53"/>
      <c r="K198" s="53">
        <v>42930895.979999997</v>
      </c>
      <c r="L198" s="53"/>
      <c r="M198" s="53"/>
      <c r="N198" s="53"/>
      <c r="O198" s="53"/>
      <c r="P198" s="53"/>
      <c r="Q198" s="53">
        <f t="shared" si="2"/>
        <v>217989149.85999998</v>
      </c>
      <c r="R198" s="1"/>
    </row>
    <row r="199" spans="2:29" x14ac:dyDescent="0.25">
      <c r="B199" s="32" t="s">
        <v>226</v>
      </c>
      <c r="C199" s="251">
        <v>1340124486786</v>
      </c>
      <c r="D199" s="396">
        <v>1279074461170.6001</v>
      </c>
      <c r="E199" s="60">
        <f t="shared" ref="E199:P199" si="3">+E11+E185</f>
        <v>119494544012.50002</v>
      </c>
      <c r="F199" s="60">
        <f t="shared" si="3"/>
        <v>95457588151.360001</v>
      </c>
      <c r="G199" s="60">
        <f t="shared" si="3"/>
        <v>105303913669.64001</v>
      </c>
      <c r="H199" s="60">
        <f t="shared" si="3"/>
        <v>141957761921.88007</v>
      </c>
      <c r="I199" s="60">
        <f t="shared" si="3"/>
        <v>102565515174.35001</v>
      </c>
      <c r="J199" s="60">
        <f t="shared" si="3"/>
        <v>102857247578.22997</v>
      </c>
      <c r="K199" s="60">
        <f t="shared" si="3"/>
        <v>120005705314.44997</v>
      </c>
      <c r="L199" s="60">
        <f t="shared" si="3"/>
        <v>0</v>
      </c>
      <c r="M199" s="60">
        <f t="shared" si="3"/>
        <v>0</v>
      </c>
      <c r="N199" s="60">
        <f t="shared" si="3"/>
        <v>0</v>
      </c>
      <c r="O199" s="60">
        <f t="shared" si="3"/>
        <v>0</v>
      </c>
      <c r="P199" s="60">
        <f t="shared" si="3"/>
        <v>0</v>
      </c>
      <c r="Q199" s="60">
        <f t="shared" ref="Q199" si="4">+SUM(E199:P199)</f>
        <v>787642275822.41003</v>
      </c>
    </row>
    <row r="200" spans="2:29" s="1" customFormat="1" x14ac:dyDescent="0.25">
      <c r="B200" s="63"/>
      <c r="C200" s="64"/>
      <c r="D200" s="64"/>
      <c r="E200" s="73"/>
      <c r="F200" s="73"/>
      <c r="G200" s="73"/>
      <c r="H200" s="73"/>
      <c r="I200" s="73"/>
      <c r="J200" s="73"/>
      <c r="K200" s="73"/>
      <c r="L200"/>
      <c r="M200"/>
      <c r="N200"/>
      <c r="O200"/>
      <c r="P200"/>
      <c r="Q200" s="73"/>
      <c r="R200"/>
      <c r="S200"/>
      <c r="T200"/>
      <c r="U200"/>
      <c r="V200"/>
    </row>
    <row r="201" spans="2:29" s="1" customFormat="1" x14ac:dyDescent="0.25">
      <c r="B201" s="32" t="s">
        <v>161</v>
      </c>
      <c r="C201" s="59">
        <f>+C202+C209</f>
        <v>2133666760</v>
      </c>
      <c r="D201" s="397">
        <v>2042377112.7599998</v>
      </c>
      <c r="E201" s="60">
        <f t="shared" ref="E201:P201" si="5">+E202+E209</f>
        <v>384988098.06</v>
      </c>
      <c r="F201" s="60">
        <f t="shared" si="5"/>
        <v>20694360.710000001</v>
      </c>
      <c r="G201" s="60">
        <f>+G202+G209</f>
        <v>27741232.399999999</v>
      </c>
      <c r="H201" s="60">
        <f t="shared" si="5"/>
        <v>16227189.189999999</v>
      </c>
      <c r="I201" s="60">
        <f t="shared" si="5"/>
        <v>1392124.1099999999</v>
      </c>
      <c r="J201" s="60">
        <f t="shared" si="5"/>
        <v>287913575.83999997</v>
      </c>
      <c r="K201" s="60">
        <f t="shared" si="5"/>
        <v>14363716.060000001</v>
      </c>
      <c r="L201" s="60">
        <f t="shared" si="5"/>
        <v>0</v>
      </c>
      <c r="M201" s="60">
        <f t="shared" si="5"/>
        <v>0</v>
      </c>
      <c r="N201" s="60">
        <f t="shared" si="5"/>
        <v>0</v>
      </c>
      <c r="O201" s="60">
        <f t="shared" si="5"/>
        <v>0</v>
      </c>
      <c r="P201" s="60">
        <f t="shared" si="5"/>
        <v>0</v>
      </c>
      <c r="Q201" s="60">
        <f t="shared" ref="Q201:Q214" si="6">+SUM(E201:P201)</f>
        <v>753320296.36999989</v>
      </c>
      <c r="R201"/>
      <c r="S201"/>
      <c r="T201"/>
      <c r="U201"/>
      <c r="V201"/>
    </row>
    <row r="202" spans="2:29" s="1" customFormat="1" x14ac:dyDescent="0.25">
      <c r="B202" s="11" t="s">
        <v>229</v>
      </c>
      <c r="C202" s="306">
        <v>432436385</v>
      </c>
      <c r="D202" s="247"/>
      <c r="E202" s="406">
        <v>347388678.06</v>
      </c>
      <c r="F202" s="306">
        <v>10169988.359999999</v>
      </c>
      <c r="G202" s="306">
        <v>0</v>
      </c>
      <c r="H202" s="306">
        <v>1221289.19</v>
      </c>
      <c r="I202" s="306">
        <v>502907.62</v>
      </c>
      <c r="J202" s="306">
        <v>103777046.95</v>
      </c>
      <c r="K202" s="306"/>
      <c r="L202" s="247"/>
      <c r="M202" s="247"/>
      <c r="N202" s="247"/>
      <c r="O202" s="247"/>
      <c r="P202" s="247"/>
      <c r="Q202" s="247">
        <f t="shared" si="6"/>
        <v>463059910.18000001</v>
      </c>
      <c r="R202"/>
      <c r="S202"/>
      <c r="T202"/>
      <c r="U202"/>
      <c r="V202"/>
    </row>
    <row r="203" spans="2:29" s="1" customFormat="1" x14ac:dyDescent="0.25">
      <c r="B203" s="1" t="s">
        <v>230</v>
      </c>
      <c r="C203" s="244"/>
      <c r="D203" s="244"/>
      <c r="E203" s="303"/>
      <c r="F203" s="303"/>
      <c r="G203" s="303"/>
      <c r="H203" s="303"/>
      <c r="I203" s="303"/>
      <c r="J203" s="303"/>
      <c r="K203" s="303"/>
      <c r="L203" s="244"/>
      <c r="M203" s="244"/>
      <c r="N203" s="244"/>
      <c r="O203" s="244"/>
      <c r="P203" s="244"/>
      <c r="Q203" s="244">
        <f t="shared" si="6"/>
        <v>0</v>
      </c>
      <c r="R203"/>
      <c r="S203"/>
      <c r="T203"/>
      <c r="U203"/>
      <c r="V203"/>
    </row>
    <row r="204" spans="2:29" s="1" customFormat="1" x14ac:dyDescent="0.25">
      <c r="B204" s="8" t="s">
        <v>284</v>
      </c>
      <c r="C204" s="55"/>
      <c r="D204" s="55"/>
      <c r="E204" s="55"/>
      <c r="F204" s="299"/>
      <c r="G204" s="299"/>
      <c r="H204" s="299"/>
      <c r="I204" s="299"/>
      <c r="J204" s="55"/>
      <c r="K204" s="55"/>
      <c r="L204" s="53"/>
      <c r="M204" s="55"/>
      <c r="N204" s="55"/>
      <c r="O204" s="55"/>
      <c r="P204" s="55"/>
      <c r="Q204" s="55">
        <f>+SUM(E204:P204)</f>
        <v>0</v>
      </c>
      <c r="R204"/>
      <c r="S204"/>
      <c r="T204"/>
      <c r="U204"/>
      <c r="V204"/>
    </row>
    <row r="205" spans="2:29" s="1" customFormat="1" x14ac:dyDescent="0.25">
      <c r="B205" s="8" t="s">
        <v>285</v>
      </c>
      <c r="C205" s="55"/>
      <c r="D205" s="55"/>
      <c r="E205" s="55"/>
      <c r="F205" s="299"/>
      <c r="G205" s="299"/>
      <c r="H205" s="299"/>
      <c r="I205" s="299"/>
      <c r="J205" s="55"/>
      <c r="K205" s="55"/>
      <c r="L205" s="53"/>
      <c r="M205" s="55"/>
      <c r="N205" s="55"/>
      <c r="O205" s="55"/>
      <c r="P205" s="55"/>
      <c r="Q205" s="55"/>
      <c r="R205"/>
      <c r="S205"/>
      <c r="T205"/>
      <c r="U205"/>
      <c r="V205"/>
    </row>
    <row r="206" spans="2:29" s="1" customFormat="1" x14ac:dyDescent="0.25">
      <c r="B206" s="3" t="s">
        <v>232</v>
      </c>
      <c r="C206" s="350">
        <v>432436385</v>
      </c>
      <c r="D206" s="244"/>
      <c r="E206" s="350">
        <v>347388678.06</v>
      </c>
      <c r="F206" s="350">
        <v>10169988.359999999</v>
      </c>
      <c r="G206" s="350">
        <v>0</v>
      </c>
      <c r="H206" s="350">
        <v>1221289.19</v>
      </c>
      <c r="I206" s="350">
        <v>502907.62</v>
      </c>
      <c r="J206" s="350">
        <v>103777046.95</v>
      </c>
      <c r="K206" s="350"/>
      <c r="M206" s="244"/>
      <c r="O206" s="244"/>
      <c r="R206"/>
      <c r="S206"/>
      <c r="T206"/>
      <c r="U206"/>
      <c r="V206"/>
    </row>
    <row r="207" spans="2:29" x14ac:dyDescent="0.25">
      <c r="B207" s="8" t="s">
        <v>285</v>
      </c>
      <c r="C207" s="291">
        <v>432436385</v>
      </c>
      <c r="D207" s="55"/>
      <c r="E207" s="291">
        <v>347388678.06</v>
      </c>
      <c r="F207" s="299">
        <v>10169988.359999999</v>
      </c>
      <c r="G207" s="299">
        <v>0</v>
      </c>
      <c r="H207" s="299">
        <v>1221289.19</v>
      </c>
      <c r="I207" s="299">
        <v>502907.62</v>
      </c>
      <c r="J207" s="55">
        <v>103777046.95</v>
      </c>
      <c r="K207" s="55"/>
      <c r="L207" s="55"/>
      <c r="M207" s="55"/>
      <c r="N207" s="55"/>
      <c r="O207" s="55"/>
      <c r="P207" s="55"/>
      <c r="Q207" s="55">
        <f t="shared" si="6"/>
        <v>463059910.18000001</v>
      </c>
    </row>
    <row r="208" spans="2:29" x14ac:dyDescent="0.25">
      <c r="B208" s="8" t="s">
        <v>402</v>
      </c>
      <c r="C208" s="55"/>
      <c r="D208" s="55"/>
      <c r="E208" s="55"/>
      <c r="F208" s="299"/>
      <c r="G208" s="299"/>
      <c r="H208" s="299"/>
      <c r="I208" s="299"/>
      <c r="J208" s="55"/>
      <c r="K208" s="55"/>
      <c r="L208" s="55"/>
      <c r="M208" s="55"/>
      <c r="N208" s="55"/>
      <c r="O208" s="55"/>
      <c r="P208" s="55"/>
      <c r="Q208" s="55">
        <f t="shared" si="6"/>
        <v>0</v>
      </c>
    </row>
    <row r="209" spans="2:22" x14ac:dyDescent="0.25">
      <c r="B209" s="10" t="s">
        <v>287</v>
      </c>
      <c r="C209" s="248">
        <v>1701230375</v>
      </c>
      <c r="D209" s="248"/>
      <c r="E209" s="248">
        <v>37599420</v>
      </c>
      <c r="F209" s="307">
        <v>10524372.35</v>
      </c>
      <c r="G209" s="307">
        <v>27741232.399999999</v>
      </c>
      <c r="H209" s="307">
        <v>15005900</v>
      </c>
      <c r="I209" s="307">
        <v>889216.49</v>
      </c>
      <c r="J209" s="248">
        <v>184136528.88999999</v>
      </c>
      <c r="K209" s="248">
        <v>14363716.060000001</v>
      </c>
      <c r="L209" s="248"/>
      <c r="M209" s="248"/>
      <c r="N209" s="248"/>
      <c r="O209" s="248"/>
      <c r="P209" s="248"/>
      <c r="Q209" s="248">
        <f t="shared" si="6"/>
        <v>290260386.19</v>
      </c>
    </row>
    <row r="210" spans="2:22" x14ac:dyDescent="0.25">
      <c r="B210" s="3" t="s">
        <v>238</v>
      </c>
      <c r="C210" s="274"/>
      <c r="D210" s="274"/>
      <c r="E210" s="305"/>
      <c r="F210" s="305"/>
      <c r="G210" s="305"/>
      <c r="H210" s="305"/>
      <c r="I210" s="305"/>
      <c r="J210" s="305"/>
      <c r="K210" s="305"/>
      <c r="L210" s="274"/>
      <c r="M210" s="274"/>
      <c r="N210" s="274"/>
      <c r="O210" s="274"/>
      <c r="P210" s="274"/>
      <c r="Q210" s="244">
        <f t="shared" si="6"/>
        <v>0</v>
      </c>
    </row>
    <row r="211" spans="2:22" s="1" customFormat="1" x14ac:dyDescent="0.25">
      <c r="B211" s="8" t="s">
        <v>288</v>
      </c>
      <c r="C211" s="274"/>
      <c r="D211" s="274"/>
      <c r="E211" s="402"/>
      <c r="F211" s="402"/>
      <c r="G211" s="402"/>
      <c r="H211" s="402"/>
      <c r="I211" s="402"/>
      <c r="J211" s="276"/>
      <c r="K211" s="276"/>
      <c r="L211" s="276"/>
      <c r="M211" s="276"/>
      <c r="N211" s="276"/>
      <c r="O211" s="276"/>
      <c r="P211" s="276"/>
      <c r="Q211" s="55">
        <f t="shared" si="6"/>
        <v>0</v>
      </c>
      <c r="R211"/>
      <c r="S211"/>
      <c r="T211"/>
      <c r="U211"/>
      <c r="V211"/>
    </row>
    <row r="212" spans="2:22" s="1" customFormat="1" x14ac:dyDescent="0.25">
      <c r="B212" s="3" t="s">
        <v>243</v>
      </c>
      <c r="C212" s="350">
        <v>1701230375</v>
      </c>
      <c r="D212" s="244"/>
      <c r="E212" s="350">
        <v>37599420</v>
      </c>
      <c r="F212" s="303">
        <v>10524372.35</v>
      </c>
      <c r="G212" s="303">
        <v>27741232.399999999</v>
      </c>
      <c r="H212" s="303">
        <v>15005900</v>
      </c>
      <c r="I212" s="303">
        <v>889216.49</v>
      </c>
      <c r="J212" s="303">
        <v>184136528.88999999</v>
      </c>
      <c r="K212" s="303">
        <v>14363716.060000001</v>
      </c>
      <c r="L212" s="244"/>
      <c r="M212" s="244"/>
      <c r="N212" s="244"/>
      <c r="O212" s="244"/>
      <c r="P212" s="244"/>
      <c r="Q212" s="244">
        <f t="shared" si="6"/>
        <v>290260386.19</v>
      </c>
      <c r="R212"/>
      <c r="S212"/>
      <c r="T212"/>
      <c r="U212"/>
      <c r="V212"/>
    </row>
    <row r="213" spans="2:22" s="1" customFormat="1" x14ac:dyDescent="0.25">
      <c r="B213" s="8" t="s">
        <v>289</v>
      </c>
      <c r="C213" s="291">
        <v>1701230375</v>
      </c>
      <c r="D213" s="55"/>
      <c r="E213" s="291">
        <v>37599420</v>
      </c>
      <c r="F213" s="299">
        <v>10524372.35</v>
      </c>
      <c r="G213" s="303">
        <v>27741232.399999999</v>
      </c>
      <c r="H213" s="303">
        <v>15005900</v>
      </c>
      <c r="I213" s="303">
        <v>889216.49</v>
      </c>
      <c r="J213" s="303">
        <v>184136528.88999999</v>
      </c>
      <c r="K213" s="303">
        <v>14363716.060000001</v>
      </c>
      <c r="L213" s="244"/>
      <c r="M213" s="244"/>
      <c r="N213" s="244"/>
      <c r="O213" s="55"/>
      <c r="P213" s="55"/>
      <c r="Q213" s="55">
        <f t="shared" si="6"/>
        <v>290260386.19</v>
      </c>
      <c r="R213"/>
      <c r="S213"/>
      <c r="T213"/>
      <c r="U213"/>
      <c r="V213"/>
    </row>
    <row r="214" spans="2:22" s="1" customFormat="1" x14ac:dyDescent="0.25">
      <c r="B214" s="32" t="s">
        <v>292</v>
      </c>
      <c r="C214" s="59">
        <f>+C199+C201</f>
        <v>1342258153546</v>
      </c>
      <c r="D214" s="59">
        <f t="shared" ref="D214:I214" si="7">+D199+D201</f>
        <v>1281116838283.3601</v>
      </c>
      <c r="E214" s="60">
        <f>+E199+E201</f>
        <v>119879532110.56001</v>
      </c>
      <c r="F214" s="60">
        <f t="shared" si="7"/>
        <v>95478282512.070007</v>
      </c>
      <c r="G214" s="60">
        <f t="shared" si="7"/>
        <v>105331654902.04001</v>
      </c>
      <c r="H214" s="60">
        <f t="shared" si="7"/>
        <v>141973989111.07007</v>
      </c>
      <c r="I214" s="60">
        <f t="shared" si="7"/>
        <v>102566907298.46001</v>
      </c>
      <c r="J214" s="60">
        <f>+J199+J201</f>
        <v>103145161154.06996</v>
      </c>
      <c r="K214" s="60">
        <f t="shared" ref="K214:P214" si="8">+K199+K201</f>
        <v>120020069030.50996</v>
      </c>
      <c r="L214" s="60">
        <f t="shared" si="8"/>
        <v>0</v>
      </c>
      <c r="M214" s="60">
        <f t="shared" si="8"/>
        <v>0</v>
      </c>
      <c r="N214" s="60">
        <f t="shared" si="8"/>
        <v>0</v>
      </c>
      <c r="O214" s="60">
        <f t="shared" si="8"/>
        <v>0</v>
      </c>
      <c r="P214" s="60">
        <f t="shared" si="8"/>
        <v>0</v>
      </c>
      <c r="Q214" s="60">
        <f t="shared" si="6"/>
        <v>788395596118.78003</v>
      </c>
      <c r="R214"/>
      <c r="S214"/>
      <c r="T214"/>
      <c r="U214"/>
      <c r="V214"/>
    </row>
    <row r="215" spans="2:22" x14ac:dyDescent="0.25">
      <c r="B215" s="15"/>
      <c r="C215" s="55"/>
      <c r="D215" s="55"/>
      <c r="E215" s="73"/>
      <c r="F215" s="73"/>
      <c r="G215" s="73"/>
      <c r="H215" s="73"/>
      <c r="I215" s="73"/>
      <c r="J215" s="73"/>
      <c r="K215" s="73"/>
      <c r="L215"/>
      <c r="M215"/>
      <c r="N215"/>
      <c r="O215"/>
      <c r="P215"/>
      <c r="Q215" s="73"/>
    </row>
    <row r="216" spans="2:22" s="1" customFormat="1" x14ac:dyDescent="0.25">
      <c r="B216" s="32" t="s">
        <v>293</v>
      </c>
      <c r="C216" s="59">
        <f>+C217+C224+C236+C239</f>
        <v>401767814730</v>
      </c>
      <c r="D216" s="397">
        <v>391376349734.58002</v>
      </c>
      <c r="E216" s="60">
        <f t="shared" ref="E216:O216" si="9">+E217+E224+E239+E236</f>
        <v>1723942070.25</v>
      </c>
      <c r="F216" s="60">
        <f t="shared" si="9"/>
        <v>169883117262.38</v>
      </c>
      <c r="G216" s="60">
        <f>+G217+G224+G239+G236</f>
        <v>112172178012.57001</v>
      </c>
      <c r="H216" s="60">
        <f t="shared" si="9"/>
        <v>2917067742.6900001</v>
      </c>
      <c r="I216" s="60">
        <f t="shared" si="9"/>
        <v>67279723886.550003</v>
      </c>
      <c r="J216" s="60">
        <f t="shared" si="9"/>
        <v>3954433755.9900002</v>
      </c>
      <c r="K216" s="60">
        <f t="shared" si="9"/>
        <v>2392506002.6800003</v>
      </c>
      <c r="L216" s="60">
        <f t="shared" si="9"/>
        <v>0</v>
      </c>
      <c r="M216" s="60">
        <f t="shared" si="9"/>
        <v>0</v>
      </c>
      <c r="N216" s="60">
        <f t="shared" si="9"/>
        <v>0</v>
      </c>
      <c r="O216" s="60">
        <f t="shared" si="9"/>
        <v>0</v>
      </c>
      <c r="P216" s="60">
        <v>0</v>
      </c>
      <c r="Q216" s="60">
        <f t="shared" ref="Q216:Q245" si="10">+SUM(E216:P216)</f>
        <v>360322968733.10999</v>
      </c>
      <c r="S216"/>
      <c r="T216"/>
      <c r="U216"/>
      <c r="V216"/>
    </row>
    <row r="217" spans="2:22" x14ac:dyDescent="0.25">
      <c r="B217" s="10" t="s">
        <v>627</v>
      </c>
      <c r="C217" s="248">
        <v>0</v>
      </c>
      <c r="D217" s="248"/>
      <c r="E217" s="248">
        <v>972283670.25</v>
      </c>
      <c r="F217" s="248">
        <v>1258498000</v>
      </c>
      <c r="G217" s="248">
        <v>1849017000</v>
      </c>
      <c r="H217" s="248">
        <v>1807656000</v>
      </c>
      <c r="I217" s="248">
        <v>2371112000</v>
      </c>
      <c r="J217" s="248"/>
      <c r="K217" s="248"/>
      <c r="L217" s="248"/>
      <c r="M217" s="264"/>
      <c r="N217" s="264"/>
      <c r="O217" s="264"/>
      <c r="P217" s="264"/>
      <c r="Q217" s="248">
        <f t="shared" si="10"/>
        <v>8258566670.25</v>
      </c>
      <c r="R217" s="1"/>
    </row>
    <row r="218" spans="2:22" s="1" customFormat="1" x14ac:dyDescent="0.25">
      <c r="B218" s="3" t="s">
        <v>252</v>
      </c>
      <c r="C218" s="241">
        <v>0</v>
      </c>
      <c r="D218" s="241"/>
      <c r="E218" s="265"/>
      <c r="F218" s="265"/>
      <c r="G218" s="265">
        <v>0</v>
      </c>
      <c r="H218" s="265"/>
      <c r="I218" s="265"/>
      <c r="J218" s="265"/>
      <c r="K218" s="265"/>
      <c r="L218" s="265"/>
      <c r="M218" s="265"/>
      <c r="N218" s="265"/>
      <c r="O218" s="265"/>
      <c r="P218" s="241"/>
      <c r="Q218" s="241">
        <f t="shared" si="10"/>
        <v>0</v>
      </c>
      <c r="S218"/>
      <c r="T218"/>
      <c r="U218"/>
      <c r="V218"/>
    </row>
    <row r="219" spans="2:22" s="1" customFormat="1" x14ac:dyDescent="0.25">
      <c r="B219" s="24" t="s">
        <v>253</v>
      </c>
      <c r="C219" s="241">
        <v>0</v>
      </c>
      <c r="D219" s="241"/>
      <c r="E219" s="265"/>
      <c r="F219" s="265"/>
      <c r="G219" s="265">
        <v>0</v>
      </c>
      <c r="H219" s="265"/>
      <c r="I219" s="265"/>
      <c r="J219" s="265"/>
      <c r="K219" s="265"/>
      <c r="L219" s="265"/>
      <c r="M219" s="265"/>
      <c r="N219" s="265"/>
      <c r="O219" s="265"/>
      <c r="P219" s="241"/>
      <c r="Q219" s="241">
        <f t="shared" si="10"/>
        <v>0</v>
      </c>
      <c r="S219"/>
      <c r="T219"/>
      <c r="U219"/>
      <c r="V219"/>
    </row>
    <row r="220" spans="2:22" s="1" customFormat="1" x14ac:dyDescent="0.25">
      <c r="B220" s="25" t="s">
        <v>589</v>
      </c>
      <c r="C220" s="53">
        <v>0</v>
      </c>
      <c r="D220" s="53"/>
      <c r="E220" s="266"/>
      <c r="F220" s="53"/>
      <c r="G220" s="53">
        <v>0</v>
      </c>
      <c r="H220" s="53"/>
      <c r="I220" s="53"/>
      <c r="J220" s="53"/>
      <c r="K220" s="53"/>
      <c r="L220" s="53"/>
      <c r="M220" s="53"/>
      <c r="N220" s="53"/>
      <c r="O220" s="53"/>
      <c r="P220" s="53"/>
      <c r="Q220" s="53">
        <f t="shared" si="10"/>
        <v>0</v>
      </c>
      <c r="S220"/>
      <c r="T220"/>
      <c r="U220"/>
      <c r="V220"/>
    </row>
    <row r="221" spans="2:22" s="1" customFormat="1" x14ac:dyDescent="0.25">
      <c r="B221" s="3" t="s">
        <v>378</v>
      </c>
      <c r="C221" s="241">
        <v>0</v>
      </c>
      <c r="D221" s="241"/>
      <c r="E221" s="241">
        <v>972283670.25</v>
      </c>
      <c r="F221" s="241">
        <v>1258498000</v>
      </c>
      <c r="G221" s="241">
        <v>1849017000</v>
      </c>
      <c r="H221" s="241">
        <v>1807656000</v>
      </c>
      <c r="I221" s="241">
        <v>2371112000</v>
      </c>
      <c r="J221" s="241"/>
      <c r="K221" s="241"/>
      <c r="L221" s="53"/>
      <c r="M221" s="53"/>
      <c r="N221" s="53"/>
      <c r="O221" s="53"/>
      <c r="P221" s="53"/>
      <c r="Q221" s="241">
        <f t="shared" si="10"/>
        <v>8258566670.25</v>
      </c>
      <c r="S221"/>
      <c r="T221"/>
      <c r="U221"/>
      <c r="V221"/>
    </row>
    <row r="222" spans="2:22" s="1" customFormat="1" x14ac:dyDescent="0.25">
      <c r="B222" s="24" t="s">
        <v>404</v>
      </c>
      <c r="C222" s="241">
        <v>0</v>
      </c>
      <c r="D222" s="241"/>
      <c r="E222" s="241">
        <v>972283670.25</v>
      </c>
      <c r="F222" s="241">
        <v>1258498000</v>
      </c>
      <c r="G222" s="241">
        <v>1849017000</v>
      </c>
      <c r="H222" s="241">
        <v>1807656000</v>
      </c>
      <c r="I222" s="241">
        <v>2371112000</v>
      </c>
      <c r="J222" s="241"/>
      <c r="K222" s="241"/>
      <c r="L222" s="241"/>
      <c r="M222" s="241"/>
      <c r="N222" s="241"/>
      <c r="O222" s="241"/>
      <c r="P222" s="241"/>
      <c r="Q222" s="241">
        <f t="shared" si="10"/>
        <v>8258566670.25</v>
      </c>
      <c r="R222"/>
      <c r="S222"/>
      <c r="T222"/>
      <c r="U222"/>
      <c r="V222"/>
    </row>
    <row r="223" spans="2:22" s="1" customFormat="1" x14ac:dyDescent="0.25">
      <c r="B223" s="25" t="s">
        <v>405</v>
      </c>
      <c r="C223" s="53">
        <v>0</v>
      </c>
      <c r="D223" s="53"/>
      <c r="E223" s="249">
        <v>972283670.25</v>
      </c>
      <c r="F223" s="249">
        <v>1258498000</v>
      </c>
      <c r="G223" s="249">
        <v>1849017000</v>
      </c>
      <c r="H223" s="53">
        <v>1807656000</v>
      </c>
      <c r="I223" s="53">
        <v>2371112000</v>
      </c>
      <c r="J223" s="53"/>
      <c r="K223" s="53"/>
      <c r="L223" s="53"/>
      <c r="M223" s="53"/>
      <c r="N223" s="53"/>
      <c r="O223" s="53"/>
      <c r="P223" s="53"/>
      <c r="Q223" s="53">
        <f t="shared" si="10"/>
        <v>8258566670.25</v>
      </c>
      <c r="S223"/>
      <c r="T223"/>
      <c r="U223"/>
      <c r="V223"/>
    </row>
    <row r="224" spans="2:22" x14ac:dyDescent="0.25">
      <c r="B224" s="10" t="s">
        <v>294</v>
      </c>
      <c r="C224" s="248">
        <v>401767814730</v>
      </c>
      <c r="D224" s="248"/>
      <c r="E224" s="248">
        <v>751658400</v>
      </c>
      <c r="F224" s="248">
        <v>168624619262.38</v>
      </c>
      <c r="G224" s="248">
        <v>103905555636.72</v>
      </c>
      <c r="H224" s="248">
        <v>1109411742.6900001</v>
      </c>
      <c r="I224" s="248">
        <v>62808611886.550003</v>
      </c>
      <c r="J224" s="248">
        <v>3954433755.9900002</v>
      </c>
      <c r="K224" s="248">
        <v>2392506002.6800003</v>
      </c>
      <c r="L224" s="248"/>
      <c r="M224" s="248"/>
      <c r="N224" s="248"/>
      <c r="O224" s="248"/>
      <c r="P224" s="264"/>
      <c r="Q224" s="248">
        <f t="shared" si="10"/>
        <v>343546796687.01001</v>
      </c>
      <c r="R224" s="1"/>
    </row>
    <row r="225" spans="2:22" s="1" customFormat="1" x14ac:dyDescent="0.25">
      <c r="B225" s="2" t="s">
        <v>255</v>
      </c>
      <c r="C225" s="274">
        <v>0</v>
      </c>
      <c r="D225" s="274"/>
      <c r="E225" s="274"/>
      <c r="F225" s="274"/>
      <c r="G225" s="274">
        <v>0</v>
      </c>
      <c r="H225" s="274">
        <v>0</v>
      </c>
      <c r="I225" s="274"/>
      <c r="J225" s="274">
        <v>0</v>
      </c>
      <c r="K225" s="274"/>
      <c r="L225" s="274"/>
      <c r="M225" s="274"/>
      <c r="N225" s="274"/>
      <c r="O225" s="274"/>
      <c r="P225" s="400"/>
      <c r="Q225" s="274">
        <f t="shared" si="10"/>
        <v>0</v>
      </c>
      <c r="S225"/>
      <c r="T225"/>
      <c r="U225"/>
      <c r="V225"/>
    </row>
    <row r="226" spans="2:22" x14ac:dyDescent="0.25">
      <c r="B226" s="27" t="s">
        <v>295</v>
      </c>
      <c r="C226" s="274">
        <v>0</v>
      </c>
      <c r="D226" s="274"/>
      <c r="E226" s="276"/>
      <c r="F226" s="276"/>
      <c r="G226" s="276">
        <v>0</v>
      </c>
      <c r="H226" s="276">
        <v>13992.48</v>
      </c>
      <c r="I226" s="276"/>
      <c r="J226" s="276"/>
      <c r="K226" s="276"/>
      <c r="L226" s="276"/>
      <c r="M226" s="276"/>
      <c r="N226" s="276"/>
      <c r="O226" s="276"/>
      <c r="P226" s="401"/>
      <c r="Q226" s="276">
        <f t="shared" si="10"/>
        <v>13992.48</v>
      </c>
      <c r="R226" s="1"/>
    </row>
    <row r="227" spans="2:22" s="1" customFormat="1" x14ac:dyDescent="0.25">
      <c r="B227" s="3" t="s">
        <v>258</v>
      </c>
      <c r="C227" s="350">
        <v>401767814730</v>
      </c>
      <c r="D227" s="241"/>
      <c r="E227" s="241">
        <v>751658400</v>
      </c>
      <c r="F227" s="241">
        <v>168624619262.38</v>
      </c>
      <c r="G227" s="241">
        <v>103905555636.72</v>
      </c>
      <c r="H227" s="241">
        <v>1109411742.6900001</v>
      </c>
      <c r="I227" s="241">
        <v>62808611886.550003</v>
      </c>
      <c r="J227" s="241">
        <v>3954433755.9900002</v>
      </c>
      <c r="K227" s="241">
        <v>2392506002.6800003</v>
      </c>
      <c r="L227" s="241"/>
      <c r="M227" s="241"/>
      <c r="N227" s="241"/>
      <c r="O227" s="241"/>
      <c r="P227" s="241"/>
      <c r="Q227" s="241">
        <f t="shared" si="10"/>
        <v>343546796687.01001</v>
      </c>
      <c r="R227"/>
      <c r="S227"/>
      <c r="T227"/>
      <c r="U227"/>
      <c r="V227"/>
    </row>
    <row r="228" spans="2:22" x14ac:dyDescent="0.25">
      <c r="B228" s="24" t="s">
        <v>557</v>
      </c>
      <c r="C228" s="241">
        <v>0</v>
      </c>
      <c r="D228" s="241"/>
      <c r="E228" s="241"/>
      <c r="F228" s="241"/>
      <c r="G228" s="241"/>
      <c r="H228" s="241"/>
      <c r="I228" s="241">
        <v>0</v>
      </c>
      <c r="J228" s="241"/>
      <c r="K228" s="241"/>
      <c r="L228" s="241"/>
      <c r="M228" s="241"/>
      <c r="N228" s="241"/>
      <c r="O228" s="241"/>
      <c r="P228" s="241"/>
      <c r="Q228" s="241">
        <f t="shared" si="10"/>
        <v>0</v>
      </c>
    </row>
    <row r="229" spans="2:22" x14ac:dyDescent="0.25">
      <c r="B229" s="25" t="s">
        <v>558</v>
      </c>
      <c r="C229" s="53">
        <v>0</v>
      </c>
      <c r="D229" s="53"/>
      <c r="E229" s="266"/>
      <c r="F229" s="53"/>
      <c r="G229" s="53"/>
      <c r="H229" s="53"/>
      <c r="I229" s="53">
        <v>0</v>
      </c>
      <c r="J229" s="53"/>
      <c r="K229" s="53"/>
      <c r="L229" s="53"/>
      <c r="M229" s="53"/>
      <c r="N229" s="53"/>
      <c r="O229" s="53"/>
      <c r="P229" s="53"/>
      <c r="Q229" s="53">
        <f t="shared" si="10"/>
        <v>0</v>
      </c>
    </row>
    <row r="230" spans="2:22" x14ac:dyDescent="0.25">
      <c r="B230" s="24" t="s">
        <v>259</v>
      </c>
      <c r="C230" s="241">
        <v>118201584734</v>
      </c>
      <c r="D230" s="241"/>
      <c r="E230" s="241">
        <v>0</v>
      </c>
      <c r="F230" s="241">
        <v>168471880762.38</v>
      </c>
      <c r="G230" s="241">
        <v>100000000000</v>
      </c>
      <c r="H230" s="241">
        <v>139134950.63</v>
      </c>
      <c r="I230" s="241">
        <v>60000000000</v>
      </c>
      <c r="J230" s="241"/>
      <c r="K230" s="241"/>
      <c r="L230" s="241"/>
      <c r="M230" s="241"/>
      <c r="N230" s="241"/>
      <c r="O230" s="241"/>
      <c r="P230" s="241"/>
      <c r="Q230" s="241">
        <f t="shared" si="10"/>
        <v>328611015713.01001</v>
      </c>
    </row>
    <row r="231" spans="2:22" x14ac:dyDescent="0.25">
      <c r="B231" s="25" t="s">
        <v>296</v>
      </c>
      <c r="C231" s="53">
        <v>118201584734</v>
      </c>
      <c r="D231" s="53"/>
      <c r="E231" s="266">
        <v>0</v>
      </c>
      <c r="F231" s="53"/>
      <c r="G231" s="53">
        <v>100000000000</v>
      </c>
      <c r="H231" s="53"/>
      <c r="I231" s="53">
        <v>60000000000</v>
      </c>
      <c r="J231" s="53"/>
      <c r="K231" s="53"/>
      <c r="L231" s="53"/>
      <c r="M231" s="53"/>
      <c r="N231" s="53"/>
      <c r="O231" s="53"/>
      <c r="P231" s="53"/>
      <c r="Q231" s="53">
        <f t="shared" si="10"/>
        <v>160000000000</v>
      </c>
    </row>
    <row r="232" spans="2:22" x14ac:dyDescent="0.25">
      <c r="B232" s="25" t="s">
        <v>297</v>
      </c>
      <c r="C232" s="53">
        <v>0</v>
      </c>
      <c r="D232" s="53"/>
      <c r="E232" s="267"/>
      <c r="F232" s="53">
        <v>168471880762.38</v>
      </c>
      <c r="G232" s="53"/>
      <c r="H232" s="53">
        <v>139134950.63</v>
      </c>
      <c r="I232" s="53"/>
      <c r="J232" s="53"/>
      <c r="K232" s="53"/>
      <c r="L232" s="53"/>
      <c r="M232" s="53"/>
      <c r="N232" s="53"/>
      <c r="O232" s="53"/>
      <c r="P232" s="53"/>
      <c r="Q232" s="53">
        <f t="shared" si="10"/>
        <v>168611015713.01001</v>
      </c>
      <c r="R232" s="1"/>
    </row>
    <row r="233" spans="2:22" x14ac:dyDescent="0.25">
      <c r="B233" s="24" t="s">
        <v>263</v>
      </c>
      <c r="C233" s="241">
        <v>283566229996</v>
      </c>
      <c r="D233" s="241"/>
      <c r="E233" s="241">
        <v>751658400</v>
      </c>
      <c r="F233" s="241">
        <v>152738500</v>
      </c>
      <c r="G233" s="241">
        <v>3905555636.7200003</v>
      </c>
      <c r="H233" s="241">
        <v>970276792.06000006</v>
      </c>
      <c r="I233" s="241">
        <v>2808611886.5500002</v>
      </c>
      <c r="J233" s="241">
        <v>3954433755.9900002</v>
      </c>
      <c r="K233" s="241">
        <v>2392506002.6800003</v>
      </c>
      <c r="L233" s="241"/>
      <c r="M233" s="241"/>
      <c r="N233" s="241"/>
      <c r="O233" s="241"/>
      <c r="P233" s="241"/>
      <c r="Q233" s="241">
        <f t="shared" si="10"/>
        <v>14935780974.000002</v>
      </c>
      <c r="R233" s="1"/>
    </row>
    <row r="234" spans="2:22" x14ac:dyDescent="0.25">
      <c r="B234" s="27" t="s">
        <v>591</v>
      </c>
      <c r="C234" s="241">
        <v>0</v>
      </c>
      <c r="D234" s="53"/>
      <c r="E234" s="241"/>
      <c r="F234" s="241"/>
      <c r="G234" s="241">
        <v>0</v>
      </c>
      <c r="H234" s="241">
        <v>0</v>
      </c>
      <c r="I234" s="241">
        <v>0</v>
      </c>
      <c r="J234" s="241"/>
      <c r="K234" s="241">
        <v>0</v>
      </c>
      <c r="L234" s="241"/>
      <c r="M234" s="241"/>
      <c r="N234" s="241"/>
      <c r="O234" s="241"/>
      <c r="P234" s="241"/>
      <c r="Q234" s="241">
        <f t="shared" si="10"/>
        <v>0</v>
      </c>
      <c r="R234" s="1"/>
    </row>
    <row r="235" spans="2:22" x14ac:dyDescent="0.25">
      <c r="B235" s="27" t="s">
        <v>298</v>
      </c>
      <c r="C235" s="53">
        <v>283566229996</v>
      </c>
      <c r="D235" s="53"/>
      <c r="E235" s="53">
        <v>751658400</v>
      </c>
      <c r="F235" s="249">
        <v>152738500</v>
      </c>
      <c r="G235" s="249">
        <v>3905555636.7200003</v>
      </c>
      <c r="H235" s="53">
        <v>970276792.06000006</v>
      </c>
      <c r="I235" s="53">
        <v>2808611886.5500002</v>
      </c>
      <c r="J235" s="53">
        <v>3954433755.9900002</v>
      </c>
      <c r="K235" s="53">
        <v>2392506002.6800003</v>
      </c>
      <c r="L235" s="53"/>
      <c r="M235" s="53"/>
      <c r="N235" s="53"/>
      <c r="O235" s="53"/>
      <c r="P235" s="53"/>
      <c r="Q235" s="53">
        <f t="shared" si="10"/>
        <v>14935780974.000002</v>
      </c>
      <c r="R235" s="1"/>
    </row>
    <row r="236" spans="2:22" x14ac:dyDescent="0.25">
      <c r="B236" s="10" t="s">
        <v>630</v>
      </c>
      <c r="C236" s="248">
        <v>0</v>
      </c>
      <c r="D236" s="248"/>
      <c r="E236" s="248">
        <v>0</v>
      </c>
      <c r="F236" s="248">
        <v>0</v>
      </c>
      <c r="G236" s="248">
        <v>0</v>
      </c>
      <c r="H236" s="248">
        <v>0</v>
      </c>
      <c r="I236" s="248">
        <v>0</v>
      </c>
      <c r="J236" s="248"/>
      <c r="K236" s="248"/>
      <c r="L236" s="248"/>
      <c r="M236" s="248"/>
      <c r="N236" s="248"/>
      <c r="O236" s="248"/>
      <c r="P236" s="248"/>
      <c r="Q236" s="248">
        <f t="shared" si="10"/>
        <v>0</v>
      </c>
    </row>
    <row r="237" spans="2:22" x14ac:dyDescent="0.25">
      <c r="B237" s="3" t="s">
        <v>631</v>
      </c>
      <c r="C237" s="241">
        <v>0</v>
      </c>
      <c r="D237" s="241"/>
      <c r="E237" s="241">
        <v>0</v>
      </c>
      <c r="F237" s="241">
        <v>0</v>
      </c>
      <c r="G237" s="241">
        <v>0</v>
      </c>
      <c r="H237" s="241">
        <v>0</v>
      </c>
      <c r="I237" s="241">
        <v>0</v>
      </c>
      <c r="J237" s="241"/>
      <c r="K237" s="241"/>
      <c r="L237" s="241"/>
      <c r="M237" s="241"/>
      <c r="N237" s="241"/>
      <c r="O237" s="241"/>
      <c r="P237" s="241"/>
      <c r="Q237" s="241">
        <f t="shared" si="10"/>
        <v>0</v>
      </c>
      <c r="R237" s="1"/>
    </row>
    <row r="238" spans="2:22" x14ac:dyDescent="0.25">
      <c r="B238" s="25" t="s">
        <v>632</v>
      </c>
      <c r="C238" s="53">
        <v>0</v>
      </c>
      <c r="D238" s="53"/>
      <c r="E238" s="53">
        <v>0</v>
      </c>
      <c r="F238" s="53">
        <v>0</v>
      </c>
      <c r="G238" s="53">
        <v>0</v>
      </c>
      <c r="H238" s="53">
        <v>0</v>
      </c>
      <c r="I238" s="53">
        <v>0</v>
      </c>
      <c r="J238" s="53"/>
      <c r="K238" s="53"/>
      <c r="L238" s="53"/>
      <c r="M238" s="53"/>
      <c r="N238" s="53"/>
      <c r="O238" s="53"/>
      <c r="P238" s="53"/>
      <c r="Q238" s="53">
        <f t="shared" si="10"/>
        <v>0</v>
      </c>
      <c r="R238" s="1"/>
    </row>
    <row r="239" spans="2:22" x14ac:dyDescent="0.25">
      <c r="B239" s="10" t="s">
        <v>633</v>
      </c>
      <c r="C239" s="248">
        <v>0</v>
      </c>
      <c r="D239" s="248"/>
      <c r="E239" s="248"/>
      <c r="F239" s="248"/>
      <c r="G239" s="248">
        <v>6417605375.8500004</v>
      </c>
      <c r="H239" s="248"/>
      <c r="I239" s="248">
        <v>2100000000</v>
      </c>
      <c r="J239" s="248"/>
      <c r="K239" s="248"/>
      <c r="L239" s="248"/>
      <c r="M239" s="248"/>
      <c r="N239" s="248"/>
      <c r="O239" s="248"/>
      <c r="P239" s="248"/>
      <c r="Q239" s="248">
        <f t="shared" si="10"/>
        <v>8517605375.8500004</v>
      </c>
      <c r="R239" s="1"/>
    </row>
    <row r="240" spans="2:22" x14ac:dyDescent="0.25">
      <c r="B240" s="3" t="s">
        <v>634</v>
      </c>
      <c r="C240" s="241">
        <v>0</v>
      </c>
      <c r="D240" s="241"/>
      <c r="E240" s="241"/>
      <c r="F240" s="241"/>
      <c r="G240" s="241">
        <v>6417605375.8500004</v>
      </c>
      <c r="H240" s="241"/>
      <c r="I240" s="241">
        <v>2100000000</v>
      </c>
      <c r="J240" s="241"/>
      <c r="K240" s="241"/>
      <c r="L240" s="241"/>
      <c r="M240" s="241"/>
      <c r="N240" s="241"/>
      <c r="O240" s="241"/>
      <c r="P240" s="241"/>
      <c r="Q240" s="241">
        <f t="shared" si="10"/>
        <v>8517605375.8500004</v>
      </c>
      <c r="R240" s="1"/>
    </row>
    <row r="241" spans="2:18" x14ac:dyDescent="0.25">
      <c r="B241" s="24" t="s">
        <v>635</v>
      </c>
      <c r="C241" s="241">
        <v>0</v>
      </c>
      <c r="D241" s="241"/>
      <c r="E241" s="241"/>
      <c r="F241" s="241"/>
      <c r="G241" s="241">
        <v>6075049134.8000002</v>
      </c>
      <c r="H241" s="241"/>
      <c r="I241" s="241">
        <v>2100000000</v>
      </c>
      <c r="J241" s="241"/>
      <c r="K241" s="241"/>
      <c r="L241" s="241"/>
      <c r="M241" s="241"/>
      <c r="N241" s="241"/>
      <c r="O241" s="241"/>
      <c r="P241" s="53"/>
      <c r="Q241" s="241">
        <f t="shared" si="10"/>
        <v>8175049134.8000002</v>
      </c>
      <c r="R241" s="1"/>
    </row>
    <row r="242" spans="2:18" x14ac:dyDescent="0.25">
      <c r="B242" s="25" t="s">
        <v>649</v>
      </c>
      <c r="C242" s="53">
        <v>0</v>
      </c>
      <c r="D242" s="53"/>
      <c r="E242" s="267"/>
      <c r="F242" s="53"/>
      <c r="G242" s="53">
        <v>6075049134.8000002</v>
      </c>
      <c r="H242" s="53"/>
      <c r="I242" s="53">
        <v>2100000000</v>
      </c>
      <c r="J242" s="53"/>
      <c r="K242" s="53"/>
      <c r="L242" s="53"/>
      <c r="M242" s="53"/>
      <c r="N242" s="53"/>
      <c r="O242" s="53"/>
      <c r="P242" s="53"/>
      <c r="Q242" s="53">
        <f t="shared" si="10"/>
        <v>8175049134.8000002</v>
      </c>
      <c r="R242" s="1"/>
    </row>
    <row r="243" spans="2:18" x14ac:dyDescent="0.25">
      <c r="B243" s="24" t="s">
        <v>637</v>
      </c>
      <c r="C243" s="241">
        <v>0</v>
      </c>
      <c r="D243" s="241"/>
      <c r="E243" s="241"/>
      <c r="F243" s="241"/>
      <c r="G243" s="241">
        <v>342556241.05000001</v>
      </c>
      <c r="H243" s="241"/>
      <c r="I243" s="241"/>
      <c r="J243" s="241"/>
      <c r="K243" s="241"/>
      <c r="L243" s="241"/>
      <c r="M243" s="241"/>
      <c r="N243" s="241"/>
      <c r="O243" s="241"/>
      <c r="P243" s="241"/>
      <c r="Q243" s="241">
        <f t="shared" si="10"/>
        <v>342556241.05000001</v>
      </c>
      <c r="R243" s="1"/>
    </row>
    <row r="244" spans="2:18" x14ac:dyDescent="0.25">
      <c r="B244" s="27" t="s">
        <v>650</v>
      </c>
      <c r="C244" s="53">
        <v>0</v>
      </c>
      <c r="D244" s="53"/>
      <c r="E244" s="53"/>
      <c r="F244" s="53"/>
      <c r="G244" s="249">
        <v>342556241.05000001</v>
      </c>
      <c r="H244" s="53"/>
      <c r="I244" s="53"/>
      <c r="J244" s="53"/>
      <c r="K244" s="53"/>
      <c r="L244" s="53"/>
      <c r="M244" s="53"/>
      <c r="N244" s="53"/>
      <c r="O244" s="53"/>
      <c r="P244" s="53"/>
      <c r="Q244" s="53">
        <f t="shared" si="10"/>
        <v>342556241.05000001</v>
      </c>
      <c r="R244" s="1"/>
    </row>
    <row r="245" spans="2:18" x14ac:dyDescent="0.25">
      <c r="B245" s="32" t="s">
        <v>546</v>
      </c>
      <c r="C245" s="59">
        <f>+C216+C214</f>
        <v>1744025968276</v>
      </c>
      <c r="D245" s="59">
        <f t="shared" ref="D245:O245" si="11">+D216+D214</f>
        <v>1672493188017.9402</v>
      </c>
      <c r="E245" s="67">
        <f>+E216+E214</f>
        <v>121603474180.81001</v>
      </c>
      <c r="F245" s="67">
        <f t="shared" si="11"/>
        <v>265361399774.45001</v>
      </c>
      <c r="G245" s="67">
        <f t="shared" si="11"/>
        <v>217503832914.61002</v>
      </c>
      <c r="H245" s="67">
        <f t="shared" si="11"/>
        <v>144891056853.76007</v>
      </c>
      <c r="I245" s="67">
        <f>+I216+I214</f>
        <v>169846631185.01001</v>
      </c>
      <c r="J245" s="67">
        <f t="shared" si="11"/>
        <v>107099594910.05997</v>
      </c>
      <c r="K245" s="67">
        <f t="shared" si="11"/>
        <v>122412575033.18997</v>
      </c>
      <c r="L245" s="67">
        <f>+L216+L214</f>
        <v>0</v>
      </c>
      <c r="M245" s="60">
        <f t="shared" si="11"/>
        <v>0</v>
      </c>
      <c r="N245" s="60">
        <f t="shared" si="11"/>
        <v>0</v>
      </c>
      <c r="O245" s="60">
        <f t="shared" si="11"/>
        <v>0</v>
      </c>
      <c r="P245" s="60">
        <v>0</v>
      </c>
      <c r="Q245" s="60">
        <f t="shared" si="10"/>
        <v>1148718564851.8901</v>
      </c>
    </row>
    <row r="246" spans="2:18" x14ac:dyDescent="0.25">
      <c r="B246" s="272" t="s">
        <v>547</v>
      </c>
      <c r="C246"/>
      <c r="D246"/>
      <c r="E246"/>
      <c r="F246"/>
      <c r="G246"/>
      <c r="H246"/>
      <c r="I246"/>
      <c r="J246"/>
      <c r="K246"/>
      <c r="L246"/>
      <c r="M246"/>
      <c r="N246"/>
      <c r="O246"/>
      <c r="P246"/>
      <c r="R246" s="1"/>
    </row>
    <row r="247" spans="2:18" x14ac:dyDescent="0.25">
      <c r="B247" s="272" t="s">
        <v>651</v>
      </c>
      <c r="C247" s="53"/>
      <c r="D247" s="53"/>
      <c r="E247" s="270"/>
      <c r="F247" s="270"/>
      <c r="G247" s="270"/>
      <c r="H247" s="270"/>
      <c r="I247" s="270"/>
      <c r="J247" s="270"/>
      <c r="K247" s="270"/>
      <c r="L247" s="270"/>
      <c r="M247" s="270"/>
      <c r="N247" s="270"/>
      <c r="O247" s="270"/>
      <c r="P247" s="270"/>
      <c r="Q247" s="270"/>
    </row>
    <row r="248" spans="2:18" x14ac:dyDescent="0.25">
      <c r="B248" s="272" t="s">
        <v>666</v>
      </c>
      <c r="C248"/>
      <c r="D248"/>
      <c r="E248"/>
      <c r="F248"/>
      <c r="G248"/>
      <c r="H248"/>
      <c r="I248"/>
      <c r="J248"/>
      <c r="K248"/>
      <c r="L248"/>
      <c r="M248"/>
      <c r="N248"/>
      <c r="O248"/>
      <c r="P248"/>
    </row>
    <row r="249" spans="2:18" x14ac:dyDescent="0.25">
      <c r="B249" s="275" t="s">
        <v>269</v>
      </c>
      <c r="C249" s="19"/>
      <c r="D249" s="19"/>
      <c r="E249" s="35"/>
      <c r="F249" s="35"/>
      <c r="G249" s="35"/>
      <c r="H249" s="35"/>
      <c r="I249" s="35"/>
      <c r="J249" s="35"/>
      <c r="K249" s="35"/>
      <c r="L249" s="35"/>
      <c r="M249" s="35"/>
      <c r="N249" s="35"/>
      <c r="O249" s="35"/>
      <c r="P249" s="35"/>
      <c r="Q249" s="35"/>
    </row>
    <row r="250" spans="2:18" x14ac:dyDescent="0.25">
      <c r="B250" s="19"/>
      <c r="C250" s="19"/>
      <c r="D250" s="19"/>
      <c r="E250" s="114"/>
      <c r="F250" s="114"/>
      <c r="G250" s="114"/>
      <c r="H250" s="114"/>
      <c r="I250" s="114"/>
      <c r="J250" s="114"/>
      <c r="K250" s="114"/>
      <c r="L250" s="19"/>
      <c r="M250" s="19"/>
      <c r="N250" s="19"/>
      <c r="O250" s="19"/>
      <c r="P250" s="19"/>
      <c r="Q250" s="114"/>
    </row>
    <row r="251" spans="2:18" x14ac:dyDescent="0.25">
      <c r="B251" s="19"/>
      <c r="C251" s="19"/>
      <c r="D251" s="19"/>
      <c r="E251" s="19"/>
      <c r="F251" s="19"/>
      <c r="G251" s="19"/>
      <c r="H251" s="19"/>
      <c r="I251" s="19"/>
      <c r="J251" s="19"/>
      <c r="K251" s="19"/>
      <c r="L251" s="19"/>
      <c r="M251" s="19"/>
      <c r="N251" s="19"/>
      <c r="O251" s="19"/>
      <c r="P251" s="19"/>
    </row>
    <row r="252" spans="2:18" x14ac:dyDescent="0.25">
      <c r="B252" s="19"/>
      <c r="C252" s="19"/>
      <c r="D252" s="19"/>
      <c r="E252" s="114"/>
      <c r="F252" s="114"/>
      <c r="G252" s="114"/>
      <c r="H252" s="114"/>
      <c r="I252" s="114"/>
      <c r="J252" s="114"/>
      <c r="K252" s="114"/>
      <c r="L252" s="114"/>
      <c r="M252" s="114"/>
      <c r="N252" s="114"/>
      <c r="O252" s="19"/>
      <c r="P252" s="19"/>
    </row>
    <row r="253" spans="2:18" x14ac:dyDescent="0.25">
      <c r="B253" s="19"/>
      <c r="C253" s="19"/>
      <c r="D253" s="19"/>
      <c r="E253" s="19"/>
      <c r="F253" s="19"/>
      <c r="G253" s="19"/>
      <c r="H253" s="19"/>
      <c r="I253" s="19"/>
      <c r="J253" s="19"/>
      <c r="K253" s="19"/>
      <c r="L253" s="19"/>
      <c r="M253" s="19"/>
      <c r="N253" s="19"/>
      <c r="O253" s="19"/>
      <c r="P253" s="19"/>
    </row>
    <row r="254" spans="2:18" x14ac:dyDescent="0.25">
      <c r="C254" s="19"/>
      <c r="D254" s="19"/>
      <c r="E254" s="19"/>
      <c r="F254" s="19"/>
      <c r="G254" s="19"/>
      <c r="H254" s="19"/>
      <c r="I254" s="19"/>
      <c r="J254" s="19"/>
      <c r="K254" s="19"/>
      <c r="L254" s="19"/>
      <c r="M254" s="19"/>
      <c r="N254" s="19"/>
      <c r="O254" s="19"/>
      <c r="P254" s="19"/>
    </row>
  </sheetData>
  <mergeCells count="7">
    <mergeCell ref="B3:Q3"/>
    <mergeCell ref="B4:Q4"/>
    <mergeCell ref="B5:Q5"/>
    <mergeCell ref="B6:Q6"/>
    <mergeCell ref="B9:B10"/>
    <mergeCell ref="D9:D10"/>
    <mergeCell ref="E9:Q9"/>
  </mergeCells>
  <pageMargins left="0.7" right="0.7" top="0.75" bottom="0.75" header="0.3" footer="0.3"/>
  <pageSetup orientation="portrait" r:id="rId1"/>
  <ignoredErrors>
    <ignoredError sqref="Q199 Q165:Q197 Q160:Q161 Q138:Q144 Q11:Q136 Q146:Q158"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S77"/>
  <sheetViews>
    <sheetView showGridLines="0" zoomScale="85" zoomScaleNormal="85" workbookViewId="0">
      <selection activeCell="B9" sqref="B9:B10"/>
    </sheetView>
  </sheetViews>
  <sheetFormatPr defaultColWidth="11.42578125" defaultRowHeight="15" x14ac:dyDescent="0.25"/>
  <cols>
    <col min="1" max="1" width="6.5703125" customWidth="1"/>
    <col min="2" max="2" width="11.7109375" customWidth="1"/>
    <col min="3" max="3" width="68.5703125" customWidth="1"/>
    <col min="4" max="4" width="13.85546875" customWidth="1"/>
    <col min="5" max="5" width="10.28515625" bestFit="1" customWidth="1"/>
    <col min="6" max="6" width="10.42578125" bestFit="1" customWidth="1"/>
    <col min="7" max="12" width="10.28515625" bestFit="1" customWidth="1"/>
    <col min="13" max="13" width="13.28515625" bestFit="1" customWidth="1"/>
    <col min="14" max="14" width="10.7109375" bestFit="1" customWidth="1"/>
    <col min="15" max="15" width="13.28515625" bestFit="1" customWidth="1"/>
    <col min="16" max="16" width="12.140625" bestFit="1" customWidth="1"/>
    <col min="17" max="17" width="11.28515625" bestFit="1" customWidth="1"/>
    <col min="19" max="19" width="13.140625" bestFit="1" customWidth="1"/>
  </cols>
  <sheetData>
    <row r="1" spans="2:19" ht="30.75" x14ac:dyDescent="0.25">
      <c r="B1" s="421" t="s">
        <v>0</v>
      </c>
      <c r="C1" s="421"/>
      <c r="D1" s="421"/>
      <c r="E1" s="421"/>
      <c r="F1" s="421"/>
      <c r="G1" s="421"/>
      <c r="H1" s="421"/>
      <c r="I1" s="421"/>
      <c r="J1" s="421"/>
      <c r="K1" s="421"/>
      <c r="L1" s="421"/>
      <c r="M1" s="421"/>
      <c r="N1" s="421"/>
      <c r="O1" s="421"/>
      <c r="P1" s="421"/>
      <c r="Q1" s="421"/>
    </row>
    <row r="2" spans="2:19" ht="16.5" x14ac:dyDescent="0.25">
      <c r="B2" s="422" t="s">
        <v>1</v>
      </c>
      <c r="C2" s="422"/>
      <c r="D2" s="422"/>
      <c r="E2" s="422"/>
      <c r="F2" s="422"/>
      <c r="G2" s="422"/>
      <c r="H2" s="422"/>
      <c r="I2" s="422"/>
      <c r="J2" s="422"/>
      <c r="K2" s="422"/>
      <c r="L2" s="422"/>
      <c r="M2" s="422"/>
      <c r="N2" s="422"/>
      <c r="O2" s="422"/>
      <c r="P2" s="422"/>
      <c r="Q2" s="422"/>
    </row>
    <row r="3" spans="2:19" x14ac:dyDescent="0.25">
      <c r="B3" s="423" t="s">
        <v>2</v>
      </c>
      <c r="C3" s="423"/>
      <c r="D3" s="423"/>
      <c r="E3" s="423"/>
      <c r="F3" s="423"/>
      <c r="G3" s="423"/>
      <c r="H3" s="423"/>
      <c r="I3" s="423"/>
      <c r="J3" s="423"/>
      <c r="K3" s="423"/>
      <c r="L3" s="423"/>
      <c r="M3" s="423"/>
      <c r="N3" s="423"/>
      <c r="O3" s="423"/>
      <c r="P3" s="423"/>
      <c r="Q3" s="423"/>
    </row>
    <row r="4" spans="2:19" x14ac:dyDescent="0.25">
      <c r="B4" s="424" t="s">
        <v>3</v>
      </c>
      <c r="C4" s="424"/>
      <c r="D4" s="424"/>
      <c r="E4" s="424"/>
      <c r="F4" s="424"/>
      <c r="G4" s="424"/>
      <c r="H4" s="424"/>
      <c r="I4" s="424"/>
      <c r="J4" s="424"/>
      <c r="K4" s="424"/>
      <c r="L4" s="424"/>
      <c r="M4" s="424"/>
      <c r="N4" s="424"/>
      <c r="O4" s="424"/>
      <c r="P4" s="424"/>
      <c r="Q4" s="424"/>
    </row>
    <row r="5" spans="2:19" x14ac:dyDescent="0.25">
      <c r="B5" s="425">
        <v>2010</v>
      </c>
      <c r="C5" s="425"/>
      <c r="D5" s="425"/>
      <c r="E5" s="425"/>
      <c r="F5" s="425"/>
      <c r="G5" s="425"/>
      <c r="H5" s="425"/>
      <c r="I5" s="425"/>
      <c r="J5" s="425"/>
      <c r="K5" s="425"/>
      <c r="L5" s="425"/>
      <c r="M5" s="425"/>
      <c r="N5" s="425"/>
      <c r="O5" s="425"/>
      <c r="P5" s="425"/>
      <c r="Q5" s="425"/>
    </row>
    <row r="6" spans="2:19" x14ac:dyDescent="0.25">
      <c r="B6" s="425" t="s">
        <v>4</v>
      </c>
      <c r="C6" s="425"/>
      <c r="D6" s="425"/>
      <c r="E6" s="425"/>
      <c r="F6" s="425"/>
      <c r="G6" s="425"/>
      <c r="H6" s="425"/>
      <c r="I6" s="425"/>
      <c r="J6" s="425"/>
      <c r="K6" s="425"/>
      <c r="L6" s="425"/>
      <c r="M6" s="425"/>
      <c r="N6" s="425"/>
      <c r="O6" s="425"/>
      <c r="P6" s="425"/>
      <c r="Q6" s="425"/>
    </row>
    <row r="7" spans="2:19" ht="6.75" customHeight="1" x14ac:dyDescent="0.3">
      <c r="B7" s="125"/>
      <c r="C7" s="125"/>
      <c r="D7" s="125"/>
      <c r="E7" s="125"/>
      <c r="F7" s="125"/>
      <c r="G7" s="125"/>
      <c r="H7" s="125"/>
      <c r="I7" s="125"/>
      <c r="J7" s="125"/>
      <c r="K7" s="125"/>
      <c r="L7" s="125"/>
      <c r="M7" s="125"/>
      <c r="N7" s="125"/>
      <c r="O7" s="125"/>
      <c r="P7" s="125"/>
      <c r="Q7" s="125"/>
    </row>
    <row r="8" spans="2:19" ht="16.5" x14ac:dyDescent="0.3">
      <c r="B8" s="430" t="s">
        <v>125</v>
      </c>
      <c r="C8" s="432"/>
      <c r="D8" s="258"/>
      <c r="E8" s="125"/>
      <c r="F8" s="125"/>
      <c r="G8" s="125"/>
      <c r="H8" s="125"/>
      <c r="I8" s="125"/>
      <c r="J8" s="125"/>
      <c r="K8" s="125"/>
      <c r="L8" s="125"/>
      <c r="M8" s="125"/>
      <c r="N8" s="125"/>
      <c r="O8" s="125"/>
      <c r="P8" s="125"/>
      <c r="Q8" s="125"/>
    </row>
    <row r="9" spans="2:19" x14ac:dyDescent="0.25">
      <c r="B9" s="429" t="s">
        <v>7</v>
      </c>
      <c r="C9" s="429" t="s">
        <v>8</v>
      </c>
      <c r="D9" s="259" t="s">
        <v>9</v>
      </c>
      <c r="E9" s="428">
        <v>2010</v>
      </c>
      <c r="F9" s="428"/>
      <c r="G9" s="428"/>
      <c r="H9" s="428"/>
      <c r="I9" s="428"/>
      <c r="J9" s="428"/>
      <c r="K9" s="428"/>
      <c r="L9" s="428"/>
      <c r="M9" s="428"/>
      <c r="N9" s="428"/>
      <c r="O9" s="428"/>
      <c r="P9" s="428"/>
      <c r="Q9" s="428"/>
    </row>
    <row r="10" spans="2:19" x14ac:dyDescent="0.25">
      <c r="B10" s="429"/>
      <c r="C10" s="429"/>
      <c r="D10" s="259" t="s">
        <v>10</v>
      </c>
      <c r="E10" s="148" t="s">
        <v>11</v>
      </c>
      <c r="F10" s="148" t="s">
        <v>12</v>
      </c>
      <c r="G10" s="148" t="s">
        <v>13</v>
      </c>
      <c r="H10" s="148" t="s">
        <v>14</v>
      </c>
      <c r="I10" s="148" t="s">
        <v>15</v>
      </c>
      <c r="J10" s="148" t="s">
        <v>16</v>
      </c>
      <c r="K10" s="148" t="s">
        <v>17</v>
      </c>
      <c r="L10" s="148" t="s">
        <v>18</v>
      </c>
      <c r="M10" s="148" t="s">
        <v>19</v>
      </c>
      <c r="N10" s="148" t="s">
        <v>20</v>
      </c>
      <c r="O10" s="148" t="s">
        <v>21</v>
      </c>
      <c r="P10" s="148" t="s">
        <v>22</v>
      </c>
      <c r="Q10" s="148" t="s">
        <v>23</v>
      </c>
    </row>
    <row r="11" spans="2:19" x14ac:dyDescent="0.25">
      <c r="B11" s="154" t="s">
        <v>24</v>
      </c>
      <c r="C11" s="153" t="s">
        <v>25</v>
      </c>
      <c r="D11" s="315">
        <v>258932797809</v>
      </c>
      <c r="E11" s="316">
        <v>19011319832.709999</v>
      </c>
      <c r="F11" s="316">
        <v>17528918972.849998</v>
      </c>
      <c r="G11" s="316">
        <v>21660099716.599998</v>
      </c>
      <c r="H11" s="316">
        <v>23658476674.679996</v>
      </c>
      <c r="I11" s="316">
        <v>21485912007.179996</v>
      </c>
      <c r="J11" s="316">
        <v>23621928409.84</v>
      </c>
      <c r="K11" s="316">
        <v>20562470357.070004</v>
      </c>
      <c r="L11" s="316">
        <v>20157300800.420002</v>
      </c>
      <c r="M11" s="316">
        <v>23125399182.21999</v>
      </c>
      <c r="N11" s="316">
        <v>20647227151.369999</v>
      </c>
      <c r="O11" s="316">
        <v>20768583119.799999</v>
      </c>
      <c r="P11" s="316">
        <v>24284402610.860012</v>
      </c>
      <c r="Q11" s="316">
        <v>256512038835.60007</v>
      </c>
      <c r="S11" s="73"/>
    </row>
    <row r="12" spans="2:19" s="1" customFormat="1" x14ac:dyDescent="0.25">
      <c r="B12" s="150" t="s">
        <v>26</v>
      </c>
      <c r="C12" s="146" t="s">
        <v>27</v>
      </c>
      <c r="D12" s="313">
        <v>243870221678</v>
      </c>
      <c r="E12" s="305">
        <v>18658120239.400002</v>
      </c>
      <c r="F12" s="305">
        <v>16910178297.609997</v>
      </c>
      <c r="G12" s="305">
        <v>20768492735.689999</v>
      </c>
      <c r="H12" s="305">
        <v>22974199437.509995</v>
      </c>
      <c r="I12" s="305">
        <v>20314094460.499996</v>
      </c>
      <c r="J12" s="305">
        <v>19730451107.779999</v>
      </c>
      <c r="K12" s="305">
        <v>19911484911.290001</v>
      </c>
      <c r="L12" s="305">
        <v>18953702628.329998</v>
      </c>
      <c r="M12" s="305">
        <v>22066897016.189995</v>
      </c>
      <c r="N12" s="305">
        <v>20135713948.599998</v>
      </c>
      <c r="O12" s="305">
        <v>19663496721.09</v>
      </c>
      <c r="P12" s="305">
        <v>22010538058.320007</v>
      </c>
      <c r="Q12" s="305">
        <v>242097369562.31006</v>
      </c>
    </row>
    <row r="13" spans="2:19" s="139" customFormat="1" x14ac:dyDescent="0.25">
      <c r="B13" s="157" t="s">
        <v>28</v>
      </c>
      <c r="C13" s="156" t="s">
        <v>29</v>
      </c>
      <c r="D13" s="317">
        <v>58348528786</v>
      </c>
      <c r="E13" s="310">
        <v>4641511297.3400002</v>
      </c>
      <c r="F13" s="310">
        <v>3670019867.1300006</v>
      </c>
      <c r="G13" s="310">
        <v>4043520263.1300006</v>
      </c>
      <c r="H13" s="310">
        <v>6996006615.5500011</v>
      </c>
      <c r="I13" s="310">
        <v>5162636368.2999992</v>
      </c>
      <c r="J13" s="310">
        <v>4772311636.1399994</v>
      </c>
      <c r="K13" s="310">
        <v>4094827886.5100002</v>
      </c>
      <c r="L13" s="310">
        <v>3423288280.5200005</v>
      </c>
      <c r="M13" s="310">
        <v>5345886202.9400005</v>
      </c>
      <c r="N13" s="310">
        <v>3668999259.1200004</v>
      </c>
      <c r="O13" s="310">
        <v>3395710390.3899994</v>
      </c>
      <c r="P13" s="310">
        <v>4428822786.3100004</v>
      </c>
      <c r="Q13" s="310">
        <v>53643540853.380005</v>
      </c>
    </row>
    <row r="14" spans="2:19" x14ac:dyDescent="0.25">
      <c r="B14" s="151" t="s">
        <v>30</v>
      </c>
      <c r="C14" s="142" t="s">
        <v>31</v>
      </c>
      <c r="D14" s="311">
        <v>17072377352</v>
      </c>
      <c r="E14" s="312">
        <v>1850462110.5899999</v>
      </c>
      <c r="F14" s="312">
        <v>1371674860.6800001</v>
      </c>
      <c r="G14" s="312">
        <v>1640905101.4500005</v>
      </c>
      <c r="H14" s="312">
        <v>1361657950.0100002</v>
      </c>
      <c r="I14" s="312">
        <v>1522009016.2699997</v>
      </c>
      <c r="J14" s="312">
        <v>1371414107.6500001</v>
      </c>
      <c r="K14" s="312">
        <v>1236851838.0900004</v>
      </c>
      <c r="L14" s="312">
        <v>1252552548.0600002</v>
      </c>
      <c r="M14" s="312">
        <v>1319435726.0100002</v>
      </c>
      <c r="N14" s="312">
        <v>1248735943.0900004</v>
      </c>
      <c r="O14" s="312">
        <v>1302055193.9799998</v>
      </c>
      <c r="P14" s="312">
        <v>1609859972.3700004</v>
      </c>
      <c r="Q14" s="312">
        <v>17087614368.25</v>
      </c>
    </row>
    <row r="15" spans="2:19" x14ac:dyDescent="0.25">
      <c r="B15" s="151" t="s">
        <v>32</v>
      </c>
      <c r="C15" s="142" t="s">
        <v>33</v>
      </c>
      <c r="D15" s="311">
        <v>25819742643</v>
      </c>
      <c r="E15" s="312">
        <v>1501717550.0800002</v>
      </c>
      <c r="F15" s="312">
        <v>1733006822.3400002</v>
      </c>
      <c r="G15" s="312">
        <v>1646781743.25</v>
      </c>
      <c r="H15" s="312">
        <v>4050440575.9299998</v>
      </c>
      <c r="I15" s="312">
        <v>2246766568.75</v>
      </c>
      <c r="J15" s="312">
        <v>1592433445.5999999</v>
      </c>
      <c r="K15" s="312">
        <v>1568339550.1699998</v>
      </c>
      <c r="L15" s="312">
        <v>1377939321.54</v>
      </c>
      <c r="M15" s="312">
        <v>1473118366.75</v>
      </c>
      <c r="N15" s="312">
        <v>1471500134.72</v>
      </c>
      <c r="O15" s="312">
        <v>1319170755.3400002</v>
      </c>
      <c r="P15" s="312">
        <v>1494334100.8600001</v>
      </c>
      <c r="Q15" s="312">
        <v>21475548935.330002</v>
      </c>
    </row>
    <row r="16" spans="2:19" x14ac:dyDescent="0.25">
      <c r="B16" s="151" t="s">
        <v>34</v>
      </c>
      <c r="C16" s="142" t="s">
        <v>35</v>
      </c>
      <c r="D16" s="311">
        <v>15456408791</v>
      </c>
      <c r="E16" s="312">
        <v>1289331636.6700001</v>
      </c>
      <c r="F16" s="312">
        <v>565338184.11000001</v>
      </c>
      <c r="G16" s="312">
        <v>755833418.42999983</v>
      </c>
      <c r="H16" s="312">
        <v>1583908089.6100001</v>
      </c>
      <c r="I16" s="312">
        <v>1393860783.28</v>
      </c>
      <c r="J16" s="312">
        <v>1808464082.8899996</v>
      </c>
      <c r="K16" s="312">
        <v>1289636498.25</v>
      </c>
      <c r="L16" s="312">
        <v>792796410.92000008</v>
      </c>
      <c r="M16" s="312">
        <v>2553332110.1799998</v>
      </c>
      <c r="N16" s="312">
        <v>948763181.30999994</v>
      </c>
      <c r="O16" s="312">
        <v>774484441.06999993</v>
      </c>
      <c r="P16" s="312">
        <v>1324628713.0799999</v>
      </c>
      <c r="Q16" s="312">
        <v>15080377549.799999</v>
      </c>
    </row>
    <row r="17" spans="2:17" s="139" customFormat="1" x14ac:dyDescent="0.25">
      <c r="B17" s="157" t="s">
        <v>36</v>
      </c>
      <c r="C17" s="156" t="s">
        <v>37</v>
      </c>
      <c r="D17" s="317">
        <v>11860543600</v>
      </c>
      <c r="E17" s="310">
        <v>637888219.57999992</v>
      </c>
      <c r="F17" s="310">
        <v>929849667.13999999</v>
      </c>
      <c r="G17" s="310">
        <v>1240865682.96</v>
      </c>
      <c r="H17" s="310">
        <v>1582472044.3200002</v>
      </c>
      <c r="I17" s="310">
        <v>1067766330.0699998</v>
      </c>
      <c r="J17" s="310">
        <v>1070411984.6999999</v>
      </c>
      <c r="K17" s="310">
        <v>972734264.19000006</v>
      </c>
      <c r="L17" s="310">
        <v>960146707.49000001</v>
      </c>
      <c r="M17" s="310">
        <v>1105845161.72</v>
      </c>
      <c r="N17" s="310">
        <v>1602646593.3299999</v>
      </c>
      <c r="O17" s="310">
        <v>931332697.85000002</v>
      </c>
      <c r="P17" s="310">
        <v>1141142686.5799999</v>
      </c>
      <c r="Q17" s="310">
        <v>13243102039.93</v>
      </c>
    </row>
    <row r="18" spans="2:17" x14ac:dyDescent="0.25">
      <c r="B18" s="151" t="s">
        <v>38</v>
      </c>
      <c r="C18" s="142" t="s">
        <v>39</v>
      </c>
      <c r="D18" s="311">
        <v>7307602152</v>
      </c>
      <c r="E18" s="318">
        <v>409019602.00999999</v>
      </c>
      <c r="F18" s="312">
        <v>510471123.41000009</v>
      </c>
      <c r="G18" s="312">
        <v>778194478.82999992</v>
      </c>
      <c r="H18" s="312">
        <v>1205682820</v>
      </c>
      <c r="I18" s="312">
        <v>699250491.38999987</v>
      </c>
      <c r="J18" s="312">
        <v>580840549.74999988</v>
      </c>
      <c r="K18" s="312">
        <v>539022314.30999994</v>
      </c>
      <c r="L18" s="312">
        <v>438536725.03000003</v>
      </c>
      <c r="M18" s="312">
        <v>683895872.34000003</v>
      </c>
      <c r="N18" s="312">
        <v>1187332450.72</v>
      </c>
      <c r="O18" s="312">
        <v>545127740.75999999</v>
      </c>
      <c r="P18" s="312">
        <v>630468851.87</v>
      </c>
      <c r="Q18" s="312">
        <v>8207843020.4199991</v>
      </c>
    </row>
    <row r="19" spans="2:17" x14ac:dyDescent="0.25">
      <c r="B19" s="151" t="s">
        <v>40</v>
      </c>
      <c r="C19" s="142" t="s">
        <v>41</v>
      </c>
      <c r="D19" s="311">
        <v>4552941448</v>
      </c>
      <c r="E19" s="312">
        <v>228868617.56999999</v>
      </c>
      <c r="F19" s="312">
        <v>419378543.7299999</v>
      </c>
      <c r="G19" s="312">
        <v>462671204.13000011</v>
      </c>
      <c r="H19" s="312">
        <v>376789224.32000005</v>
      </c>
      <c r="I19" s="312">
        <v>368515838.68000007</v>
      </c>
      <c r="J19" s="312">
        <v>489571434.95000005</v>
      </c>
      <c r="K19" s="312">
        <v>433711949.88000005</v>
      </c>
      <c r="L19" s="312">
        <v>521609982.4600001</v>
      </c>
      <c r="M19" s="312">
        <v>421949289.37999994</v>
      </c>
      <c r="N19" s="312">
        <v>415314142.60999995</v>
      </c>
      <c r="O19" s="312">
        <v>386204957.09000003</v>
      </c>
      <c r="P19" s="312">
        <v>510673834.70999998</v>
      </c>
      <c r="Q19" s="312">
        <v>5035259019.5100002</v>
      </c>
    </row>
    <row r="20" spans="2:17" s="139" customFormat="1" x14ac:dyDescent="0.25">
      <c r="B20" s="157" t="s">
        <v>42</v>
      </c>
      <c r="C20" s="156" t="s">
        <v>43</v>
      </c>
      <c r="D20" s="317">
        <v>149649493410</v>
      </c>
      <c r="E20" s="310">
        <v>11927051910.58</v>
      </c>
      <c r="F20" s="310">
        <v>10712021456.089998</v>
      </c>
      <c r="G20" s="310">
        <v>13375436490.829998</v>
      </c>
      <c r="H20" s="310">
        <v>12513377033.799999</v>
      </c>
      <c r="I20" s="310">
        <v>12236921934.43</v>
      </c>
      <c r="J20" s="310">
        <v>11854875931.970001</v>
      </c>
      <c r="K20" s="310">
        <v>12776407946.440001</v>
      </c>
      <c r="L20" s="310">
        <v>12442575626.359999</v>
      </c>
      <c r="M20" s="310">
        <v>13592896094.179998</v>
      </c>
      <c r="N20" s="310">
        <v>12757042601.92</v>
      </c>
      <c r="O20" s="310">
        <v>13261990846.32</v>
      </c>
      <c r="P20" s="310">
        <v>14351600306.24</v>
      </c>
      <c r="Q20" s="310">
        <v>151802198179.16</v>
      </c>
    </row>
    <row r="21" spans="2:17" x14ac:dyDescent="0.25">
      <c r="B21" s="151" t="s">
        <v>44</v>
      </c>
      <c r="C21" s="142" t="s">
        <v>45</v>
      </c>
      <c r="D21" s="311">
        <v>76787727888</v>
      </c>
      <c r="E21" s="312">
        <v>6534822332.0800009</v>
      </c>
      <c r="F21" s="312">
        <v>5893841752.5099993</v>
      </c>
      <c r="G21" s="312">
        <v>6905139323.4799986</v>
      </c>
      <c r="H21" s="312">
        <v>6853642148.1199989</v>
      </c>
      <c r="I21" s="312">
        <v>6682463684.7299995</v>
      </c>
      <c r="J21" s="312">
        <v>6525679826.75</v>
      </c>
      <c r="K21" s="312">
        <v>6683367804.6900005</v>
      </c>
      <c r="L21" s="312">
        <v>7045940944.54</v>
      </c>
      <c r="M21" s="312">
        <v>7271641512.6400003</v>
      </c>
      <c r="N21" s="312">
        <v>7078621788.5500002</v>
      </c>
      <c r="O21" s="312">
        <v>7089672157.4000006</v>
      </c>
      <c r="P21" s="312">
        <v>7306395196.5600004</v>
      </c>
      <c r="Q21" s="312">
        <v>81871228472.050003</v>
      </c>
    </row>
    <row r="22" spans="2:17" x14ac:dyDescent="0.25">
      <c r="B22" s="151" t="s">
        <v>46</v>
      </c>
      <c r="C22" s="142" t="s">
        <v>47</v>
      </c>
      <c r="D22" s="311">
        <v>56311306001</v>
      </c>
      <c r="E22" s="312">
        <v>4256238677.2800002</v>
      </c>
      <c r="F22" s="312">
        <v>3764730524.7399998</v>
      </c>
      <c r="G22" s="312">
        <v>5366787711.2800007</v>
      </c>
      <c r="H22" s="312">
        <v>4442522953</v>
      </c>
      <c r="I22" s="312">
        <v>4465798527.4100008</v>
      </c>
      <c r="J22" s="312">
        <v>4262229073.4300003</v>
      </c>
      <c r="K22" s="312">
        <v>4927974370.8299999</v>
      </c>
      <c r="L22" s="312">
        <v>4243757657.0699992</v>
      </c>
      <c r="M22" s="312">
        <v>5051457310.0499992</v>
      </c>
      <c r="N22" s="312">
        <v>4320468913.5900002</v>
      </c>
      <c r="O22" s="312">
        <v>4544078360.71</v>
      </c>
      <c r="P22" s="312">
        <v>5732045716.8299999</v>
      </c>
      <c r="Q22" s="312">
        <v>55378089796.219994</v>
      </c>
    </row>
    <row r="23" spans="2:17" x14ac:dyDescent="0.25">
      <c r="B23" s="151" t="s">
        <v>48</v>
      </c>
      <c r="C23" s="142" t="s">
        <v>49</v>
      </c>
      <c r="D23" s="311">
        <v>13635304788</v>
      </c>
      <c r="E23" s="312">
        <v>1041270918.2599999</v>
      </c>
      <c r="F23" s="312">
        <v>936168688.46000004</v>
      </c>
      <c r="G23" s="312">
        <v>991362726.50999999</v>
      </c>
      <c r="H23" s="312">
        <v>1108332794.6400003</v>
      </c>
      <c r="I23" s="312">
        <v>988552602.67999995</v>
      </c>
      <c r="J23" s="312">
        <v>959607001.8499999</v>
      </c>
      <c r="K23" s="312">
        <v>1061547570.8000001</v>
      </c>
      <c r="L23" s="312">
        <v>1000016264.1299999</v>
      </c>
      <c r="M23" s="312">
        <v>1001299415.6900001</v>
      </c>
      <c r="N23" s="312">
        <v>1047230569.09</v>
      </c>
      <c r="O23" s="312">
        <v>957240374.22000003</v>
      </c>
      <c r="P23" s="312">
        <v>1147515817.52</v>
      </c>
      <c r="Q23" s="312">
        <v>12240144743.85</v>
      </c>
    </row>
    <row r="24" spans="2:17" x14ac:dyDescent="0.25">
      <c r="B24" s="151" t="s">
        <v>50</v>
      </c>
      <c r="C24" s="142" t="s">
        <v>51</v>
      </c>
      <c r="D24" s="311">
        <v>2915154733</v>
      </c>
      <c r="E24" s="312">
        <v>94719982.960000008</v>
      </c>
      <c r="F24" s="312">
        <v>117280490.37999998</v>
      </c>
      <c r="G24" s="312">
        <v>112146729.56</v>
      </c>
      <c r="H24" s="312">
        <v>108879138.04000001</v>
      </c>
      <c r="I24" s="312">
        <v>100107119.60999997</v>
      </c>
      <c r="J24" s="312">
        <v>107360029.94000001</v>
      </c>
      <c r="K24" s="312">
        <v>103518200.12</v>
      </c>
      <c r="L24" s="312">
        <v>152860760.61999997</v>
      </c>
      <c r="M24" s="312">
        <v>268497855.80000001</v>
      </c>
      <c r="N24" s="312">
        <v>310721330.69000006</v>
      </c>
      <c r="O24" s="312">
        <v>670999953.99000001</v>
      </c>
      <c r="P24" s="312">
        <v>165643575.33000001</v>
      </c>
      <c r="Q24" s="312">
        <v>2312735167.04</v>
      </c>
    </row>
    <row r="25" spans="2:17" s="139" customFormat="1" x14ac:dyDescent="0.25">
      <c r="B25" s="157" t="s">
        <v>52</v>
      </c>
      <c r="C25" s="156" t="s">
        <v>53</v>
      </c>
      <c r="D25" s="317">
        <v>24010743796</v>
      </c>
      <c r="E25" s="310">
        <v>1451565263.9499998</v>
      </c>
      <c r="F25" s="310">
        <v>1598284062.4199998</v>
      </c>
      <c r="G25" s="310">
        <v>2108668192.7700002</v>
      </c>
      <c r="H25" s="310">
        <v>1882317140.0999999</v>
      </c>
      <c r="I25" s="310">
        <v>1846764411.9400001</v>
      </c>
      <c r="J25" s="310">
        <v>2032848924.0700002</v>
      </c>
      <c r="K25" s="310">
        <v>2067509789.4099998</v>
      </c>
      <c r="L25" s="310">
        <v>2127686103.2400002</v>
      </c>
      <c r="M25" s="310">
        <v>2022268782.55</v>
      </c>
      <c r="N25" s="310">
        <v>2107021462.3800001</v>
      </c>
      <c r="O25" s="310">
        <v>2074447827.5999999</v>
      </c>
      <c r="P25" s="310">
        <v>2088970407.9500003</v>
      </c>
      <c r="Q25" s="310">
        <v>23408352368.380001</v>
      </c>
    </row>
    <row r="26" spans="2:17" x14ac:dyDescent="0.25">
      <c r="B26" s="151" t="s">
        <v>54</v>
      </c>
      <c r="C26" s="142" t="s">
        <v>55</v>
      </c>
      <c r="D26" s="311">
        <v>19989532740</v>
      </c>
      <c r="E26" s="312">
        <v>1086711269.1399999</v>
      </c>
      <c r="F26" s="312">
        <v>1200185802.51</v>
      </c>
      <c r="G26" s="312">
        <v>1738497158.99</v>
      </c>
      <c r="H26" s="312">
        <v>1497905307.8899999</v>
      </c>
      <c r="I26" s="312">
        <v>1546067457.25</v>
      </c>
      <c r="J26" s="312">
        <v>1743630824.27</v>
      </c>
      <c r="K26" s="312">
        <v>1749070026.2499998</v>
      </c>
      <c r="L26" s="312">
        <v>1743066899.01</v>
      </c>
      <c r="M26" s="312">
        <v>1692225141.24</v>
      </c>
      <c r="N26" s="312">
        <v>1865521670.04</v>
      </c>
      <c r="O26" s="312">
        <v>1823520572.6300001</v>
      </c>
      <c r="P26" s="312">
        <v>1805253046.1700001</v>
      </c>
      <c r="Q26" s="312">
        <v>19491655175.389999</v>
      </c>
    </row>
    <row r="27" spans="2:17" x14ac:dyDescent="0.25">
      <c r="B27" s="151" t="s">
        <v>56</v>
      </c>
      <c r="C27" s="142" t="s">
        <v>57</v>
      </c>
      <c r="D27" s="311">
        <v>136964813</v>
      </c>
      <c r="E27" s="312">
        <v>12211783.24</v>
      </c>
      <c r="F27" s="312">
        <v>18823575.32</v>
      </c>
      <c r="G27" s="312">
        <v>12563258.57</v>
      </c>
      <c r="H27" s="312">
        <v>12980052.039999999</v>
      </c>
      <c r="I27" s="312">
        <v>11024033.210000001</v>
      </c>
      <c r="J27" s="312">
        <v>8544693.9499999993</v>
      </c>
      <c r="K27" s="312">
        <v>8601990.4299999997</v>
      </c>
      <c r="L27" s="312">
        <v>11901948.68</v>
      </c>
      <c r="M27" s="312">
        <v>16384036.759999998</v>
      </c>
      <c r="N27" s="312">
        <v>10028038.960000001</v>
      </c>
      <c r="O27" s="312">
        <v>5308778.2699999996</v>
      </c>
      <c r="P27" s="312">
        <v>17941282.970000003</v>
      </c>
      <c r="Q27" s="312">
        <v>146313472.40000001</v>
      </c>
    </row>
    <row r="28" spans="2:17" x14ac:dyDescent="0.25">
      <c r="B28" s="151" t="s">
        <v>58</v>
      </c>
      <c r="C28" s="142" t="s">
        <v>59</v>
      </c>
      <c r="D28" s="311">
        <v>3884246243</v>
      </c>
      <c r="E28" s="312">
        <v>352642211.57000005</v>
      </c>
      <c r="F28" s="312">
        <v>379274684.58999991</v>
      </c>
      <c r="G28" s="312">
        <v>357607775.21000004</v>
      </c>
      <c r="H28" s="312">
        <v>371431780.17000002</v>
      </c>
      <c r="I28" s="312">
        <v>289672921.48000002</v>
      </c>
      <c r="J28" s="312">
        <v>280673405.85000002</v>
      </c>
      <c r="K28" s="312">
        <v>309837772.73000002</v>
      </c>
      <c r="L28" s="312">
        <v>372717255.55000001</v>
      </c>
      <c r="M28" s="312">
        <v>313659604.55000001</v>
      </c>
      <c r="N28" s="312">
        <v>231471753.38000003</v>
      </c>
      <c r="O28" s="312">
        <v>245618476.69999999</v>
      </c>
      <c r="P28" s="312">
        <v>265776078.81</v>
      </c>
      <c r="Q28" s="312">
        <v>3770383720.5900002</v>
      </c>
    </row>
    <row r="29" spans="2:17" s="139" customFormat="1" x14ac:dyDescent="0.25">
      <c r="B29" s="157" t="s">
        <v>60</v>
      </c>
      <c r="C29" s="156" t="s">
        <v>61</v>
      </c>
      <c r="D29" s="317">
        <v>912086</v>
      </c>
      <c r="E29" s="134">
        <v>0</v>
      </c>
      <c r="F29" s="310">
        <v>3208.83</v>
      </c>
      <c r="G29" s="310">
        <v>2106</v>
      </c>
      <c r="H29" s="310">
        <v>26603.68</v>
      </c>
      <c r="I29" s="310">
        <v>5415.76</v>
      </c>
      <c r="J29" s="310">
        <v>2630.9</v>
      </c>
      <c r="K29" s="310">
        <v>5024.74</v>
      </c>
      <c r="L29" s="310">
        <v>5910.7199999999993</v>
      </c>
      <c r="M29" s="310">
        <v>774.8</v>
      </c>
      <c r="N29" s="310">
        <v>4031.85</v>
      </c>
      <c r="O29" s="310">
        <v>14958.93</v>
      </c>
      <c r="P29" s="310">
        <v>1871.24</v>
      </c>
      <c r="Q29" s="310">
        <v>72537.450000000012</v>
      </c>
    </row>
    <row r="30" spans="2:17" s="139" customFormat="1" x14ac:dyDescent="0.25">
      <c r="B30" s="157" t="s">
        <v>62</v>
      </c>
      <c r="C30" s="156" t="s">
        <v>63</v>
      </c>
      <c r="D30" s="161">
        <v>0</v>
      </c>
      <c r="E30" s="310">
        <v>103547.95000267029</v>
      </c>
      <c r="F30" s="310">
        <v>35.999998741201125</v>
      </c>
      <c r="G30" s="310">
        <v>-9.5367431640625E-7</v>
      </c>
      <c r="H30" s="310">
        <v>5.9999465942382813E-2</v>
      </c>
      <c r="I30" s="134">
        <v>0</v>
      </c>
      <c r="J30" s="134">
        <v>0</v>
      </c>
      <c r="K30" s="310">
        <v>-3.4332333598285913E-7</v>
      </c>
      <c r="L30" s="134">
        <v>0</v>
      </c>
      <c r="M30" s="134">
        <v>0</v>
      </c>
      <c r="N30" s="134">
        <v>0</v>
      </c>
      <c r="O30" s="134">
        <v>0</v>
      </c>
      <c r="P30" s="134">
        <v>0</v>
      </c>
      <c r="Q30" s="310">
        <v>103584.00999958043</v>
      </c>
    </row>
    <row r="31" spans="2:17" s="1" customFormat="1" x14ac:dyDescent="0.25">
      <c r="B31" s="150" t="s">
        <v>64</v>
      </c>
      <c r="C31" s="146" t="s">
        <v>65</v>
      </c>
      <c r="D31" s="313">
        <v>14856260240</v>
      </c>
      <c r="E31" s="305">
        <v>351793728.58999997</v>
      </c>
      <c r="F31" s="305">
        <v>608825379.78999996</v>
      </c>
      <c r="G31" s="305">
        <v>817296226.74000001</v>
      </c>
      <c r="H31" s="305">
        <v>450041343.51999998</v>
      </c>
      <c r="I31" s="305">
        <v>434402878.28999996</v>
      </c>
      <c r="J31" s="305">
        <v>3863768815.3499994</v>
      </c>
      <c r="K31" s="305">
        <v>629460925.44999993</v>
      </c>
      <c r="L31" s="305">
        <v>1162937127.6900001</v>
      </c>
      <c r="M31" s="305">
        <v>582503975.48000002</v>
      </c>
      <c r="N31" s="305">
        <v>398888370.57999992</v>
      </c>
      <c r="O31" s="305">
        <v>878016807.2099998</v>
      </c>
      <c r="P31" s="305">
        <v>722298881.57000005</v>
      </c>
      <c r="Q31" s="305">
        <v>10900234460.260002</v>
      </c>
    </row>
    <row r="32" spans="2:17" s="139" customFormat="1" x14ac:dyDescent="0.25">
      <c r="B32" s="157" t="s">
        <v>66</v>
      </c>
      <c r="C32" s="156" t="s">
        <v>67</v>
      </c>
      <c r="D32" s="317">
        <v>1047667999.9999999</v>
      </c>
      <c r="E32" s="310">
        <v>79323675.060000002</v>
      </c>
      <c r="F32" s="310">
        <v>292062426.63999999</v>
      </c>
      <c r="G32" s="310">
        <v>91518375.430000007</v>
      </c>
      <c r="H32" s="310">
        <v>85622924.520000011</v>
      </c>
      <c r="I32" s="310">
        <v>93673246.070000008</v>
      </c>
      <c r="J32" s="310">
        <v>91591090.690000013</v>
      </c>
      <c r="K32" s="310">
        <v>91789998.99000001</v>
      </c>
      <c r="L32" s="310">
        <v>613886424.36000001</v>
      </c>
      <c r="M32" s="310">
        <v>97533080.960000008</v>
      </c>
      <c r="N32" s="310">
        <v>97933935.269999996</v>
      </c>
      <c r="O32" s="310">
        <v>102693543.75000001</v>
      </c>
      <c r="P32" s="310">
        <v>107734391.64999999</v>
      </c>
      <c r="Q32" s="310">
        <v>1845363113.3900003</v>
      </c>
    </row>
    <row r="33" spans="2:17" x14ac:dyDescent="0.25">
      <c r="B33" s="151" t="s">
        <v>68</v>
      </c>
      <c r="C33" s="142" t="s">
        <v>69</v>
      </c>
      <c r="D33" s="311">
        <v>1047667999.9999999</v>
      </c>
      <c r="E33" s="312">
        <v>79323675.060000002</v>
      </c>
      <c r="F33" s="312">
        <v>292062426.63999999</v>
      </c>
      <c r="G33" s="312">
        <v>91518375.430000007</v>
      </c>
      <c r="H33" s="312">
        <v>85622924.520000011</v>
      </c>
      <c r="I33" s="312">
        <v>93673246.070000008</v>
      </c>
      <c r="J33" s="312">
        <v>91591090.690000013</v>
      </c>
      <c r="K33" s="312">
        <v>91789998.99000001</v>
      </c>
      <c r="L33" s="312">
        <v>613886424.36000001</v>
      </c>
      <c r="M33" s="312">
        <v>97533080.960000008</v>
      </c>
      <c r="N33" s="312">
        <v>97933935.269999996</v>
      </c>
      <c r="O33" s="312">
        <v>102693543.75000001</v>
      </c>
      <c r="P33" s="312">
        <v>107734391.64999999</v>
      </c>
      <c r="Q33" s="312">
        <v>1845363113.3900003</v>
      </c>
    </row>
    <row r="34" spans="2:17" s="139" customFormat="1" x14ac:dyDescent="0.25">
      <c r="B34" s="157" t="s">
        <v>70</v>
      </c>
      <c r="C34" s="156" t="s">
        <v>71</v>
      </c>
      <c r="D34" s="317">
        <v>9382441743</v>
      </c>
      <c r="E34" s="310">
        <v>262696717.31</v>
      </c>
      <c r="F34" s="310">
        <v>301176772.88</v>
      </c>
      <c r="G34" s="310">
        <v>543427725.81999993</v>
      </c>
      <c r="H34" s="310">
        <v>318036432.61000001</v>
      </c>
      <c r="I34" s="310">
        <v>246196003.32999998</v>
      </c>
      <c r="J34" s="310">
        <v>302930505.75999999</v>
      </c>
      <c r="K34" s="310">
        <v>484195691.04999989</v>
      </c>
      <c r="L34" s="310">
        <v>462030641.19999993</v>
      </c>
      <c r="M34" s="310">
        <v>394176722.14999998</v>
      </c>
      <c r="N34" s="310">
        <v>269189440.07999992</v>
      </c>
      <c r="O34" s="310">
        <v>327015912.33999991</v>
      </c>
      <c r="P34" s="310">
        <v>498776963.78000003</v>
      </c>
      <c r="Q34" s="310">
        <v>4409849528.3099995</v>
      </c>
    </row>
    <row r="35" spans="2:17" x14ac:dyDescent="0.25">
      <c r="B35" s="151" t="s">
        <v>72</v>
      </c>
      <c r="C35" s="142" t="s">
        <v>73</v>
      </c>
      <c r="D35" s="311">
        <v>2956339519</v>
      </c>
      <c r="E35" s="312">
        <v>91863067.780000001</v>
      </c>
      <c r="F35" s="312">
        <v>78790175.840000004</v>
      </c>
      <c r="G35" s="312">
        <v>100263882.96000001</v>
      </c>
      <c r="H35" s="312">
        <v>101904720.09</v>
      </c>
      <c r="I35" s="312">
        <v>75244736.419999987</v>
      </c>
      <c r="J35" s="312">
        <v>96891789.00999999</v>
      </c>
      <c r="K35" s="312">
        <v>98131475.809999987</v>
      </c>
      <c r="L35" s="312">
        <v>85495476.75</v>
      </c>
      <c r="M35" s="312">
        <v>102518915.89</v>
      </c>
      <c r="N35" s="312">
        <v>92497685.560000002</v>
      </c>
      <c r="O35" s="312">
        <v>103781795.63999999</v>
      </c>
      <c r="P35" s="312">
        <v>193245704.57999998</v>
      </c>
      <c r="Q35" s="312">
        <v>1220629426.3299999</v>
      </c>
    </row>
    <row r="36" spans="2:17" x14ac:dyDescent="0.25">
      <c r="B36" s="151" t="s">
        <v>74</v>
      </c>
      <c r="C36" s="142" t="s">
        <v>75</v>
      </c>
      <c r="D36" s="311">
        <v>6426102224</v>
      </c>
      <c r="E36" s="312">
        <v>170833649.53</v>
      </c>
      <c r="F36" s="312">
        <v>222386597.04000002</v>
      </c>
      <c r="G36" s="312">
        <v>443163842.85999995</v>
      </c>
      <c r="H36" s="312">
        <v>216131712.51999998</v>
      </c>
      <c r="I36" s="312">
        <v>170951266.91</v>
      </c>
      <c r="J36" s="312">
        <v>206038716.75</v>
      </c>
      <c r="K36" s="312">
        <v>386064215.23999989</v>
      </c>
      <c r="L36" s="312">
        <v>376535164.44999993</v>
      </c>
      <c r="M36" s="312">
        <v>291657806.25999999</v>
      </c>
      <c r="N36" s="312">
        <v>176691754.51999995</v>
      </c>
      <c r="O36" s="312">
        <v>223234116.69999996</v>
      </c>
      <c r="P36" s="312">
        <v>305531259.20000005</v>
      </c>
      <c r="Q36" s="312">
        <v>3189220101.9799995</v>
      </c>
    </row>
    <row r="37" spans="2:17" s="139" customFormat="1" x14ac:dyDescent="0.25">
      <c r="B37" s="157" t="s">
        <v>76</v>
      </c>
      <c r="C37" s="156" t="s">
        <v>77</v>
      </c>
      <c r="D37" s="317">
        <v>2885733501</v>
      </c>
      <c r="E37" s="310">
        <v>50462.379999999888</v>
      </c>
      <c r="F37" s="310">
        <v>188218.3</v>
      </c>
      <c r="G37" s="310">
        <v>21313.79</v>
      </c>
      <c r="H37" s="310">
        <v>241.14</v>
      </c>
      <c r="I37" s="310">
        <v>10202.65</v>
      </c>
      <c r="J37" s="310">
        <v>3401012335.9299998</v>
      </c>
      <c r="K37" s="310">
        <v>11434.11</v>
      </c>
      <c r="L37" s="310">
        <v>480</v>
      </c>
      <c r="M37" s="310">
        <v>20</v>
      </c>
      <c r="N37" s="310">
        <v>44613.66</v>
      </c>
      <c r="O37" s="310">
        <v>86170.69</v>
      </c>
      <c r="P37" s="310">
        <v>17481.55</v>
      </c>
      <c r="Q37" s="310">
        <v>3401442974.1999998</v>
      </c>
    </row>
    <row r="38" spans="2:17" x14ac:dyDescent="0.25">
      <c r="B38" s="151" t="s">
        <v>78</v>
      </c>
      <c r="C38" s="142" t="s">
        <v>79</v>
      </c>
      <c r="D38" s="311">
        <v>2500000000</v>
      </c>
      <c r="E38" s="140">
        <v>0</v>
      </c>
      <c r="F38" s="140">
        <v>0</v>
      </c>
      <c r="G38" s="140">
        <v>0</v>
      </c>
      <c r="H38" s="140">
        <v>0</v>
      </c>
      <c r="I38" s="140">
        <v>0</v>
      </c>
      <c r="J38" s="312">
        <v>3401000000</v>
      </c>
      <c r="K38" s="140">
        <v>0</v>
      </c>
      <c r="L38" s="140">
        <v>0</v>
      </c>
      <c r="M38" s="140">
        <v>0</v>
      </c>
      <c r="N38" s="140">
        <v>0</v>
      </c>
      <c r="O38" s="140">
        <v>0</v>
      </c>
      <c r="P38" s="140">
        <v>0</v>
      </c>
      <c r="Q38" s="312">
        <v>3401000000</v>
      </c>
    </row>
    <row r="39" spans="2:17" x14ac:dyDescent="0.25">
      <c r="B39" s="151" t="s">
        <v>80</v>
      </c>
      <c r="C39" s="142" t="s">
        <v>81</v>
      </c>
      <c r="D39" s="159">
        <v>0</v>
      </c>
      <c r="E39" s="140">
        <v>0</v>
      </c>
      <c r="F39" s="140">
        <v>0</v>
      </c>
      <c r="G39" s="140">
        <v>0</v>
      </c>
      <c r="H39" s="140">
        <v>0</v>
      </c>
      <c r="I39" s="140">
        <v>0</v>
      </c>
      <c r="J39" s="140">
        <v>0</v>
      </c>
      <c r="K39" s="140">
        <v>0</v>
      </c>
      <c r="L39" s="140">
        <v>0</v>
      </c>
      <c r="M39" s="140">
        <v>0</v>
      </c>
      <c r="N39" s="140">
        <v>0</v>
      </c>
      <c r="O39" s="140">
        <v>0</v>
      </c>
      <c r="P39" s="140">
        <v>0</v>
      </c>
      <c r="Q39" s="140">
        <v>0</v>
      </c>
    </row>
    <row r="40" spans="2:17" x14ac:dyDescent="0.25">
      <c r="B40" s="151" t="s">
        <v>82</v>
      </c>
      <c r="C40" s="142" t="s">
        <v>83</v>
      </c>
      <c r="D40" s="311">
        <v>385733501</v>
      </c>
      <c r="E40" s="312">
        <v>50462.379999999888</v>
      </c>
      <c r="F40" s="312">
        <v>188218.3</v>
      </c>
      <c r="G40" s="312">
        <v>21313.79</v>
      </c>
      <c r="H40" s="312">
        <v>241.14</v>
      </c>
      <c r="I40" s="312">
        <v>10202.65</v>
      </c>
      <c r="J40" s="312">
        <v>12335.93</v>
      </c>
      <c r="K40" s="312">
        <v>11434.11</v>
      </c>
      <c r="L40" s="312">
        <v>480</v>
      </c>
      <c r="M40" s="312">
        <v>20</v>
      </c>
      <c r="N40" s="312">
        <v>44613.66</v>
      </c>
      <c r="O40" s="312">
        <v>86170.69</v>
      </c>
      <c r="P40" s="312">
        <v>17481.55</v>
      </c>
      <c r="Q40" s="312">
        <v>442974.19999999984</v>
      </c>
    </row>
    <row r="41" spans="2:17" s="139" customFormat="1" x14ac:dyDescent="0.25">
      <c r="B41" s="157" t="s">
        <v>84</v>
      </c>
      <c r="C41" s="156" t="s">
        <v>85</v>
      </c>
      <c r="D41" s="317">
        <v>1540416996</v>
      </c>
      <c r="E41" s="310">
        <v>9722873.839999998</v>
      </c>
      <c r="F41" s="310">
        <v>15397961.969999999</v>
      </c>
      <c r="G41" s="310">
        <v>182328811.69999999</v>
      </c>
      <c r="H41" s="310">
        <v>46381745.25</v>
      </c>
      <c r="I41" s="310">
        <v>94523426.24000001</v>
      </c>
      <c r="J41" s="310">
        <v>68234882.969999999</v>
      </c>
      <c r="K41" s="310">
        <v>53463801.299999997</v>
      </c>
      <c r="L41" s="310">
        <v>87019582.129999995</v>
      </c>
      <c r="M41" s="310">
        <v>90794152.370000005</v>
      </c>
      <c r="N41" s="310">
        <v>31720381.570000004</v>
      </c>
      <c r="O41" s="310">
        <v>448221180.42999995</v>
      </c>
      <c r="P41" s="310">
        <v>115770044.58999999</v>
      </c>
      <c r="Q41" s="310">
        <v>1243578844.3599999</v>
      </c>
    </row>
    <row r="42" spans="2:17" s="1" customFormat="1" x14ac:dyDescent="0.25">
      <c r="B42" s="150" t="s">
        <v>86</v>
      </c>
      <c r="C42" s="146" t="s">
        <v>87</v>
      </c>
      <c r="D42" s="313">
        <v>206315891</v>
      </c>
      <c r="E42" s="305">
        <v>289915.09999999998</v>
      </c>
      <c r="F42" s="305">
        <v>780911.33</v>
      </c>
      <c r="G42" s="305">
        <v>277832.3</v>
      </c>
      <c r="H42" s="305">
        <v>667529.42999999993</v>
      </c>
      <c r="I42" s="305">
        <v>327458.39</v>
      </c>
      <c r="J42" s="305">
        <v>376330.13</v>
      </c>
      <c r="K42" s="305">
        <v>341275.07</v>
      </c>
      <c r="L42" s="305">
        <v>532074</v>
      </c>
      <c r="M42" s="305">
        <v>649373.77</v>
      </c>
      <c r="N42" s="305">
        <v>44106500</v>
      </c>
      <c r="O42" s="305">
        <v>25334216</v>
      </c>
      <c r="P42" s="305">
        <v>470319.88</v>
      </c>
      <c r="Q42" s="305">
        <v>74153735.400000006</v>
      </c>
    </row>
    <row r="43" spans="2:17" x14ac:dyDescent="0.25">
      <c r="B43" s="151" t="s">
        <v>88</v>
      </c>
      <c r="C43" s="142" t="s">
        <v>89</v>
      </c>
      <c r="D43" s="311">
        <v>6294106</v>
      </c>
      <c r="E43" s="312">
        <v>289915.09999999998</v>
      </c>
      <c r="F43" s="312">
        <v>780911.33</v>
      </c>
      <c r="G43" s="312">
        <v>277832.3</v>
      </c>
      <c r="H43" s="312">
        <v>667529.42999999993</v>
      </c>
      <c r="I43" s="312">
        <v>327458.39</v>
      </c>
      <c r="J43" s="312">
        <v>376330.13</v>
      </c>
      <c r="K43" s="312">
        <v>341275.07</v>
      </c>
      <c r="L43" s="312">
        <v>532074</v>
      </c>
      <c r="M43" s="312">
        <v>649373.77</v>
      </c>
      <c r="N43" s="312">
        <v>106500</v>
      </c>
      <c r="O43" s="312">
        <v>334216</v>
      </c>
      <c r="P43" s="312">
        <v>470319.88</v>
      </c>
      <c r="Q43" s="312">
        <v>5153735.3999999994</v>
      </c>
    </row>
    <row r="44" spans="2:17" x14ac:dyDescent="0.25">
      <c r="B44" s="151" t="s">
        <v>90</v>
      </c>
      <c r="C44" s="142" t="s">
        <v>91</v>
      </c>
      <c r="D44" s="311">
        <v>200021785</v>
      </c>
      <c r="E44" s="140">
        <v>0</v>
      </c>
      <c r="F44" s="140">
        <v>0</v>
      </c>
      <c r="G44" s="140">
        <v>0</v>
      </c>
      <c r="H44" s="140">
        <v>0</v>
      </c>
      <c r="I44" s="140">
        <v>0</v>
      </c>
      <c r="J44" s="140">
        <v>0</v>
      </c>
      <c r="K44" s="140">
        <v>0</v>
      </c>
      <c r="L44" s="140">
        <v>0</v>
      </c>
      <c r="M44" s="140">
        <v>0</v>
      </c>
      <c r="N44" s="312">
        <v>44000000</v>
      </c>
      <c r="O44" s="312">
        <v>25000000</v>
      </c>
      <c r="P44" s="140">
        <v>0</v>
      </c>
      <c r="Q44" s="312">
        <v>69000000</v>
      </c>
    </row>
    <row r="45" spans="2:17" s="1" customFormat="1" x14ac:dyDescent="0.25">
      <c r="B45" s="150" t="s">
        <v>92</v>
      </c>
      <c r="C45" s="146" t="s">
        <v>93</v>
      </c>
      <c r="D45" s="160">
        <v>0</v>
      </c>
      <c r="E45" s="305">
        <v>1115949.6200000001</v>
      </c>
      <c r="F45" s="305">
        <v>9134384.120000001</v>
      </c>
      <c r="G45" s="305">
        <v>74032921.870000005</v>
      </c>
      <c r="H45" s="305">
        <v>233568364.22</v>
      </c>
      <c r="I45" s="305">
        <v>737087210</v>
      </c>
      <c r="J45" s="305">
        <v>27332156.579999998</v>
      </c>
      <c r="K45" s="305">
        <v>21183245.259999998</v>
      </c>
      <c r="L45" s="305">
        <v>40128970.399999999</v>
      </c>
      <c r="M45" s="305">
        <v>475348816.78000003</v>
      </c>
      <c r="N45" s="305">
        <v>68518332.189999998</v>
      </c>
      <c r="O45" s="305">
        <v>201735375.50000003</v>
      </c>
      <c r="P45" s="305">
        <v>1551095351.0899999</v>
      </c>
      <c r="Q45" s="305">
        <v>3440281077.6300001</v>
      </c>
    </row>
    <row r="46" spans="2:17" x14ac:dyDescent="0.25">
      <c r="B46" s="151" t="s">
        <v>92</v>
      </c>
      <c r="C46" s="142" t="s">
        <v>93</v>
      </c>
      <c r="D46" s="159">
        <v>0</v>
      </c>
      <c r="E46" s="312">
        <v>1115949.6200000001</v>
      </c>
      <c r="F46" s="312">
        <v>9134384.120000001</v>
      </c>
      <c r="G46" s="312">
        <v>74032921.870000005</v>
      </c>
      <c r="H46" s="312">
        <v>233568364.22</v>
      </c>
      <c r="I46" s="312">
        <v>737087210</v>
      </c>
      <c r="J46" s="312">
        <v>27332156.579999998</v>
      </c>
      <c r="K46" s="312">
        <v>21183245.259999998</v>
      </c>
      <c r="L46" s="312">
        <v>40128970.399999999</v>
      </c>
      <c r="M46" s="312">
        <v>475348816.78000003</v>
      </c>
      <c r="N46" s="312">
        <v>68518332.189999998</v>
      </c>
      <c r="O46" s="312">
        <v>201735375.50000003</v>
      </c>
      <c r="P46" s="312">
        <v>1551095351.0899999</v>
      </c>
      <c r="Q46" s="312">
        <v>3440281077.6300001</v>
      </c>
    </row>
    <row r="47" spans="2:17" x14ac:dyDescent="0.25">
      <c r="B47" s="154" t="s">
        <v>94</v>
      </c>
      <c r="C47" s="153" t="s">
        <v>95</v>
      </c>
      <c r="D47" s="315">
        <v>4100116150</v>
      </c>
      <c r="E47" s="316">
        <v>2211000</v>
      </c>
      <c r="F47" s="316">
        <v>3764698.95</v>
      </c>
      <c r="G47" s="316">
        <v>1811577.76</v>
      </c>
      <c r="H47" s="316">
        <v>1996473</v>
      </c>
      <c r="I47" s="316">
        <v>1140749.45</v>
      </c>
      <c r="J47" s="316">
        <v>6103332.9000000004</v>
      </c>
      <c r="K47" s="316">
        <v>4617547.26</v>
      </c>
      <c r="L47" s="316">
        <v>1623083.28</v>
      </c>
      <c r="M47" s="316">
        <v>56211603.479999997</v>
      </c>
      <c r="N47" s="316">
        <v>985085</v>
      </c>
      <c r="O47" s="316">
        <v>7342234.4299999997</v>
      </c>
      <c r="P47" s="316">
        <v>307980180.67000002</v>
      </c>
      <c r="Q47" s="316">
        <v>395787566.18000007</v>
      </c>
    </row>
    <row r="48" spans="2:17" s="1" customFormat="1" x14ac:dyDescent="0.25">
      <c r="B48" s="150" t="s">
        <v>96</v>
      </c>
      <c r="C48" s="146" t="s">
        <v>97</v>
      </c>
      <c r="D48" s="313">
        <v>116150</v>
      </c>
      <c r="E48" s="305">
        <v>2211000</v>
      </c>
      <c r="F48" s="305">
        <v>3196496.74</v>
      </c>
      <c r="G48" s="305">
        <v>298.36</v>
      </c>
      <c r="H48" s="305">
        <v>570000</v>
      </c>
      <c r="I48" s="305">
        <v>1140749.45</v>
      </c>
      <c r="J48" s="305">
        <v>267900</v>
      </c>
      <c r="K48" s="305">
        <v>3770884.55</v>
      </c>
      <c r="L48" s="305">
        <v>338800</v>
      </c>
      <c r="M48" s="305">
        <v>20200</v>
      </c>
      <c r="N48" s="305">
        <v>325085</v>
      </c>
      <c r="O48" s="305">
        <v>623500</v>
      </c>
      <c r="P48" s="305">
        <v>1765050</v>
      </c>
      <c r="Q48" s="305">
        <v>14229964.1</v>
      </c>
    </row>
    <row r="49" spans="2:17" x14ac:dyDescent="0.25">
      <c r="B49" s="151" t="s">
        <v>98</v>
      </c>
      <c r="C49" s="142" t="s">
        <v>99</v>
      </c>
      <c r="D49" s="159">
        <v>0</v>
      </c>
      <c r="E49" s="312">
        <v>2211000</v>
      </c>
      <c r="F49" s="312">
        <v>3196000</v>
      </c>
      <c r="G49" s="312">
        <v>0</v>
      </c>
      <c r="H49" s="312">
        <v>570000</v>
      </c>
      <c r="I49" s="312">
        <v>1140010</v>
      </c>
      <c r="J49" s="312">
        <v>267900</v>
      </c>
      <c r="K49" s="312">
        <v>3768050</v>
      </c>
      <c r="L49" s="312">
        <v>338800</v>
      </c>
      <c r="M49" s="312">
        <v>20200</v>
      </c>
      <c r="N49" s="312">
        <v>325085</v>
      </c>
      <c r="O49" s="312">
        <v>623500</v>
      </c>
      <c r="P49" s="312">
        <v>1765050</v>
      </c>
      <c r="Q49" s="312">
        <v>14225595</v>
      </c>
    </row>
    <row r="50" spans="2:17" x14ac:dyDescent="0.25">
      <c r="B50" s="151" t="s">
        <v>100</v>
      </c>
      <c r="C50" s="142" t="s">
        <v>101</v>
      </c>
      <c r="D50" s="311">
        <v>116150</v>
      </c>
      <c r="E50" s="140">
        <v>0</v>
      </c>
      <c r="F50" s="312">
        <v>496.73999999999995</v>
      </c>
      <c r="G50" s="312">
        <v>298.36</v>
      </c>
      <c r="H50" s="312">
        <v>0</v>
      </c>
      <c r="I50" s="312">
        <v>739.45</v>
      </c>
      <c r="J50" s="312">
        <v>0</v>
      </c>
      <c r="K50" s="312">
        <v>2834.55</v>
      </c>
      <c r="L50" s="140">
        <v>0</v>
      </c>
      <c r="M50" s="140">
        <v>0</v>
      </c>
      <c r="N50" s="140">
        <v>0</v>
      </c>
      <c r="O50" s="140">
        <v>0</v>
      </c>
      <c r="P50" s="140">
        <v>0</v>
      </c>
      <c r="Q50" s="312">
        <v>4369.1000000000004</v>
      </c>
    </row>
    <row r="51" spans="2:17" s="1" customFormat="1" x14ac:dyDescent="0.25">
      <c r="B51" s="151" t="s">
        <v>102</v>
      </c>
      <c r="C51" s="146" t="s">
        <v>103</v>
      </c>
      <c r="D51" s="160">
        <v>0</v>
      </c>
      <c r="E51" s="140">
        <v>0</v>
      </c>
      <c r="F51" s="140">
        <v>0</v>
      </c>
      <c r="G51" s="140">
        <v>0</v>
      </c>
      <c r="H51" s="140">
        <v>0</v>
      </c>
      <c r="I51" s="140">
        <v>0</v>
      </c>
      <c r="J51" s="140">
        <v>0</v>
      </c>
      <c r="K51" s="140">
        <v>0</v>
      </c>
      <c r="L51" s="140">
        <v>0</v>
      </c>
      <c r="M51" s="140">
        <v>0</v>
      </c>
      <c r="N51" s="140">
        <v>0</v>
      </c>
      <c r="O51" s="140">
        <v>0</v>
      </c>
      <c r="P51" s="140">
        <v>0</v>
      </c>
      <c r="Q51" s="140">
        <v>0</v>
      </c>
    </row>
    <row r="52" spans="2:17" x14ac:dyDescent="0.25">
      <c r="B52" s="151" t="s">
        <v>104</v>
      </c>
      <c r="C52" s="142" t="s">
        <v>89</v>
      </c>
      <c r="D52" s="159">
        <v>0</v>
      </c>
      <c r="E52" s="140">
        <v>0</v>
      </c>
      <c r="F52" s="140">
        <v>0</v>
      </c>
      <c r="G52" s="140">
        <v>0</v>
      </c>
      <c r="H52" s="140">
        <v>0</v>
      </c>
      <c r="I52" s="140">
        <v>0</v>
      </c>
      <c r="J52" s="140">
        <v>0</v>
      </c>
      <c r="K52" s="140">
        <v>0</v>
      </c>
      <c r="L52" s="140">
        <v>0</v>
      </c>
      <c r="M52" s="140">
        <v>0</v>
      </c>
      <c r="N52" s="140">
        <v>0</v>
      </c>
      <c r="O52" s="140">
        <v>0</v>
      </c>
      <c r="P52" s="140">
        <v>0</v>
      </c>
      <c r="Q52" s="140">
        <v>0</v>
      </c>
    </row>
    <row r="53" spans="2:17" s="1" customFormat="1" x14ac:dyDescent="0.25">
      <c r="B53" s="150" t="s">
        <v>105</v>
      </c>
      <c r="C53" s="146" t="s">
        <v>106</v>
      </c>
      <c r="D53" s="313">
        <v>4100000000</v>
      </c>
      <c r="E53" s="144">
        <v>0</v>
      </c>
      <c r="F53" s="305">
        <v>568202.21</v>
      </c>
      <c r="G53" s="305">
        <v>1811279.4</v>
      </c>
      <c r="H53" s="305">
        <v>1426473</v>
      </c>
      <c r="I53" s="305">
        <v>0</v>
      </c>
      <c r="J53" s="305">
        <v>5835432.9000000004</v>
      </c>
      <c r="K53" s="305">
        <v>846662.71</v>
      </c>
      <c r="L53" s="305">
        <v>1284283.28</v>
      </c>
      <c r="M53" s="305">
        <v>56191403.479999997</v>
      </c>
      <c r="N53" s="305">
        <v>660000</v>
      </c>
      <c r="O53" s="305">
        <v>6718734.4299999997</v>
      </c>
      <c r="P53" s="305">
        <v>306215130.67000002</v>
      </c>
      <c r="Q53" s="305">
        <v>381557602.08000004</v>
      </c>
    </row>
    <row r="54" spans="2:17" x14ac:dyDescent="0.25">
      <c r="B54" s="150" t="s">
        <v>105</v>
      </c>
      <c r="C54" s="142" t="s">
        <v>106</v>
      </c>
      <c r="D54" s="311">
        <v>4100000000</v>
      </c>
      <c r="E54" s="140">
        <v>0</v>
      </c>
      <c r="F54" s="312">
        <v>568202.21</v>
      </c>
      <c r="G54" s="312">
        <v>1811279.4</v>
      </c>
      <c r="H54" s="312">
        <v>1426473</v>
      </c>
      <c r="I54" s="312">
        <v>0</v>
      </c>
      <c r="J54" s="312">
        <v>5835432.9000000004</v>
      </c>
      <c r="K54" s="312">
        <v>846662.71</v>
      </c>
      <c r="L54" s="312">
        <v>1284283.28</v>
      </c>
      <c r="M54" s="312">
        <v>56191403.479999997</v>
      </c>
      <c r="N54" s="312">
        <v>660000</v>
      </c>
      <c r="O54" s="312">
        <v>6718734.4299999997</v>
      </c>
      <c r="P54" s="312">
        <v>306215130.67000002</v>
      </c>
      <c r="Q54" s="312">
        <v>381557602.08000004</v>
      </c>
    </row>
    <row r="55" spans="2:17" x14ac:dyDescent="0.25">
      <c r="B55" s="426" t="s">
        <v>107</v>
      </c>
      <c r="C55" s="426"/>
      <c r="D55" s="323">
        <v>263032913959.00003</v>
      </c>
      <c r="E55" s="319">
        <v>19013530832.709999</v>
      </c>
      <c r="F55" s="319">
        <v>17532683671.799999</v>
      </c>
      <c r="G55" s="319">
        <v>21661911294.359997</v>
      </c>
      <c r="H55" s="319">
        <v>23660473147.679996</v>
      </c>
      <c r="I55" s="319">
        <v>21487052756.629997</v>
      </c>
      <c r="J55" s="319">
        <v>23628031742.740002</v>
      </c>
      <c r="K55" s="319">
        <v>20567087904.330002</v>
      </c>
      <c r="L55" s="319">
        <v>20158923883.700001</v>
      </c>
      <c r="M55" s="319">
        <v>23181610785.699989</v>
      </c>
      <c r="N55" s="319">
        <v>20648212236.369999</v>
      </c>
      <c r="O55" s="319">
        <v>20775925354.23</v>
      </c>
      <c r="P55" s="319">
        <v>24592382791.53001</v>
      </c>
      <c r="Q55" s="319">
        <v>256907826401.78006</v>
      </c>
    </row>
    <row r="56" spans="2:17" x14ac:dyDescent="0.25">
      <c r="B56" s="142"/>
      <c r="C56" s="142"/>
      <c r="D56" s="158"/>
      <c r="E56" s="68"/>
      <c r="F56" s="68"/>
      <c r="G56" s="68"/>
      <c r="H56" s="68"/>
      <c r="I56" s="68"/>
      <c r="J56" s="68"/>
      <c r="K56" s="68"/>
      <c r="L56" s="68"/>
      <c r="M56" s="68"/>
      <c r="N56" s="68"/>
      <c r="O56" s="68"/>
      <c r="P56" s="68"/>
      <c r="Q56" s="68"/>
    </row>
    <row r="57" spans="2:17" s="149" customFormat="1" x14ac:dyDescent="0.25">
      <c r="B57" s="427" t="s">
        <v>7</v>
      </c>
      <c r="C57" s="427" t="s">
        <v>8</v>
      </c>
      <c r="D57" s="321"/>
      <c r="E57" s="431">
        <v>2010</v>
      </c>
      <c r="F57" s="431"/>
      <c r="G57" s="431"/>
      <c r="H57" s="431"/>
      <c r="I57" s="431"/>
      <c r="J57" s="431"/>
      <c r="K57" s="431"/>
      <c r="L57" s="431"/>
      <c r="M57" s="431"/>
      <c r="N57" s="431"/>
      <c r="O57" s="431"/>
      <c r="P57" s="431"/>
      <c r="Q57" s="322"/>
    </row>
    <row r="58" spans="2:17" x14ac:dyDescent="0.25">
      <c r="B58" s="427"/>
      <c r="C58" s="427"/>
      <c r="D58" s="321"/>
      <c r="E58" s="319" t="s">
        <v>11</v>
      </c>
      <c r="F58" s="319" t="s">
        <v>12</v>
      </c>
      <c r="G58" s="319" t="s">
        <v>13</v>
      </c>
      <c r="H58" s="319" t="s">
        <v>14</v>
      </c>
      <c r="I58" s="319" t="s">
        <v>15</v>
      </c>
      <c r="J58" s="319" t="s">
        <v>16</v>
      </c>
      <c r="K58" s="319" t="s">
        <v>17</v>
      </c>
      <c r="L58" s="319" t="s">
        <v>18</v>
      </c>
      <c r="M58" s="319" t="s">
        <v>19</v>
      </c>
      <c r="N58" s="319" t="s">
        <v>20</v>
      </c>
      <c r="O58" s="319" t="s">
        <v>21</v>
      </c>
      <c r="P58" s="319" t="s">
        <v>22</v>
      </c>
      <c r="Q58" s="319" t="s">
        <v>23</v>
      </c>
    </row>
    <row r="59" spans="2:17" s="1" customFormat="1" x14ac:dyDescent="0.25">
      <c r="B59" s="147">
        <v>131</v>
      </c>
      <c r="C59" s="146" t="s">
        <v>108</v>
      </c>
      <c r="D59" s="145">
        <v>0</v>
      </c>
      <c r="E59" s="144">
        <v>0</v>
      </c>
      <c r="F59" s="144">
        <v>0</v>
      </c>
      <c r="G59" s="305">
        <v>38.864263740000005</v>
      </c>
      <c r="H59" s="144">
        <v>0</v>
      </c>
      <c r="I59" s="144">
        <v>0</v>
      </c>
      <c r="J59" s="144">
        <v>0</v>
      </c>
      <c r="K59" s="144">
        <v>0</v>
      </c>
      <c r="L59" s="305">
        <v>362.45466556000002</v>
      </c>
      <c r="M59" s="305">
        <v>34.986449749999998</v>
      </c>
      <c r="N59" s="144">
        <v>0</v>
      </c>
      <c r="O59" s="144">
        <v>0</v>
      </c>
      <c r="P59" s="305">
        <v>3279.6298834200002</v>
      </c>
      <c r="Q59" s="305">
        <v>3715.9352624700005</v>
      </c>
    </row>
    <row r="60" spans="2:17" x14ac:dyDescent="0.25">
      <c r="B60" s="143">
        <v>1311</v>
      </c>
      <c r="C60" s="142" t="s">
        <v>109</v>
      </c>
      <c r="D60" s="141">
        <v>0</v>
      </c>
      <c r="E60" s="140">
        <v>0</v>
      </c>
      <c r="F60" s="140">
        <v>0</v>
      </c>
      <c r="G60" s="312">
        <v>38.864263740000005</v>
      </c>
      <c r="H60" s="140">
        <v>0</v>
      </c>
      <c r="I60" s="140">
        <v>0</v>
      </c>
      <c r="J60" s="140">
        <v>0</v>
      </c>
      <c r="K60" s="140">
        <v>0</v>
      </c>
      <c r="L60" s="312">
        <v>362.45466556000002</v>
      </c>
      <c r="M60" s="312">
        <v>34.986449749999998</v>
      </c>
      <c r="N60" s="140">
        <v>0</v>
      </c>
      <c r="O60" s="140">
        <v>0</v>
      </c>
      <c r="P60" s="312">
        <v>0</v>
      </c>
      <c r="Q60" s="312">
        <v>436.30537905</v>
      </c>
    </row>
    <row r="61" spans="2:17" x14ac:dyDescent="0.25">
      <c r="B61" s="143">
        <v>1313</v>
      </c>
      <c r="C61" s="142" t="s">
        <v>110</v>
      </c>
      <c r="D61" s="141">
        <v>0</v>
      </c>
      <c r="E61" s="140">
        <v>0</v>
      </c>
      <c r="F61" s="140">
        <v>0</v>
      </c>
      <c r="G61" s="140">
        <v>0</v>
      </c>
      <c r="H61" s="140">
        <v>0</v>
      </c>
      <c r="I61" s="140">
        <v>0</v>
      </c>
      <c r="J61" s="140">
        <v>0</v>
      </c>
      <c r="K61" s="140">
        <v>0</v>
      </c>
      <c r="L61" s="140">
        <v>0</v>
      </c>
      <c r="M61" s="140">
        <v>0</v>
      </c>
      <c r="N61" s="140">
        <v>0</v>
      </c>
      <c r="O61" s="140">
        <v>0</v>
      </c>
      <c r="P61" s="312">
        <v>3279.6298834200002</v>
      </c>
      <c r="Q61" s="312">
        <v>3279.6298834200002</v>
      </c>
    </row>
    <row r="62" spans="2:17" s="1" customFormat="1" x14ac:dyDescent="0.25">
      <c r="B62" s="147">
        <v>132</v>
      </c>
      <c r="C62" s="146" t="s">
        <v>111</v>
      </c>
      <c r="D62" s="313">
        <v>115964.59</v>
      </c>
      <c r="E62" s="305">
        <v>961.58741633000011</v>
      </c>
      <c r="F62" s="305">
        <v>4914.3381810800001</v>
      </c>
      <c r="G62" s="305">
        <v>8395.1383896099978</v>
      </c>
      <c r="H62" s="305">
        <v>3326.1617969499998</v>
      </c>
      <c r="I62" s="305">
        <v>29644.645804310003</v>
      </c>
      <c r="J62" s="305">
        <v>2081.5114232400001</v>
      </c>
      <c r="K62" s="305">
        <v>1991.1758474799997</v>
      </c>
      <c r="L62" s="305">
        <v>6169.0131414400003</v>
      </c>
      <c r="M62" s="305">
        <v>7894.5831109800001</v>
      </c>
      <c r="N62" s="305">
        <v>11852.461278360001</v>
      </c>
      <c r="O62" s="305">
        <v>14786.473050460003</v>
      </c>
      <c r="P62" s="305">
        <v>25978.708391819997</v>
      </c>
      <c r="Q62" s="305">
        <v>117995.79783205999</v>
      </c>
    </row>
    <row r="63" spans="2:17" s="139" customFormat="1" x14ac:dyDescent="0.25">
      <c r="B63" s="143">
        <v>1321</v>
      </c>
      <c r="C63" s="142" t="s">
        <v>112</v>
      </c>
      <c r="D63" s="311">
        <v>35048.089999999997</v>
      </c>
      <c r="E63" s="134">
        <v>0</v>
      </c>
      <c r="F63" s="310">
        <v>3915.6233390799998</v>
      </c>
      <c r="G63" s="310">
        <v>6602.2255123199993</v>
      </c>
      <c r="H63" s="310">
        <v>678.64872330999992</v>
      </c>
      <c r="I63" s="310">
        <v>294.66634518000001</v>
      </c>
      <c r="J63" s="310">
        <v>289.48493150999997</v>
      </c>
      <c r="K63" s="310">
        <v>218.40000003</v>
      </c>
      <c r="L63" s="310">
        <v>4327.5445749999999</v>
      </c>
      <c r="M63" s="310">
        <v>6233.5816437700005</v>
      </c>
      <c r="N63" s="310">
        <v>1295.2232876800001</v>
      </c>
      <c r="O63" s="310">
        <v>4020.2932035500003</v>
      </c>
      <c r="P63" s="310">
        <v>2026.9086500000001</v>
      </c>
      <c r="Q63" s="310">
        <v>29902.600211429999</v>
      </c>
    </row>
    <row r="64" spans="2:17" x14ac:dyDescent="0.25">
      <c r="B64" s="143">
        <v>13211</v>
      </c>
      <c r="C64" s="142" t="s">
        <v>113</v>
      </c>
      <c r="D64" s="141">
        <v>0</v>
      </c>
      <c r="E64" s="140">
        <v>0</v>
      </c>
      <c r="F64" s="312">
        <v>3915.6233390799998</v>
      </c>
      <c r="G64" s="312">
        <v>6602.2255123199993</v>
      </c>
      <c r="H64" s="312">
        <v>678.64872330999992</v>
      </c>
      <c r="I64" s="312">
        <v>294.66634518000001</v>
      </c>
      <c r="J64" s="312">
        <v>289.48493150999997</v>
      </c>
      <c r="K64" s="312">
        <v>218.40000003</v>
      </c>
      <c r="L64" s="312">
        <v>4327.5445749999999</v>
      </c>
      <c r="M64" s="312">
        <v>6233.5816437700005</v>
      </c>
      <c r="N64" s="312">
        <v>1295.2232876800001</v>
      </c>
      <c r="O64" s="312">
        <v>4020.2932035500003</v>
      </c>
      <c r="P64" s="312">
        <v>2026.9086500000001</v>
      </c>
      <c r="Q64" s="312">
        <v>29902.600211429999</v>
      </c>
    </row>
    <row r="65" spans="2:18" x14ac:dyDescent="0.25">
      <c r="B65" s="143">
        <v>13212</v>
      </c>
      <c r="C65" s="142" t="s">
        <v>114</v>
      </c>
      <c r="D65" s="311">
        <v>35048.089999999997</v>
      </c>
      <c r="E65" s="140">
        <v>0</v>
      </c>
      <c r="F65" s="140">
        <v>0</v>
      </c>
      <c r="G65" s="140">
        <v>0</v>
      </c>
      <c r="H65" s="140">
        <v>0</v>
      </c>
      <c r="I65" s="140">
        <v>0</v>
      </c>
      <c r="J65" s="140">
        <v>0</v>
      </c>
      <c r="K65" s="140">
        <v>0</v>
      </c>
      <c r="L65" s="140">
        <v>0</v>
      </c>
      <c r="M65" s="140">
        <v>0</v>
      </c>
      <c r="N65" s="140">
        <v>0</v>
      </c>
      <c r="O65" s="140">
        <v>0</v>
      </c>
      <c r="P65" s="140">
        <v>0</v>
      </c>
      <c r="Q65" s="140">
        <v>0</v>
      </c>
    </row>
    <row r="66" spans="2:18" s="139" customFormat="1" x14ac:dyDescent="0.25">
      <c r="B66" s="143">
        <v>1322</v>
      </c>
      <c r="C66" s="142" t="s">
        <v>115</v>
      </c>
      <c r="D66" s="311">
        <v>80916.5</v>
      </c>
      <c r="E66" s="310">
        <v>961.58741633000011</v>
      </c>
      <c r="F66" s="310">
        <v>998.71484200000009</v>
      </c>
      <c r="G66" s="310">
        <v>1792.9128772899994</v>
      </c>
      <c r="H66" s="310">
        <v>2647.5130736399997</v>
      </c>
      <c r="I66" s="310">
        <v>29349.979459130001</v>
      </c>
      <c r="J66" s="310">
        <v>1792.0264917300001</v>
      </c>
      <c r="K66" s="310">
        <v>1772.7758474499999</v>
      </c>
      <c r="L66" s="310">
        <v>1841.4685664400004</v>
      </c>
      <c r="M66" s="310">
        <v>1661.0014672100001</v>
      </c>
      <c r="N66" s="310">
        <v>10557.23799068</v>
      </c>
      <c r="O66" s="310">
        <v>10766.179846910001</v>
      </c>
      <c r="P66" s="310">
        <v>23951.799741819996</v>
      </c>
      <c r="Q66" s="310">
        <v>88093.197620630002</v>
      </c>
    </row>
    <row r="67" spans="2:18" x14ac:dyDescent="0.25">
      <c r="B67" s="143">
        <v>13221</v>
      </c>
      <c r="C67" s="142" t="s">
        <v>116</v>
      </c>
      <c r="D67" s="141">
        <v>0</v>
      </c>
      <c r="E67" s="140">
        <v>0</v>
      </c>
      <c r="F67" s="140">
        <v>0</v>
      </c>
      <c r="G67" s="140">
        <v>0</v>
      </c>
      <c r="H67" s="140">
        <v>0</v>
      </c>
      <c r="I67" s="140">
        <v>0</v>
      </c>
      <c r="J67" s="140">
        <v>0</v>
      </c>
      <c r="K67" s="140">
        <v>0</v>
      </c>
      <c r="L67" s="140">
        <v>0</v>
      </c>
      <c r="M67" s="140">
        <v>0</v>
      </c>
      <c r="N67" s="140">
        <v>0</v>
      </c>
      <c r="O67" s="140">
        <v>0</v>
      </c>
      <c r="P67" s="140">
        <v>0</v>
      </c>
      <c r="Q67" s="140">
        <v>0</v>
      </c>
    </row>
    <row r="68" spans="2:18" x14ac:dyDescent="0.25">
      <c r="B68" s="143">
        <v>13222</v>
      </c>
      <c r="C68" s="142" t="s">
        <v>117</v>
      </c>
      <c r="D68" s="311">
        <v>80916.5</v>
      </c>
      <c r="E68" s="312">
        <v>961.58741633000011</v>
      </c>
      <c r="F68" s="312">
        <v>998.71484200000009</v>
      </c>
      <c r="G68" s="312">
        <v>1792.9128772899994</v>
      </c>
      <c r="H68" s="312">
        <v>2647.5130736399997</v>
      </c>
      <c r="I68" s="312">
        <v>29349.979459130001</v>
      </c>
      <c r="J68" s="312">
        <v>1792.0264917300001</v>
      </c>
      <c r="K68" s="312">
        <v>1772.7758474499999</v>
      </c>
      <c r="L68" s="312">
        <v>1841.4685664400004</v>
      </c>
      <c r="M68" s="312">
        <v>1661.0014672100001</v>
      </c>
      <c r="N68" s="312">
        <v>10557.23799068</v>
      </c>
      <c r="O68" s="312">
        <v>10766.179846910001</v>
      </c>
      <c r="P68" s="312">
        <v>23951.799741819996</v>
      </c>
      <c r="Q68" s="312">
        <v>88093.197620630002</v>
      </c>
    </row>
    <row r="69" spans="2:18" x14ac:dyDescent="0.25">
      <c r="B69" s="143">
        <v>133</v>
      </c>
      <c r="C69" s="142" t="s">
        <v>118</v>
      </c>
      <c r="D69" s="141">
        <v>0</v>
      </c>
      <c r="E69" s="140">
        <v>0</v>
      </c>
      <c r="F69" s="140">
        <v>0</v>
      </c>
      <c r="G69" s="140">
        <v>0</v>
      </c>
      <c r="H69" s="140">
        <v>0</v>
      </c>
      <c r="I69" s="140">
        <v>0</v>
      </c>
      <c r="J69" s="140">
        <v>0</v>
      </c>
      <c r="K69" s="140">
        <v>0</v>
      </c>
      <c r="L69" s="140">
        <v>0</v>
      </c>
      <c r="M69" s="140">
        <v>0</v>
      </c>
      <c r="N69" s="140">
        <v>0</v>
      </c>
      <c r="O69" s="140">
        <v>0</v>
      </c>
      <c r="P69" s="140">
        <v>0</v>
      </c>
      <c r="Q69" s="140">
        <v>0</v>
      </c>
    </row>
    <row r="70" spans="2:18" s="139" customFormat="1" x14ac:dyDescent="0.25">
      <c r="B70" s="143">
        <v>1332</v>
      </c>
      <c r="C70" s="142" t="s">
        <v>119</v>
      </c>
      <c r="D70" s="141">
        <v>0</v>
      </c>
      <c r="E70" s="140">
        <v>0</v>
      </c>
      <c r="F70" s="140">
        <v>0</v>
      </c>
      <c r="G70" s="140">
        <v>0</v>
      </c>
      <c r="H70" s="140">
        <v>0</v>
      </c>
      <c r="I70" s="140">
        <v>0</v>
      </c>
      <c r="J70" s="140">
        <v>0</v>
      </c>
      <c r="K70" s="140">
        <v>0</v>
      </c>
      <c r="L70" s="140">
        <v>0</v>
      </c>
      <c r="M70" s="140">
        <v>0</v>
      </c>
      <c r="N70" s="140">
        <v>0</v>
      </c>
      <c r="O70" s="140">
        <v>0</v>
      </c>
      <c r="P70" s="140">
        <v>0</v>
      </c>
      <c r="Q70" s="140">
        <v>0</v>
      </c>
      <c r="R70"/>
    </row>
    <row r="71" spans="2:18" x14ac:dyDescent="0.25">
      <c r="B71" s="138"/>
      <c r="C71" s="138"/>
      <c r="D71" s="319">
        <v>115964.59</v>
      </c>
      <c r="E71" s="319">
        <v>961.58741633000011</v>
      </c>
      <c r="F71" s="319">
        <v>4914.3381810800001</v>
      </c>
      <c r="G71" s="319">
        <v>8434.0026533499986</v>
      </c>
      <c r="H71" s="319">
        <v>3326.1617969499998</v>
      </c>
      <c r="I71" s="319">
        <v>29644.645804310003</v>
      </c>
      <c r="J71" s="319">
        <v>2081.5114232400001</v>
      </c>
      <c r="K71" s="319">
        <v>1991.1758474799997</v>
      </c>
      <c r="L71" s="319">
        <v>6531.4678070000009</v>
      </c>
      <c r="M71" s="319">
        <v>7929.5695607300004</v>
      </c>
      <c r="N71" s="319">
        <v>11852.461278360001</v>
      </c>
      <c r="O71" s="319">
        <v>14786.473050460003</v>
      </c>
      <c r="P71" s="319">
        <v>29258.338275239999</v>
      </c>
      <c r="Q71" s="319">
        <v>121711.73309453001</v>
      </c>
    </row>
    <row r="72" spans="2:18" s="72" customFormat="1" x14ac:dyDescent="0.25">
      <c r="B72" s="136"/>
      <c r="C72" s="136"/>
      <c r="D72" s="320"/>
      <c r="E72" s="310"/>
      <c r="F72" s="310"/>
      <c r="G72" s="310"/>
      <c r="H72" s="310"/>
      <c r="I72" s="310"/>
      <c r="J72" s="310"/>
      <c r="K72" s="310"/>
      <c r="L72" s="310"/>
      <c r="M72" s="310"/>
      <c r="N72" s="310"/>
      <c r="O72" s="310"/>
      <c r="P72" s="310"/>
      <c r="Q72" s="310"/>
      <c r="R72" s="139"/>
    </row>
    <row r="73" spans="2:18" s="72" customFormat="1" x14ac:dyDescent="0.25">
      <c r="B73" s="420" t="s">
        <v>121</v>
      </c>
      <c r="C73" s="420"/>
      <c r="D73" s="319">
        <f>+D55+D71</f>
        <v>263033029923.59003</v>
      </c>
      <c r="E73" s="319">
        <v>19975.118249040002</v>
      </c>
      <c r="F73" s="319">
        <v>22447.021852879996</v>
      </c>
      <c r="G73" s="319">
        <v>30095.913947709996</v>
      </c>
      <c r="H73" s="319">
        <v>26986.634944629997</v>
      </c>
      <c r="I73" s="319">
        <v>51131.69856094</v>
      </c>
      <c r="J73" s="319">
        <v>25709.543165980005</v>
      </c>
      <c r="K73" s="319">
        <v>22558.263751810002</v>
      </c>
      <c r="L73" s="319">
        <v>26690.391690700002</v>
      </c>
      <c r="M73" s="319">
        <v>31111.180346429988</v>
      </c>
      <c r="N73" s="319">
        <v>32500.673514729999</v>
      </c>
      <c r="O73" s="319">
        <v>35562.39840469</v>
      </c>
      <c r="P73" s="319">
        <v>53850.721066770006</v>
      </c>
      <c r="Q73" s="319">
        <v>378619.55949631007</v>
      </c>
      <c r="R73"/>
    </row>
    <row r="74" spans="2:18" s="72" customFormat="1" ht="14.25" x14ac:dyDescent="0.3">
      <c r="B74" s="130" t="s">
        <v>126</v>
      </c>
      <c r="C74" s="130"/>
      <c r="D74" s="130"/>
      <c r="E74" s="131"/>
      <c r="F74" s="131"/>
      <c r="G74" s="131"/>
      <c r="H74" s="131"/>
      <c r="I74" s="131"/>
      <c r="J74" s="131"/>
      <c r="K74" s="131"/>
      <c r="L74" s="131"/>
      <c r="M74" s="131"/>
      <c r="N74" s="131"/>
      <c r="O74" s="131"/>
      <c r="P74" s="131"/>
      <c r="Q74" s="131"/>
    </row>
    <row r="75" spans="2:18" ht="15.75" x14ac:dyDescent="0.3">
      <c r="B75" s="130" t="s">
        <v>123</v>
      </c>
      <c r="C75" s="129"/>
      <c r="D75" s="129"/>
      <c r="E75" s="127"/>
      <c r="F75" s="127"/>
      <c r="G75" s="127"/>
      <c r="H75" s="127"/>
      <c r="I75" s="127"/>
      <c r="J75" s="127"/>
      <c r="K75" s="127"/>
      <c r="L75" s="127"/>
      <c r="M75" s="127"/>
      <c r="N75" s="127"/>
      <c r="O75" s="127"/>
      <c r="P75" s="127"/>
      <c r="Q75" s="127"/>
      <c r="R75" s="72"/>
    </row>
    <row r="76" spans="2:18" ht="15.75" x14ac:dyDescent="0.3">
      <c r="B76" s="130" t="s">
        <v>124</v>
      </c>
      <c r="C76" s="129"/>
      <c r="D76" s="129"/>
      <c r="E76" s="127"/>
      <c r="F76" s="127"/>
      <c r="G76" s="127"/>
      <c r="H76" s="127"/>
      <c r="I76" s="127"/>
      <c r="J76" s="127"/>
      <c r="K76" s="127"/>
      <c r="L76" s="127"/>
      <c r="M76" s="127"/>
      <c r="N76" s="127"/>
      <c r="O76" s="127"/>
      <c r="P76" s="127"/>
      <c r="Q76" s="127"/>
      <c r="R76" s="72"/>
    </row>
    <row r="77" spans="2:18" ht="16.5" x14ac:dyDescent="0.3">
      <c r="B77" s="126"/>
      <c r="C77" s="126"/>
      <c r="D77" s="126"/>
      <c r="E77" s="125"/>
      <c r="F77" s="125"/>
      <c r="G77" s="125"/>
      <c r="H77" s="125"/>
      <c r="I77" s="125"/>
      <c r="J77" s="125"/>
      <c r="K77" s="125"/>
      <c r="L77" s="125"/>
      <c r="M77" s="125"/>
      <c r="N77" s="125"/>
      <c r="O77" s="125"/>
      <c r="P77" s="125"/>
      <c r="Q77" s="125"/>
    </row>
  </sheetData>
  <mergeCells count="15">
    <mergeCell ref="B8:C8"/>
    <mergeCell ref="B1:Q1"/>
    <mergeCell ref="B2:Q2"/>
    <mergeCell ref="B3:Q3"/>
    <mergeCell ref="B4:Q4"/>
    <mergeCell ref="B5:Q5"/>
    <mergeCell ref="B6:Q6"/>
    <mergeCell ref="B9:B10"/>
    <mergeCell ref="C9:C10"/>
    <mergeCell ref="E9:Q9"/>
    <mergeCell ref="B73:C73"/>
    <mergeCell ref="B55:C55"/>
    <mergeCell ref="B57:B58"/>
    <mergeCell ref="C57:C58"/>
    <mergeCell ref="E57:P5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S77"/>
  <sheetViews>
    <sheetView showGridLines="0" zoomScale="80" zoomScaleNormal="80" workbookViewId="0">
      <selection activeCell="B9" sqref="B9:B10"/>
    </sheetView>
  </sheetViews>
  <sheetFormatPr defaultColWidth="11.42578125" defaultRowHeight="15" x14ac:dyDescent="0.25"/>
  <cols>
    <col min="1" max="1" width="6.5703125" customWidth="1"/>
    <col min="2" max="2" width="11.7109375" customWidth="1"/>
    <col min="3" max="3" width="68.5703125" customWidth="1"/>
    <col min="4" max="4" width="15.140625" customWidth="1"/>
    <col min="5" max="5" width="10.28515625" bestFit="1" customWidth="1"/>
    <col min="6" max="6" width="10.42578125" bestFit="1" customWidth="1"/>
    <col min="7" max="12" width="10.28515625" bestFit="1" customWidth="1"/>
    <col min="13" max="13" width="13.28515625" bestFit="1" customWidth="1"/>
    <col min="14" max="14" width="10.7109375" bestFit="1" customWidth="1"/>
    <col min="15" max="15" width="13.28515625" bestFit="1" customWidth="1"/>
    <col min="16" max="16" width="12.140625" bestFit="1" customWidth="1"/>
    <col min="17" max="17" width="11.28515625" bestFit="1" customWidth="1"/>
    <col min="19" max="19" width="13.140625" bestFit="1" customWidth="1"/>
  </cols>
  <sheetData>
    <row r="1" spans="2:19" ht="30.75" x14ac:dyDescent="0.25">
      <c r="B1" s="421" t="s">
        <v>0</v>
      </c>
      <c r="C1" s="421"/>
      <c r="D1" s="421"/>
      <c r="E1" s="421"/>
      <c r="F1" s="421"/>
      <c r="G1" s="421"/>
      <c r="H1" s="421"/>
      <c r="I1" s="421"/>
      <c r="J1" s="421"/>
      <c r="K1" s="421"/>
      <c r="L1" s="421"/>
      <c r="M1" s="421"/>
      <c r="N1" s="421"/>
      <c r="O1" s="421"/>
      <c r="P1" s="421"/>
      <c r="Q1" s="421"/>
    </row>
    <row r="2" spans="2:19" ht="16.5" x14ac:dyDescent="0.25">
      <c r="B2" s="422" t="s">
        <v>1</v>
      </c>
      <c r="C2" s="422"/>
      <c r="D2" s="422"/>
      <c r="E2" s="422"/>
      <c r="F2" s="422"/>
      <c r="G2" s="422"/>
      <c r="H2" s="422"/>
      <c r="I2" s="422"/>
      <c r="J2" s="422"/>
      <c r="K2" s="422"/>
      <c r="L2" s="422"/>
      <c r="M2" s="422"/>
      <c r="N2" s="422"/>
      <c r="O2" s="422"/>
      <c r="P2" s="422"/>
      <c r="Q2" s="422"/>
    </row>
    <row r="3" spans="2:19" x14ac:dyDescent="0.25">
      <c r="B3" s="423" t="s">
        <v>2</v>
      </c>
      <c r="C3" s="423"/>
      <c r="D3" s="423"/>
      <c r="E3" s="423"/>
      <c r="F3" s="423"/>
      <c r="G3" s="423"/>
      <c r="H3" s="423"/>
      <c r="I3" s="423"/>
      <c r="J3" s="423"/>
      <c r="K3" s="423"/>
      <c r="L3" s="423"/>
      <c r="M3" s="423"/>
      <c r="N3" s="423"/>
      <c r="O3" s="423"/>
      <c r="P3" s="423"/>
      <c r="Q3" s="423"/>
    </row>
    <row r="4" spans="2:19" x14ac:dyDescent="0.25">
      <c r="B4" s="424" t="s">
        <v>3</v>
      </c>
      <c r="C4" s="424"/>
      <c r="D4" s="424"/>
      <c r="E4" s="424"/>
      <c r="F4" s="424"/>
      <c r="G4" s="424"/>
      <c r="H4" s="424"/>
      <c r="I4" s="424"/>
      <c r="J4" s="424"/>
      <c r="K4" s="424"/>
      <c r="L4" s="424"/>
      <c r="M4" s="424"/>
      <c r="N4" s="424"/>
      <c r="O4" s="424"/>
      <c r="P4" s="424"/>
      <c r="Q4" s="424"/>
    </row>
    <row r="5" spans="2:19" x14ac:dyDescent="0.25">
      <c r="B5" s="425">
        <v>2011</v>
      </c>
      <c r="C5" s="425"/>
      <c r="D5" s="425"/>
      <c r="E5" s="425"/>
      <c r="F5" s="425"/>
      <c r="G5" s="425"/>
      <c r="H5" s="425"/>
      <c r="I5" s="425"/>
      <c r="J5" s="425"/>
      <c r="K5" s="425"/>
      <c r="L5" s="425"/>
      <c r="M5" s="425"/>
      <c r="N5" s="425"/>
      <c r="O5" s="425"/>
      <c r="P5" s="425"/>
      <c r="Q5" s="425"/>
    </row>
    <row r="6" spans="2:19" x14ac:dyDescent="0.25">
      <c r="B6" s="425" t="s">
        <v>4</v>
      </c>
      <c r="C6" s="425"/>
      <c r="D6" s="425"/>
      <c r="E6" s="425"/>
      <c r="F6" s="425"/>
      <c r="G6" s="425"/>
      <c r="H6" s="425"/>
      <c r="I6" s="425"/>
      <c r="J6" s="425"/>
      <c r="K6" s="425"/>
      <c r="L6" s="425"/>
      <c r="M6" s="425"/>
      <c r="N6" s="425"/>
      <c r="O6" s="425"/>
      <c r="P6" s="425"/>
      <c r="Q6" s="425"/>
    </row>
    <row r="7" spans="2:19" ht="6.75" customHeight="1" x14ac:dyDescent="0.3">
      <c r="B7" s="125"/>
      <c r="C7" s="125"/>
      <c r="D7" s="125"/>
      <c r="E7" s="125"/>
      <c r="F7" s="125"/>
      <c r="G7" s="125"/>
      <c r="H7" s="125"/>
      <c r="I7" s="125"/>
      <c r="J7" s="125"/>
      <c r="K7" s="125"/>
      <c r="L7" s="125"/>
      <c r="M7" s="125"/>
      <c r="N7" s="125"/>
      <c r="O7" s="125"/>
      <c r="P7" s="125"/>
      <c r="Q7" s="125"/>
    </row>
    <row r="8" spans="2:19" ht="16.5" x14ac:dyDescent="0.3">
      <c r="B8" s="430" t="s">
        <v>127</v>
      </c>
      <c r="C8" s="430"/>
      <c r="D8" s="258"/>
      <c r="E8" s="125"/>
      <c r="F8" s="125"/>
      <c r="G8" s="125"/>
      <c r="H8" s="125"/>
      <c r="I8" s="125"/>
      <c r="J8" s="125"/>
      <c r="K8" s="125"/>
      <c r="L8" s="125"/>
      <c r="M8" s="125"/>
      <c r="N8" s="125"/>
      <c r="O8" s="125"/>
      <c r="P8" s="125"/>
      <c r="Q8" s="125"/>
    </row>
    <row r="9" spans="2:19" x14ac:dyDescent="0.25">
      <c r="B9" s="429" t="s">
        <v>7</v>
      </c>
      <c r="C9" s="433" t="s">
        <v>8</v>
      </c>
      <c r="D9" s="257" t="s">
        <v>9</v>
      </c>
      <c r="E9" s="428">
        <v>2011</v>
      </c>
      <c r="F9" s="428"/>
      <c r="G9" s="428"/>
      <c r="H9" s="428"/>
      <c r="I9" s="428"/>
      <c r="J9" s="428"/>
      <c r="K9" s="428"/>
      <c r="L9" s="428"/>
      <c r="M9" s="428"/>
      <c r="N9" s="428"/>
      <c r="O9" s="428"/>
      <c r="P9" s="428"/>
      <c r="Q9" s="428"/>
    </row>
    <row r="10" spans="2:19" x14ac:dyDescent="0.25">
      <c r="B10" s="429"/>
      <c r="C10" s="433"/>
      <c r="D10" s="257" t="s">
        <v>10</v>
      </c>
      <c r="E10" s="148" t="s">
        <v>11</v>
      </c>
      <c r="F10" s="148" t="s">
        <v>12</v>
      </c>
      <c r="G10" s="148" t="s">
        <v>13</v>
      </c>
      <c r="H10" s="148" t="s">
        <v>14</v>
      </c>
      <c r="I10" s="148" t="s">
        <v>15</v>
      </c>
      <c r="J10" s="148" t="s">
        <v>16</v>
      </c>
      <c r="K10" s="148" t="s">
        <v>17</v>
      </c>
      <c r="L10" s="148" t="s">
        <v>18</v>
      </c>
      <c r="M10" s="148" t="s">
        <v>19</v>
      </c>
      <c r="N10" s="148" t="s">
        <v>20</v>
      </c>
      <c r="O10" s="148" t="s">
        <v>21</v>
      </c>
      <c r="P10" s="148" t="s">
        <v>22</v>
      </c>
      <c r="Q10" s="148" t="s">
        <v>23</v>
      </c>
    </row>
    <row r="11" spans="2:19" x14ac:dyDescent="0.25">
      <c r="B11" s="154" t="s">
        <v>24</v>
      </c>
      <c r="C11" s="153" t="s">
        <v>25</v>
      </c>
      <c r="D11" s="324">
        <v>289350032427</v>
      </c>
      <c r="E11" s="316">
        <v>22155444691.439991</v>
      </c>
      <c r="F11" s="316">
        <v>19306587733.610001</v>
      </c>
      <c r="G11" s="316">
        <v>22193294884.249992</v>
      </c>
      <c r="H11" s="316">
        <v>24855707520.240002</v>
      </c>
      <c r="I11" s="316">
        <v>25321976149.59</v>
      </c>
      <c r="J11" s="316">
        <v>23134094113.470009</v>
      </c>
      <c r="K11" s="316">
        <v>26109740570.350002</v>
      </c>
      <c r="L11" s="316">
        <v>21531481664.640003</v>
      </c>
      <c r="M11" s="316">
        <v>22939737528.159992</v>
      </c>
      <c r="N11" s="316">
        <v>23601727869.710007</v>
      </c>
      <c r="O11" s="316">
        <v>24071922369.09</v>
      </c>
      <c r="P11" s="316">
        <v>26382475498.860001</v>
      </c>
      <c r="Q11" s="316">
        <v>281604190593.41003</v>
      </c>
      <c r="S11" s="73"/>
    </row>
    <row r="12" spans="2:19" s="1" customFormat="1" x14ac:dyDescent="0.25">
      <c r="B12" s="150" t="s">
        <v>26</v>
      </c>
      <c r="C12" s="146" t="s">
        <v>27</v>
      </c>
      <c r="D12" s="313">
        <v>276622579480</v>
      </c>
      <c r="E12" s="305">
        <v>21643775268.539993</v>
      </c>
      <c r="F12" s="305">
        <v>18863069678.579998</v>
      </c>
      <c r="G12" s="305">
        <v>21279653477.979996</v>
      </c>
      <c r="H12" s="305">
        <v>24328498951.889999</v>
      </c>
      <c r="I12" s="305">
        <v>24884979763.689999</v>
      </c>
      <c r="J12" s="305">
        <v>22672258794.280003</v>
      </c>
      <c r="K12" s="305">
        <v>24391543519.880001</v>
      </c>
      <c r="L12" s="305">
        <v>21053331396.060001</v>
      </c>
      <c r="M12" s="305">
        <v>22318418980.679996</v>
      </c>
      <c r="N12" s="305">
        <v>22989487349.280006</v>
      </c>
      <c r="O12" s="305">
        <v>22963996959.790001</v>
      </c>
      <c r="P12" s="305">
        <v>24637348021.649998</v>
      </c>
      <c r="Q12" s="305">
        <v>272026362162.30005</v>
      </c>
    </row>
    <row r="13" spans="2:19" s="139" customFormat="1" x14ac:dyDescent="0.25">
      <c r="B13" s="157" t="s">
        <v>28</v>
      </c>
      <c r="C13" s="156" t="s">
        <v>29</v>
      </c>
      <c r="D13" s="317">
        <v>64601650161</v>
      </c>
      <c r="E13" s="310">
        <v>5452993853.6199999</v>
      </c>
      <c r="F13" s="310">
        <v>3921709384.8000002</v>
      </c>
      <c r="G13" s="310">
        <v>3970637874.9400001</v>
      </c>
      <c r="H13" s="310">
        <v>7229265660.9899998</v>
      </c>
      <c r="I13" s="310">
        <v>7437245851.7299995</v>
      </c>
      <c r="J13" s="310">
        <v>5674565944.2600002</v>
      </c>
      <c r="K13" s="310">
        <v>7607376528.4499998</v>
      </c>
      <c r="L13" s="310">
        <v>4455262181.2000008</v>
      </c>
      <c r="M13" s="310">
        <v>4387088725.789999</v>
      </c>
      <c r="N13" s="310">
        <v>4711470658.9500008</v>
      </c>
      <c r="O13" s="310">
        <v>4793471259.1299992</v>
      </c>
      <c r="P13" s="310">
        <v>5784521093.3800001</v>
      </c>
      <c r="Q13" s="310">
        <v>65425609017.239998</v>
      </c>
    </row>
    <row r="14" spans="2:19" x14ac:dyDescent="0.25">
      <c r="B14" s="151" t="s">
        <v>30</v>
      </c>
      <c r="C14" s="142" t="s">
        <v>31</v>
      </c>
      <c r="D14" s="311">
        <v>20438216310</v>
      </c>
      <c r="E14" s="312">
        <v>2207118722.4499998</v>
      </c>
      <c r="F14" s="312">
        <v>1646328807.8399997</v>
      </c>
      <c r="G14" s="312">
        <v>1787515513.3000002</v>
      </c>
      <c r="H14" s="312">
        <v>1655455896.5900002</v>
      </c>
      <c r="I14" s="312">
        <v>1918217205.4199998</v>
      </c>
      <c r="J14" s="312">
        <v>1648095111.3699999</v>
      </c>
      <c r="K14" s="312">
        <v>1414459185.3099999</v>
      </c>
      <c r="L14" s="312">
        <v>1576628516.6000004</v>
      </c>
      <c r="M14" s="312">
        <v>1517367730.5499997</v>
      </c>
      <c r="N14" s="312">
        <v>1488448554.3000002</v>
      </c>
      <c r="O14" s="312">
        <v>1770412357.5899999</v>
      </c>
      <c r="P14" s="312">
        <v>2173472958.3100004</v>
      </c>
      <c r="Q14" s="312">
        <v>20803520559.630001</v>
      </c>
    </row>
    <row r="15" spans="2:19" x14ac:dyDescent="0.25">
      <c r="B15" s="151" t="s">
        <v>32</v>
      </c>
      <c r="C15" s="142" t="s">
        <v>33</v>
      </c>
      <c r="D15" s="311">
        <v>28827537906</v>
      </c>
      <c r="E15" s="312">
        <v>1632777053.5300002</v>
      </c>
      <c r="F15" s="312">
        <v>1656171153.7</v>
      </c>
      <c r="G15" s="312">
        <v>1567379650.95</v>
      </c>
      <c r="H15" s="312">
        <v>3461057002.1700001</v>
      </c>
      <c r="I15" s="312">
        <v>3499963804.1300001</v>
      </c>
      <c r="J15" s="312">
        <v>1924160783.6199999</v>
      </c>
      <c r="K15" s="312">
        <v>1806319751.8900001</v>
      </c>
      <c r="L15" s="312">
        <v>1807314738.2099998</v>
      </c>
      <c r="M15" s="312">
        <v>1673349621.1599996</v>
      </c>
      <c r="N15" s="312">
        <v>2055097125.0800004</v>
      </c>
      <c r="O15" s="312">
        <v>1936890378.22</v>
      </c>
      <c r="P15" s="312">
        <v>2061949377.5999994</v>
      </c>
      <c r="Q15" s="312">
        <v>25082430440.259998</v>
      </c>
    </row>
    <row r="16" spans="2:19" x14ac:dyDescent="0.25">
      <c r="B16" s="151" t="s">
        <v>34</v>
      </c>
      <c r="C16" s="142" t="s">
        <v>35</v>
      </c>
      <c r="D16" s="311">
        <v>15335895945</v>
      </c>
      <c r="E16" s="312">
        <v>1613098077.6400001</v>
      </c>
      <c r="F16" s="312">
        <v>619209423.25999999</v>
      </c>
      <c r="G16" s="312">
        <v>615742710.68999994</v>
      </c>
      <c r="H16" s="312">
        <v>2112752762.2299995</v>
      </c>
      <c r="I16" s="312">
        <v>2019064842.1799998</v>
      </c>
      <c r="J16" s="312">
        <v>2102310049.2700005</v>
      </c>
      <c r="K16" s="312">
        <v>4386597591.25</v>
      </c>
      <c r="L16" s="312">
        <v>1071318926.3900001</v>
      </c>
      <c r="M16" s="312">
        <v>1196371374.0799999</v>
      </c>
      <c r="N16" s="312">
        <v>1167924979.5700004</v>
      </c>
      <c r="O16" s="312">
        <v>1086168523.3199997</v>
      </c>
      <c r="P16" s="312">
        <v>1549098757.47</v>
      </c>
      <c r="Q16" s="312">
        <v>19539658017.349998</v>
      </c>
    </row>
    <row r="17" spans="2:17" s="139" customFormat="1" x14ac:dyDescent="0.25">
      <c r="B17" s="157" t="s">
        <v>36</v>
      </c>
      <c r="C17" s="156" t="s">
        <v>37</v>
      </c>
      <c r="D17" s="317">
        <v>14335187618</v>
      </c>
      <c r="E17" s="310">
        <v>730931019.79999995</v>
      </c>
      <c r="F17" s="310">
        <v>900515298.07999992</v>
      </c>
      <c r="G17" s="310">
        <v>1431757143.3300002</v>
      </c>
      <c r="H17" s="310">
        <v>1191071208.6400001</v>
      </c>
      <c r="I17" s="310">
        <v>1658553671.46</v>
      </c>
      <c r="J17" s="310">
        <v>1020009348.8199999</v>
      </c>
      <c r="K17" s="310">
        <v>880392017.23000002</v>
      </c>
      <c r="L17" s="310">
        <v>1392861655.1999998</v>
      </c>
      <c r="M17" s="310">
        <v>1377965084.55</v>
      </c>
      <c r="N17" s="310">
        <v>2148269162.54</v>
      </c>
      <c r="O17" s="310">
        <v>1487962707.6900001</v>
      </c>
      <c r="P17" s="310">
        <v>1433927857.0400002</v>
      </c>
      <c r="Q17" s="310">
        <v>15654216174.380001</v>
      </c>
    </row>
    <row r="18" spans="2:17" x14ac:dyDescent="0.25">
      <c r="B18" s="151" t="s">
        <v>38</v>
      </c>
      <c r="C18" s="142" t="s">
        <v>39</v>
      </c>
      <c r="D18" s="311">
        <v>8556135554</v>
      </c>
      <c r="E18" s="312">
        <v>468797819.92000002</v>
      </c>
      <c r="F18" s="312">
        <v>546404772.66999996</v>
      </c>
      <c r="G18" s="312">
        <v>921028534.47000015</v>
      </c>
      <c r="H18" s="312">
        <v>795887997.42000008</v>
      </c>
      <c r="I18" s="312">
        <v>1183676364.22</v>
      </c>
      <c r="J18" s="312">
        <v>591141224.89999986</v>
      </c>
      <c r="K18" s="312">
        <v>498926234.94</v>
      </c>
      <c r="L18" s="312">
        <v>922918536.12999988</v>
      </c>
      <c r="M18" s="312">
        <v>949677022.75999999</v>
      </c>
      <c r="N18" s="312">
        <v>1734577198.8399999</v>
      </c>
      <c r="O18" s="312">
        <v>1038359098.9399999</v>
      </c>
      <c r="P18" s="312">
        <v>966087835.28000021</v>
      </c>
      <c r="Q18" s="312">
        <v>10617482640.49</v>
      </c>
    </row>
    <row r="19" spans="2:17" x14ac:dyDescent="0.25">
      <c r="B19" s="151" t="s">
        <v>40</v>
      </c>
      <c r="C19" s="142" t="s">
        <v>41</v>
      </c>
      <c r="D19" s="311">
        <v>5779052064</v>
      </c>
      <c r="E19" s="312">
        <v>262133199.88</v>
      </c>
      <c r="F19" s="312">
        <v>354110525.40999997</v>
      </c>
      <c r="G19" s="312">
        <v>510728608.86000001</v>
      </c>
      <c r="H19" s="312">
        <v>395183211.21999997</v>
      </c>
      <c r="I19" s="312">
        <v>474877307.24000001</v>
      </c>
      <c r="J19" s="312">
        <v>428868123.92000002</v>
      </c>
      <c r="K19" s="312">
        <v>381465782.29000008</v>
      </c>
      <c r="L19" s="312">
        <v>469943119.07000005</v>
      </c>
      <c r="M19" s="312">
        <v>428288061.79000002</v>
      </c>
      <c r="N19" s="312">
        <v>413691963.69999999</v>
      </c>
      <c r="O19" s="312">
        <v>449603608.75</v>
      </c>
      <c r="P19" s="312">
        <v>467840021.75999999</v>
      </c>
      <c r="Q19" s="312">
        <v>5036733533.8900003</v>
      </c>
    </row>
    <row r="20" spans="2:17" s="139" customFormat="1" x14ac:dyDescent="0.25">
      <c r="B20" s="157" t="s">
        <v>42</v>
      </c>
      <c r="C20" s="156" t="s">
        <v>43</v>
      </c>
      <c r="D20" s="317">
        <v>170499932514</v>
      </c>
      <c r="E20" s="310">
        <v>13821177888.049997</v>
      </c>
      <c r="F20" s="310">
        <v>12276996801.27</v>
      </c>
      <c r="G20" s="310">
        <v>13859626119.200003</v>
      </c>
      <c r="H20" s="310">
        <v>14019630234.920002</v>
      </c>
      <c r="I20" s="310">
        <v>13798504367.139999</v>
      </c>
      <c r="J20" s="310">
        <v>14006196572.309999</v>
      </c>
      <c r="K20" s="310">
        <v>13931453721.07</v>
      </c>
      <c r="L20" s="310">
        <v>13214690954.67</v>
      </c>
      <c r="M20" s="310">
        <v>14732708862.349998</v>
      </c>
      <c r="N20" s="310">
        <v>14197555260.830002</v>
      </c>
      <c r="O20" s="310">
        <v>14637920630.08</v>
      </c>
      <c r="P20" s="310">
        <v>15446749276.550001</v>
      </c>
      <c r="Q20" s="310">
        <v>167943210688.44003</v>
      </c>
    </row>
    <row r="21" spans="2:17" x14ac:dyDescent="0.25">
      <c r="B21" s="151" t="s">
        <v>44</v>
      </c>
      <c r="C21" s="142" t="s">
        <v>45</v>
      </c>
      <c r="D21" s="311">
        <v>87007911597</v>
      </c>
      <c r="E21" s="312">
        <v>7212597104.7599993</v>
      </c>
      <c r="F21" s="312">
        <v>6764737824.1499996</v>
      </c>
      <c r="G21" s="312">
        <v>7223336421.6600008</v>
      </c>
      <c r="H21" s="312">
        <v>7636314853.1200008</v>
      </c>
      <c r="I21" s="312">
        <v>7920144383.4800005</v>
      </c>
      <c r="J21" s="312">
        <v>7261298125.3699999</v>
      </c>
      <c r="K21" s="312">
        <v>7679799585.4499998</v>
      </c>
      <c r="L21" s="312">
        <v>7413851820.6699991</v>
      </c>
      <c r="M21" s="312">
        <v>7375490329.7200003</v>
      </c>
      <c r="N21" s="312">
        <v>7625063868.7800007</v>
      </c>
      <c r="O21" s="312">
        <v>7623581847.4900007</v>
      </c>
      <c r="P21" s="312">
        <v>7876105839.9399996</v>
      </c>
      <c r="Q21" s="312">
        <v>89612322004.590012</v>
      </c>
    </row>
    <row r="22" spans="2:17" x14ac:dyDescent="0.25">
      <c r="B22" s="151" t="s">
        <v>46</v>
      </c>
      <c r="C22" s="142" t="s">
        <v>47</v>
      </c>
      <c r="D22" s="311">
        <v>64394989693</v>
      </c>
      <c r="E22" s="312">
        <v>5454135045.9799995</v>
      </c>
      <c r="F22" s="312">
        <v>4370923922.5900002</v>
      </c>
      <c r="G22" s="312">
        <v>5471643197.1000004</v>
      </c>
      <c r="H22" s="312">
        <v>5093309338.210001</v>
      </c>
      <c r="I22" s="312">
        <v>4670785099.9499998</v>
      </c>
      <c r="J22" s="312">
        <v>5631966115.9000006</v>
      </c>
      <c r="K22" s="312">
        <v>4887474484.4700003</v>
      </c>
      <c r="L22" s="312">
        <v>4530972847.0799999</v>
      </c>
      <c r="M22" s="312">
        <v>5865843986.789999</v>
      </c>
      <c r="N22" s="312">
        <v>5082498393.920002</v>
      </c>
      <c r="O22" s="312">
        <v>5157151285.4399986</v>
      </c>
      <c r="P22" s="312">
        <v>6116834060.0100002</v>
      </c>
      <c r="Q22" s="312">
        <v>62333537777.44001</v>
      </c>
    </row>
    <row r="23" spans="2:17" x14ac:dyDescent="0.25">
      <c r="B23" s="151" t="s">
        <v>48</v>
      </c>
      <c r="C23" s="142" t="s">
        <v>49</v>
      </c>
      <c r="D23" s="311">
        <v>15961309471</v>
      </c>
      <c r="E23" s="312">
        <v>1063980880.46</v>
      </c>
      <c r="F23" s="312">
        <v>986818286.65999997</v>
      </c>
      <c r="G23" s="312">
        <v>1036241938.5800002</v>
      </c>
      <c r="H23" s="312">
        <v>1193270066.2400002</v>
      </c>
      <c r="I23" s="312">
        <v>1108080368.9599998</v>
      </c>
      <c r="J23" s="312">
        <v>1035844849.9600002</v>
      </c>
      <c r="K23" s="312">
        <v>1243850904.5900002</v>
      </c>
      <c r="L23" s="312">
        <v>1052013047.62</v>
      </c>
      <c r="M23" s="312">
        <v>1165002440.47</v>
      </c>
      <c r="N23" s="312">
        <v>1054103055.65</v>
      </c>
      <c r="O23" s="312">
        <v>1054742217.6299999</v>
      </c>
      <c r="P23" s="312">
        <v>1270266016.3399999</v>
      </c>
      <c r="Q23" s="312">
        <v>13264214073.159998</v>
      </c>
    </row>
    <row r="24" spans="2:17" x14ac:dyDescent="0.25">
      <c r="B24" s="151" t="s">
        <v>50</v>
      </c>
      <c r="C24" s="142" t="s">
        <v>51</v>
      </c>
      <c r="D24" s="311">
        <v>3135721753</v>
      </c>
      <c r="E24" s="312">
        <v>90464856.850000009</v>
      </c>
      <c r="F24" s="312">
        <v>154516767.87</v>
      </c>
      <c r="G24" s="312">
        <v>128404561.85999997</v>
      </c>
      <c r="H24" s="312">
        <v>96735977.349999994</v>
      </c>
      <c r="I24" s="312">
        <v>99494514.750000015</v>
      </c>
      <c r="J24" s="312">
        <v>77087481.080000013</v>
      </c>
      <c r="K24" s="312">
        <v>120328746.56</v>
      </c>
      <c r="L24" s="312">
        <v>217853239.29999998</v>
      </c>
      <c r="M24" s="312">
        <v>326372105.37</v>
      </c>
      <c r="N24" s="312">
        <v>435889942.47999996</v>
      </c>
      <c r="O24" s="312">
        <v>802445279.5200001</v>
      </c>
      <c r="P24" s="312">
        <v>183543360.26000002</v>
      </c>
      <c r="Q24" s="312">
        <v>2733136833.2500005</v>
      </c>
    </row>
    <row r="25" spans="2:17" s="139" customFormat="1" x14ac:dyDescent="0.25">
      <c r="B25" s="157" t="s">
        <v>52</v>
      </c>
      <c r="C25" s="156" t="s">
        <v>53</v>
      </c>
      <c r="D25" s="317">
        <v>27184702508</v>
      </c>
      <c r="E25" s="310">
        <v>1638668679.3800001</v>
      </c>
      <c r="F25" s="310">
        <v>1763847512.9200003</v>
      </c>
      <c r="G25" s="310">
        <v>2017628206.6400001</v>
      </c>
      <c r="H25" s="310">
        <v>1888528006.6399999</v>
      </c>
      <c r="I25" s="310">
        <v>1990675713.6399999</v>
      </c>
      <c r="J25" s="310">
        <v>1971480977.8599999</v>
      </c>
      <c r="K25" s="310">
        <v>1972315215.3900001</v>
      </c>
      <c r="L25" s="310">
        <v>1990511481.1999998</v>
      </c>
      <c r="M25" s="310">
        <v>1820653686.28</v>
      </c>
      <c r="N25" s="310">
        <v>1932185107.8699999</v>
      </c>
      <c r="O25" s="310">
        <v>2044640577.1099999</v>
      </c>
      <c r="P25" s="310">
        <v>1972135464.9200001</v>
      </c>
      <c r="Q25" s="310">
        <v>23003270629.849998</v>
      </c>
    </row>
    <row r="26" spans="2:17" x14ac:dyDescent="0.25">
      <c r="B26" s="151" t="s">
        <v>54</v>
      </c>
      <c r="C26" s="142" t="s">
        <v>55</v>
      </c>
      <c r="D26" s="311">
        <v>22540110349</v>
      </c>
      <c r="E26" s="312">
        <v>1253024024.8800001</v>
      </c>
      <c r="F26" s="312">
        <v>1372166607.0100002</v>
      </c>
      <c r="G26" s="312">
        <v>1625247565.9200001</v>
      </c>
      <c r="H26" s="312">
        <v>1490281082.6399999</v>
      </c>
      <c r="I26" s="312">
        <v>1628980489.8</v>
      </c>
      <c r="J26" s="312">
        <v>1660473936.6299999</v>
      </c>
      <c r="K26" s="312">
        <v>1637054224.8900001</v>
      </c>
      <c r="L26" s="312">
        <v>1582043261.8299999</v>
      </c>
      <c r="M26" s="312">
        <v>1498347301.55</v>
      </c>
      <c r="N26" s="312">
        <v>1681021975.1099999</v>
      </c>
      <c r="O26" s="312">
        <v>1775934738.52</v>
      </c>
      <c r="P26" s="312">
        <v>1645749413.1800001</v>
      </c>
      <c r="Q26" s="312">
        <v>18850324621.959999</v>
      </c>
    </row>
    <row r="27" spans="2:17" x14ac:dyDescent="0.25">
      <c r="B27" s="151" t="s">
        <v>56</v>
      </c>
      <c r="C27" s="142" t="s">
        <v>57</v>
      </c>
      <c r="D27" s="311">
        <v>157714208</v>
      </c>
      <c r="E27" s="312">
        <v>13929929.4</v>
      </c>
      <c r="F27" s="312">
        <v>18975354.18</v>
      </c>
      <c r="G27" s="312">
        <v>6646308.2800000003</v>
      </c>
      <c r="H27" s="312">
        <v>7633791.79</v>
      </c>
      <c r="I27" s="312">
        <v>26058500.77</v>
      </c>
      <c r="J27" s="312">
        <v>27399132.700000003</v>
      </c>
      <c r="K27" s="312">
        <v>7505074.04</v>
      </c>
      <c r="L27" s="312">
        <v>23502332.460000001</v>
      </c>
      <c r="M27" s="312">
        <v>7465855.5899999989</v>
      </c>
      <c r="N27" s="312">
        <v>6636894.0800000001</v>
      </c>
      <c r="O27" s="312">
        <v>7183647.75</v>
      </c>
      <c r="P27" s="312">
        <v>28265046.120000001</v>
      </c>
      <c r="Q27" s="312">
        <v>181201867.16000003</v>
      </c>
    </row>
    <row r="28" spans="2:17" x14ac:dyDescent="0.25">
      <c r="B28" s="151" t="s">
        <v>58</v>
      </c>
      <c r="C28" s="142" t="s">
        <v>59</v>
      </c>
      <c r="D28" s="311">
        <v>4486877951</v>
      </c>
      <c r="E28" s="312">
        <v>371714725.09999996</v>
      </c>
      <c r="F28" s="312">
        <v>372705551.73000002</v>
      </c>
      <c r="G28" s="312">
        <v>385734332.44</v>
      </c>
      <c r="H28" s="312">
        <v>390613132.21000004</v>
      </c>
      <c r="I28" s="312">
        <v>335636723.06999993</v>
      </c>
      <c r="J28" s="312">
        <v>283607908.52999997</v>
      </c>
      <c r="K28" s="312">
        <v>327755916.45999998</v>
      </c>
      <c r="L28" s="312">
        <v>384965886.90999997</v>
      </c>
      <c r="M28" s="312">
        <v>314840529.14000005</v>
      </c>
      <c r="N28" s="312">
        <v>244526238.68000001</v>
      </c>
      <c r="O28" s="312">
        <v>261522190.84</v>
      </c>
      <c r="P28" s="312">
        <v>298121005.62</v>
      </c>
      <c r="Q28" s="312">
        <v>3971744140.7299995</v>
      </c>
    </row>
    <row r="29" spans="2:17" s="139" customFormat="1" x14ac:dyDescent="0.25">
      <c r="B29" s="157" t="s">
        <v>60</v>
      </c>
      <c r="C29" s="156" t="s">
        <v>61</v>
      </c>
      <c r="D29" s="317">
        <v>1106679</v>
      </c>
      <c r="E29" s="310">
        <v>3827.69</v>
      </c>
      <c r="F29" s="310">
        <v>681.51</v>
      </c>
      <c r="G29" s="310">
        <v>4133.87</v>
      </c>
      <c r="H29" s="310">
        <v>3840.7</v>
      </c>
      <c r="I29" s="310">
        <v>159.72</v>
      </c>
      <c r="J29" s="310">
        <v>5951.03</v>
      </c>
      <c r="K29" s="310">
        <v>6037.74</v>
      </c>
      <c r="L29" s="310">
        <v>5123.79</v>
      </c>
      <c r="M29" s="310">
        <v>2621.71</v>
      </c>
      <c r="N29" s="310">
        <v>7159.09</v>
      </c>
      <c r="O29" s="310">
        <v>1785.7800000000002</v>
      </c>
      <c r="P29" s="310">
        <v>14329.76</v>
      </c>
      <c r="Q29" s="310">
        <v>55652.390000000007</v>
      </c>
    </row>
    <row r="30" spans="2:17" s="139" customFormat="1" x14ac:dyDescent="0.25">
      <c r="B30" s="157" t="s">
        <v>62</v>
      </c>
      <c r="C30" s="156" t="s">
        <v>63</v>
      </c>
      <c r="D30" s="155">
        <v>0</v>
      </c>
      <c r="E30" s="310">
        <v>-1.9073486328125E-6</v>
      </c>
      <c r="F30" s="134">
        <v>0</v>
      </c>
      <c r="G30" s="134">
        <v>0</v>
      </c>
      <c r="H30" s="134">
        <v>0</v>
      </c>
      <c r="I30" s="310">
        <v>8.7739317677915096E-7</v>
      </c>
      <c r="J30" s="134">
        <v>0</v>
      </c>
      <c r="K30" s="134">
        <v>0</v>
      </c>
      <c r="L30" s="134">
        <v>0</v>
      </c>
      <c r="M30" s="134">
        <v>0</v>
      </c>
      <c r="N30" s="134">
        <v>0</v>
      </c>
      <c r="O30" s="134">
        <v>0</v>
      </c>
      <c r="P30" s="134">
        <v>0</v>
      </c>
      <c r="Q30" s="310">
        <v>-1.029955456033349E-6</v>
      </c>
    </row>
    <row r="31" spans="2:17" s="1" customFormat="1" x14ac:dyDescent="0.25">
      <c r="B31" s="150" t="s">
        <v>64</v>
      </c>
      <c r="C31" s="146" t="s">
        <v>65</v>
      </c>
      <c r="D31" s="313">
        <v>12220963566</v>
      </c>
      <c r="E31" s="305">
        <v>509896687.19000006</v>
      </c>
      <c r="F31" s="305">
        <v>443411555.02999997</v>
      </c>
      <c r="G31" s="305">
        <v>534572394.02000004</v>
      </c>
      <c r="H31" s="305">
        <v>400688349.93000001</v>
      </c>
      <c r="I31" s="305">
        <v>424026563.72000003</v>
      </c>
      <c r="J31" s="305">
        <v>440824969.74999988</v>
      </c>
      <c r="K31" s="305">
        <v>1616473990.98</v>
      </c>
      <c r="L31" s="305">
        <v>470670359.70000005</v>
      </c>
      <c r="M31" s="305">
        <v>616268867.47000003</v>
      </c>
      <c r="N31" s="305">
        <v>554330049.1500001</v>
      </c>
      <c r="O31" s="305">
        <v>1090549246.1799998</v>
      </c>
      <c r="P31" s="305">
        <v>1288193935.6500001</v>
      </c>
      <c r="Q31" s="305">
        <v>8389906968.7700014</v>
      </c>
    </row>
    <row r="32" spans="2:17" s="139" customFormat="1" x14ac:dyDescent="0.25">
      <c r="B32" s="157" t="s">
        <v>66</v>
      </c>
      <c r="C32" s="156" t="s">
        <v>67</v>
      </c>
      <c r="D32" s="317">
        <v>1761663643</v>
      </c>
      <c r="E32" s="310">
        <v>124441358.30000001</v>
      </c>
      <c r="F32" s="310">
        <v>102636312.36999999</v>
      </c>
      <c r="G32" s="310">
        <v>135536764.37</v>
      </c>
      <c r="H32" s="310">
        <v>99978393.269999996</v>
      </c>
      <c r="I32" s="310">
        <v>108901705.95</v>
      </c>
      <c r="J32" s="310">
        <v>107888357.52</v>
      </c>
      <c r="K32" s="310">
        <v>112770965.39</v>
      </c>
      <c r="L32" s="310">
        <v>104096871.22999999</v>
      </c>
      <c r="M32" s="310">
        <v>99056434.479999989</v>
      </c>
      <c r="N32" s="310">
        <v>120134916.29000001</v>
      </c>
      <c r="O32" s="310">
        <v>106955344.39999999</v>
      </c>
      <c r="P32" s="310">
        <v>115708978.99000001</v>
      </c>
      <c r="Q32" s="310">
        <v>1338106402.5600002</v>
      </c>
    </row>
    <row r="33" spans="2:17" x14ac:dyDescent="0.25">
      <c r="B33" s="151" t="s">
        <v>68</v>
      </c>
      <c r="C33" s="142" t="s">
        <v>69</v>
      </c>
      <c r="D33" s="311">
        <v>1761663643</v>
      </c>
      <c r="E33" s="312">
        <v>124441358.30000001</v>
      </c>
      <c r="F33" s="312">
        <v>102636312.36999999</v>
      </c>
      <c r="G33" s="312">
        <v>135536764.37</v>
      </c>
      <c r="H33" s="312">
        <v>99978393.269999996</v>
      </c>
      <c r="I33" s="312">
        <v>108901705.95</v>
      </c>
      <c r="J33" s="312">
        <v>107888357.52</v>
      </c>
      <c r="K33" s="312">
        <v>112770965.39</v>
      </c>
      <c r="L33" s="312">
        <v>104096871.22999999</v>
      </c>
      <c r="M33" s="312">
        <v>99056434.479999989</v>
      </c>
      <c r="N33" s="312">
        <v>120134916.29000001</v>
      </c>
      <c r="O33" s="312">
        <v>106955344.39999999</v>
      </c>
      <c r="P33" s="312">
        <v>115708978.99000001</v>
      </c>
      <c r="Q33" s="312">
        <v>1338106402.5600002</v>
      </c>
    </row>
    <row r="34" spans="2:17" s="139" customFormat="1" x14ac:dyDescent="0.25">
      <c r="B34" s="157" t="s">
        <v>70</v>
      </c>
      <c r="C34" s="156" t="s">
        <v>71</v>
      </c>
      <c r="D34" s="317">
        <v>7041313942</v>
      </c>
      <c r="E34" s="310">
        <v>359495089.16000009</v>
      </c>
      <c r="F34" s="310">
        <v>299011837.44</v>
      </c>
      <c r="G34" s="310">
        <v>342063838.44</v>
      </c>
      <c r="H34" s="310">
        <v>289922196.63</v>
      </c>
      <c r="I34" s="310">
        <v>294381893.24000001</v>
      </c>
      <c r="J34" s="310">
        <v>295953057.49999994</v>
      </c>
      <c r="K34" s="310">
        <v>310162197.26999998</v>
      </c>
      <c r="L34" s="310">
        <v>279087929.73000002</v>
      </c>
      <c r="M34" s="310">
        <v>278494483.65999997</v>
      </c>
      <c r="N34" s="310">
        <v>283033440.58000004</v>
      </c>
      <c r="O34" s="310">
        <v>313820694.57999998</v>
      </c>
      <c r="P34" s="310">
        <v>1075413676.2500002</v>
      </c>
      <c r="Q34" s="310">
        <v>4420840334.4800005</v>
      </c>
    </row>
    <row r="35" spans="2:17" x14ac:dyDescent="0.25">
      <c r="B35" s="151" t="s">
        <v>72</v>
      </c>
      <c r="C35" s="142" t="s">
        <v>73</v>
      </c>
      <c r="D35" s="311">
        <v>1976710270</v>
      </c>
      <c r="E35" s="312">
        <v>61903469.409999996</v>
      </c>
      <c r="F35" s="312">
        <v>66277126.399999999</v>
      </c>
      <c r="G35" s="312">
        <v>94101881.980000004</v>
      </c>
      <c r="H35" s="312">
        <v>87491503.879999995</v>
      </c>
      <c r="I35" s="312">
        <v>97546235.969999999</v>
      </c>
      <c r="J35" s="312">
        <v>96931715.579999983</v>
      </c>
      <c r="K35" s="312">
        <v>88358292.390000015</v>
      </c>
      <c r="L35" s="312">
        <v>86612309.570000008</v>
      </c>
      <c r="M35" s="312">
        <v>105090271.43000001</v>
      </c>
      <c r="N35" s="312">
        <v>85282525.230000019</v>
      </c>
      <c r="O35" s="312">
        <v>87943609.179999992</v>
      </c>
      <c r="P35" s="312">
        <v>182626505.25000003</v>
      </c>
      <c r="Q35" s="312">
        <v>1140165446.2700002</v>
      </c>
    </row>
    <row r="36" spans="2:17" x14ac:dyDescent="0.25">
      <c r="B36" s="151" t="s">
        <v>74</v>
      </c>
      <c r="C36" s="142" t="s">
        <v>75</v>
      </c>
      <c r="D36" s="311">
        <v>5064603672</v>
      </c>
      <c r="E36" s="312">
        <v>297591619.75000006</v>
      </c>
      <c r="F36" s="312">
        <v>232734711.03999999</v>
      </c>
      <c r="G36" s="312">
        <v>247961956.46000001</v>
      </c>
      <c r="H36" s="312">
        <v>202430692.74999997</v>
      </c>
      <c r="I36" s="312">
        <v>196835657.26999998</v>
      </c>
      <c r="J36" s="312">
        <v>199021341.91999996</v>
      </c>
      <c r="K36" s="312">
        <v>221803904.87999997</v>
      </c>
      <c r="L36" s="312">
        <v>192475620.16</v>
      </c>
      <c r="M36" s="312">
        <v>173404212.22999999</v>
      </c>
      <c r="N36" s="312">
        <v>197750915.35000002</v>
      </c>
      <c r="O36" s="312">
        <v>225877085.39999998</v>
      </c>
      <c r="P36" s="312">
        <v>892787171.00000012</v>
      </c>
      <c r="Q36" s="312">
        <v>3280674888.21</v>
      </c>
    </row>
    <row r="37" spans="2:17" s="139" customFormat="1" x14ac:dyDescent="0.25">
      <c r="B37" s="157" t="s">
        <v>76</v>
      </c>
      <c r="C37" s="156" t="s">
        <v>77</v>
      </c>
      <c r="D37" s="317">
        <v>3058928013</v>
      </c>
      <c r="E37" s="310">
        <v>20504.169999999998</v>
      </c>
      <c r="F37" s="310">
        <v>17456.97</v>
      </c>
      <c r="G37" s="310">
        <v>30982.77</v>
      </c>
      <c r="H37" s="310">
        <v>16180.97</v>
      </c>
      <c r="I37" s="310">
        <v>12412.16</v>
      </c>
      <c r="J37" s="310">
        <v>9333.9</v>
      </c>
      <c r="K37" s="310">
        <v>138850233.28999999</v>
      </c>
      <c r="L37" s="310">
        <v>23496112.080000002</v>
      </c>
      <c r="M37" s="310">
        <v>25021289.760000002</v>
      </c>
      <c r="N37" s="310">
        <v>35811304.600000001</v>
      </c>
      <c r="O37" s="310">
        <v>7513476.6900000004</v>
      </c>
      <c r="P37" s="310">
        <v>5251189.62</v>
      </c>
      <c r="Q37" s="310">
        <v>236050476.97999999</v>
      </c>
    </row>
    <row r="38" spans="2:17" x14ac:dyDescent="0.25">
      <c r="B38" s="151" t="s">
        <v>78</v>
      </c>
      <c r="C38" s="142" t="s">
        <v>79</v>
      </c>
      <c r="D38" s="311">
        <v>2500000000</v>
      </c>
      <c r="E38" s="140">
        <v>0</v>
      </c>
      <c r="F38" s="140">
        <v>0</v>
      </c>
      <c r="G38" s="140">
        <v>0</v>
      </c>
      <c r="H38" s="140">
        <v>0</v>
      </c>
      <c r="I38" s="140">
        <v>0</v>
      </c>
      <c r="J38" s="140">
        <v>0</v>
      </c>
      <c r="K38" s="140">
        <v>0</v>
      </c>
      <c r="L38" s="140">
        <v>0</v>
      </c>
      <c r="M38" s="140">
        <v>0</v>
      </c>
      <c r="N38" s="140">
        <v>0</v>
      </c>
      <c r="O38" s="140">
        <v>0</v>
      </c>
      <c r="P38" s="140">
        <v>0</v>
      </c>
      <c r="Q38" s="140">
        <v>0</v>
      </c>
    </row>
    <row r="39" spans="2:17" x14ac:dyDescent="0.25">
      <c r="B39" s="151" t="s">
        <v>80</v>
      </c>
      <c r="C39" s="142" t="s">
        <v>81</v>
      </c>
      <c r="D39" s="141">
        <v>0</v>
      </c>
      <c r="E39" s="140">
        <v>0</v>
      </c>
      <c r="F39" s="140">
        <v>0</v>
      </c>
      <c r="G39" s="140">
        <v>0</v>
      </c>
      <c r="H39" s="140">
        <v>0</v>
      </c>
      <c r="I39" s="140">
        <v>0</v>
      </c>
      <c r="J39" s="140">
        <v>0</v>
      </c>
      <c r="K39" s="140">
        <v>0</v>
      </c>
      <c r="L39" s="140">
        <v>0</v>
      </c>
      <c r="M39" s="140">
        <v>0</v>
      </c>
      <c r="N39" s="140">
        <v>0</v>
      </c>
      <c r="O39" s="140">
        <v>0</v>
      </c>
      <c r="P39" s="140">
        <v>0</v>
      </c>
      <c r="Q39" s="140">
        <v>0</v>
      </c>
    </row>
    <row r="40" spans="2:17" x14ac:dyDescent="0.25">
      <c r="B40" s="151" t="s">
        <v>82</v>
      </c>
      <c r="C40" s="142" t="s">
        <v>83</v>
      </c>
      <c r="D40" s="311">
        <v>558928013</v>
      </c>
      <c r="E40" s="312">
        <v>20504.169999999998</v>
      </c>
      <c r="F40" s="312">
        <v>17456.97</v>
      </c>
      <c r="G40" s="312">
        <v>30982.77</v>
      </c>
      <c r="H40" s="312">
        <v>16180.97</v>
      </c>
      <c r="I40" s="312">
        <v>12412.16</v>
      </c>
      <c r="J40" s="312">
        <v>9333.9</v>
      </c>
      <c r="K40" s="312">
        <v>138850233.28999999</v>
      </c>
      <c r="L40" s="312">
        <v>23496112.080000002</v>
      </c>
      <c r="M40" s="312">
        <v>25021289.760000002</v>
      </c>
      <c r="N40" s="312">
        <v>35811304.600000001</v>
      </c>
      <c r="O40" s="312">
        <v>7513476.6900000004</v>
      </c>
      <c r="P40" s="312">
        <v>5251189.62</v>
      </c>
      <c r="Q40" s="312">
        <v>236050476.97999999</v>
      </c>
    </row>
    <row r="41" spans="2:17" s="139" customFormat="1" x14ac:dyDescent="0.25">
      <c r="B41" s="157" t="s">
        <v>84</v>
      </c>
      <c r="C41" s="156" t="s">
        <v>85</v>
      </c>
      <c r="D41" s="317">
        <v>359057968</v>
      </c>
      <c r="E41" s="310">
        <v>25939735.560000002</v>
      </c>
      <c r="F41" s="310">
        <v>41745948.25</v>
      </c>
      <c r="G41" s="310">
        <v>56940808.439999998</v>
      </c>
      <c r="H41" s="310">
        <v>10771579.059999999</v>
      </c>
      <c r="I41" s="310">
        <v>20730552.370000001</v>
      </c>
      <c r="J41" s="310">
        <v>36974220.830000006</v>
      </c>
      <c r="K41" s="310">
        <v>1054690595.03</v>
      </c>
      <c r="L41" s="310">
        <v>63989446.660000026</v>
      </c>
      <c r="M41" s="310">
        <v>213696659.56999999</v>
      </c>
      <c r="N41" s="310">
        <v>115350387.68000002</v>
      </c>
      <c r="O41" s="310">
        <v>662259730.50999999</v>
      </c>
      <c r="P41" s="310">
        <v>91820090.790000007</v>
      </c>
      <c r="Q41" s="310">
        <v>2394909754.75</v>
      </c>
    </row>
    <row r="42" spans="2:17" s="1" customFormat="1" x14ac:dyDescent="0.25">
      <c r="B42" s="150" t="s">
        <v>86</v>
      </c>
      <c r="C42" s="146" t="s">
        <v>87</v>
      </c>
      <c r="D42" s="313">
        <v>506489381</v>
      </c>
      <c r="E42" s="305">
        <v>656786.09</v>
      </c>
      <c r="F42" s="305">
        <v>106500</v>
      </c>
      <c r="G42" s="305">
        <v>741037.41</v>
      </c>
      <c r="H42" s="305">
        <v>114000</v>
      </c>
      <c r="I42" s="305">
        <v>688790.25</v>
      </c>
      <c r="J42" s="305">
        <v>810304.61</v>
      </c>
      <c r="K42" s="305">
        <v>237716</v>
      </c>
      <c r="L42" s="305">
        <v>492759.07</v>
      </c>
      <c r="M42" s="305">
        <v>411782.3</v>
      </c>
      <c r="N42" s="305">
        <v>769512.38</v>
      </c>
      <c r="O42" s="305">
        <v>498386.01</v>
      </c>
      <c r="P42" s="305">
        <v>429289.47</v>
      </c>
      <c r="Q42" s="305">
        <v>5956863.5899999989</v>
      </c>
    </row>
    <row r="43" spans="2:17" x14ac:dyDescent="0.25">
      <c r="B43" s="151" t="s">
        <v>88</v>
      </c>
      <c r="C43" s="142" t="s">
        <v>89</v>
      </c>
      <c r="D43" s="311">
        <v>6489381</v>
      </c>
      <c r="E43" s="312">
        <v>656786.09</v>
      </c>
      <c r="F43" s="312">
        <v>106500</v>
      </c>
      <c r="G43" s="312">
        <v>741037.41</v>
      </c>
      <c r="H43" s="312">
        <v>114000</v>
      </c>
      <c r="I43" s="312">
        <v>688790.25</v>
      </c>
      <c r="J43" s="312">
        <v>810304.61</v>
      </c>
      <c r="K43" s="312">
        <v>237716</v>
      </c>
      <c r="L43" s="312">
        <v>492759.07</v>
      </c>
      <c r="M43" s="312">
        <v>411782.3</v>
      </c>
      <c r="N43" s="312">
        <v>769512.38</v>
      </c>
      <c r="O43" s="312">
        <v>498386.01</v>
      </c>
      <c r="P43" s="312">
        <v>429289.47</v>
      </c>
      <c r="Q43" s="312">
        <v>5956863.5899999989</v>
      </c>
    </row>
    <row r="44" spans="2:17" x14ac:dyDescent="0.25">
      <c r="B44" s="151" t="s">
        <v>90</v>
      </c>
      <c r="C44" s="142" t="s">
        <v>91</v>
      </c>
      <c r="D44" s="311">
        <v>500000000</v>
      </c>
      <c r="E44" s="140">
        <v>0</v>
      </c>
      <c r="F44" s="140">
        <v>0</v>
      </c>
      <c r="G44" s="140">
        <v>0</v>
      </c>
      <c r="H44" s="140">
        <v>0</v>
      </c>
      <c r="I44" s="140">
        <v>0</v>
      </c>
      <c r="J44" s="140">
        <v>0</v>
      </c>
      <c r="K44" s="140">
        <v>0</v>
      </c>
      <c r="L44" s="140">
        <v>0</v>
      </c>
      <c r="M44" s="140">
        <v>0</v>
      </c>
      <c r="N44" s="140">
        <v>0</v>
      </c>
      <c r="O44" s="140">
        <v>0</v>
      </c>
      <c r="P44" s="140">
        <v>0</v>
      </c>
      <c r="Q44" s="140">
        <v>0</v>
      </c>
    </row>
    <row r="45" spans="2:17" s="1" customFormat="1" x14ac:dyDescent="0.25">
      <c r="B45" s="150" t="s">
        <v>92</v>
      </c>
      <c r="C45" s="146" t="s">
        <v>93</v>
      </c>
      <c r="D45" s="145">
        <v>0</v>
      </c>
      <c r="E45" s="305">
        <v>1115949.6200000001</v>
      </c>
      <c r="F45" s="144">
        <v>0</v>
      </c>
      <c r="G45" s="305">
        <v>378327974.83999997</v>
      </c>
      <c r="H45" s="305">
        <v>126406218.42</v>
      </c>
      <c r="I45" s="305">
        <v>12281031.93</v>
      </c>
      <c r="J45" s="305">
        <v>20200044.830000002</v>
      </c>
      <c r="K45" s="305">
        <v>101485343.48999999</v>
      </c>
      <c r="L45" s="305">
        <v>6987149.8099999996</v>
      </c>
      <c r="M45" s="305">
        <v>4637897.7100000009</v>
      </c>
      <c r="N45" s="305">
        <v>57140958.900000006</v>
      </c>
      <c r="O45" s="305">
        <v>16877777.109999999</v>
      </c>
      <c r="P45" s="305">
        <v>456504252.08999997</v>
      </c>
      <c r="Q45" s="305">
        <v>1181964598.75</v>
      </c>
    </row>
    <row r="46" spans="2:17" x14ac:dyDescent="0.25">
      <c r="B46" s="151" t="s">
        <v>92</v>
      </c>
      <c r="C46" s="142" t="s">
        <v>93</v>
      </c>
      <c r="D46" s="141">
        <v>0</v>
      </c>
      <c r="E46" s="312">
        <v>1115949.6200000001</v>
      </c>
      <c r="F46" s="140">
        <v>0</v>
      </c>
      <c r="G46" s="312">
        <v>378327974.83999997</v>
      </c>
      <c r="H46" s="312">
        <v>126406218.42</v>
      </c>
      <c r="I46" s="312">
        <v>12281031.93</v>
      </c>
      <c r="J46" s="312">
        <v>20200044.830000002</v>
      </c>
      <c r="K46" s="312">
        <v>101485343.48999999</v>
      </c>
      <c r="L46" s="312">
        <v>6987149.8099999996</v>
      </c>
      <c r="M46" s="312">
        <v>4637897.7100000009</v>
      </c>
      <c r="N46" s="312">
        <v>57140958.900000006</v>
      </c>
      <c r="O46" s="312">
        <v>16877777.109999999</v>
      </c>
      <c r="P46" s="312">
        <v>456504252.08999997</v>
      </c>
      <c r="Q46" s="312">
        <v>1181964598.75</v>
      </c>
    </row>
    <row r="47" spans="2:17" x14ac:dyDescent="0.25">
      <c r="B47" s="154" t="s">
        <v>94</v>
      </c>
      <c r="C47" s="153" t="s">
        <v>95</v>
      </c>
      <c r="D47" s="315">
        <v>3866763087</v>
      </c>
      <c r="E47" s="316">
        <v>2943695.52</v>
      </c>
      <c r="F47" s="316">
        <v>1699290</v>
      </c>
      <c r="G47" s="316">
        <v>912721.24</v>
      </c>
      <c r="H47" s="316">
        <v>285000</v>
      </c>
      <c r="I47" s="316">
        <v>1928217.86</v>
      </c>
      <c r="J47" s="316">
        <v>956300</v>
      </c>
      <c r="K47" s="316">
        <v>2041809.3799999997</v>
      </c>
      <c r="L47" s="316">
        <v>1026999.9999999999</v>
      </c>
      <c r="M47" s="316">
        <v>2347904.2800000003</v>
      </c>
      <c r="N47" s="316">
        <v>7928776.4199999999</v>
      </c>
      <c r="O47" s="316">
        <v>69523839.229999989</v>
      </c>
      <c r="P47" s="316">
        <v>658913165.25999999</v>
      </c>
      <c r="Q47" s="316">
        <v>750507719.18999994</v>
      </c>
    </row>
    <row r="48" spans="2:17" s="1" customFormat="1" x14ac:dyDescent="0.25">
      <c r="B48" s="150" t="s">
        <v>96</v>
      </c>
      <c r="C48" s="146" t="s">
        <v>97</v>
      </c>
      <c r="D48" s="313">
        <v>1294935</v>
      </c>
      <c r="E48" s="305">
        <v>1671172.21</v>
      </c>
      <c r="F48" s="144">
        <v>0</v>
      </c>
      <c r="G48" s="144">
        <v>0</v>
      </c>
      <c r="H48" s="144">
        <v>0</v>
      </c>
      <c r="I48" s="305">
        <v>562.04999999999995</v>
      </c>
      <c r="J48" s="305">
        <v>62000</v>
      </c>
      <c r="K48" s="305">
        <v>4800</v>
      </c>
      <c r="L48" s="305">
        <v>1026999.9999999999</v>
      </c>
      <c r="M48" s="305">
        <v>53000</v>
      </c>
      <c r="N48" s="144">
        <v>0</v>
      </c>
      <c r="O48" s="144">
        <v>0</v>
      </c>
      <c r="P48" s="305">
        <v>3900000</v>
      </c>
      <c r="Q48" s="305">
        <v>6718534.2599999998</v>
      </c>
    </row>
    <row r="49" spans="2:17" x14ac:dyDescent="0.25">
      <c r="B49" s="151" t="s">
        <v>98</v>
      </c>
      <c r="C49" s="142" t="s">
        <v>99</v>
      </c>
      <c r="D49" s="311">
        <v>678579</v>
      </c>
      <c r="E49" s="312">
        <v>1671172.21</v>
      </c>
      <c r="F49" s="140">
        <v>0</v>
      </c>
      <c r="G49" s="140">
        <v>0</v>
      </c>
      <c r="H49" s="140">
        <v>0</v>
      </c>
      <c r="I49" s="140">
        <v>0</v>
      </c>
      <c r="J49" s="312">
        <v>62000</v>
      </c>
      <c r="K49" s="312">
        <v>4800</v>
      </c>
      <c r="L49" s="312">
        <v>1026999.9999999999</v>
      </c>
      <c r="M49" s="312">
        <v>53000</v>
      </c>
      <c r="N49" s="140">
        <v>0</v>
      </c>
      <c r="O49" s="140">
        <v>0</v>
      </c>
      <c r="P49" s="312">
        <v>3900000</v>
      </c>
      <c r="Q49" s="312">
        <v>6717972.21</v>
      </c>
    </row>
    <row r="50" spans="2:17" x14ac:dyDescent="0.25">
      <c r="B50" s="151" t="s">
        <v>100</v>
      </c>
      <c r="C50" s="142" t="s">
        <v>101</v>
      </c>
      <c r="D50" s="311">
        <v>616356</v>
      </c>
      <c r="E50" s="140">
        <v>0</v>
      </c>
      <c r="F50" s="140">
        <v>0</v>
      </c>
      <c r="G50" s="140">
        <v>0</v>
      </c>
      <c r="H50" s="140">
        <v>0</v>
      </c>
      <c r="I50" s="312">
        <v>562.04999999999995</v>
      </c>
      <c r="J50" s="140">
        <v>0</v>
      </c>
      <c r="K50" s="140">
        <v>0</v>
      </c>
      <c r="L50" s="140">
        <v>0</v>
      </c>
      <c r="M50" s="140">
        <v>0</v>
      </c>
      <c r="N50" s="140">
        <v>0</v>
      </c>
      <c r="O50" s="140">
        <v>0</v>
      </c>
      <c r="P50" s="140">
        <v>0</v>
      </c>
      <c r="Q50" s="312">
        <v>562.04999999999995</v>
      </c>
    </row>
    <row r="51" spans="2:17" s="1" customFormat="1" x14ac:dyDescent="0.25">
      <c r="B51" s="151" t="s">
        <v>102</v>
      </c>
      <c r="C51" s="146" t="s">
        <v>103</v>
      </c>
      <c r="D51" s="313">
        <v>468152</v>
      </c>
      <c r="E51" s="140">
        <v>0</v>
      </c>
      <c r="F51" s="140">
        <v>0</v>
      </c>
      <c r="G51" s="140">
        <v>0</v>
      </c>
      <c r="H51" s="140">
        <v>0</v>
      </c>
      <c r="I51" s="140">
        <v>0</v>
      </c>
      <c r="J51" s="140">
        <v>0</v>
      </c>
      <c r="K51" s="140">
        <v>0</v>
      </c>
      <c r="L51" s="140">
        <v>0</v>
      </c>
      <c r="M51" s="140">
        <v>0</v>
      </c>
      <c r="N51" s="140">
        <v>0</v>
      </c>
      <c r="O51" s="140">
        <v>0</v>
      </c>
      <c r="P51" s="140">
        <v>0</v>
      </c>
      <c r="Q51" s="140">
        <v>0</v>
      </c>
    </row>
    <row r="52" spans="2:17" x14ac:dyDescent="0.25">
      <c r="B52" s="151" t="s">
        <v>104</v>
      </c>
      <c r="C52" s="142" t="s">
        <v>89</v>
      </c>
      <c r="D52" s="311">
        <v>468152</v>
      </c>
      <c r="E52" s="140">
        <v>0</v>
      </c>
      <c r="F52" s="140">
        <v>0</v>
      </c>
      <c r="G52" s="140">
        <v>0</v>
      </c>
      <c r="H52" s="140">
        <v>0</v>
      </c>
      <c r="I52" s="140">
        <v>0</v>
      </c>
      <c r="J52" s="140">
        <v>0</v>
      </c>
      <c r="K52" s="140">
        <v>0</v>
      </c>
      <c r="L52" s="140">
        <v>0</v>
      </c>
      <c r="M52" s="140">
        <v>0</v>
      </c>
      <c r="N52" s="140">
        <v>0</v>
      </c>
      <c r="O52" s="140">
        <v>0</v>
      </c>
      <c r="P52" s="140">
        <v>0</v>
      </c>
      <c r="Q52" s="140">
        <v>0</v>
      </c>
    </row>
    <row r="53" spans="2:17" s="1" customFormat="1" x14ac:dyDescent="0.25">
      <c r="B53" s="150" t="s">
        <v>105</v>
      </c>
      <c r="C53" s="146" t="s">
        <v>106</v>
      </c>
      <c r="D53" s="313">
        <v>3865000000</v>
      </c>
      <c r="E53" s="305">
        <v>1272523.31</v>
      </c>
      <c r="F53" s="305">
        <v>1699290</v>
      </c>
      <c r="G53" s="305">
        <v>912721.24</v>
      </c>
      <c r="H53" s="305">
        <v>285000</v>
      </c>
      <c r="I53" s="305">
        <v>1927655.81</v>
      </c>
      <c r="J53" s="305">
        <v>894300</v>
      </c>
      <c r="K53" s="305">
        <v>2037009.3799999997</v>
      </c>
      <c r="L53" s="144">
        <v>0</v>
      </c>
      <c r="M53" s="305">
        <v>2294904.2800000003</v>
      </c>
      <c r="N53" s="305">
        <v>7928776.4199999999</v>
      </c>
      <c r="O53" s="305">
        <v>69523839.229999989</v>
      </c>
      <c r="P53" s="305">
        <v>655013165.25999999</v>
      </c>
      <c r="Q53" s="305">
        <v>743789184.92999995</v>
      </c>
    </row>
    <row r="54" spans="2:17" x14ac:dyDescent="0.25">
      <c r="B54" s="150" t="s">
        <v>105</v>
      </c>
      <c r="C54" s="142" t="s">
        <v>106</v>
      </c>
      <c r="D54" s="311">
        <v>3865000000</v>
      </c>
      <c r="E54" s="312">
        <v>1272523.31</v>
      </c>
      <c r="F54" s="312">
        <v>1699290</v>
      </c>
      <c r="G54" s="312">
        <v>912721.24</v>
      </c>
      <c r="H54" s="312">
        <v>285000</v>
      </c>
      <c r="I54" s="312">
        <v>1927655.81</v>
      </c>
      <c r="J54" s="312">
        <v>894300</v>
      </c>
      <c r="K54" s="312">
        <v>2037009.3799999997</v>
      </c>
      <c r="L54" s="140">
        <v>0</v>
      </c>
      <c r="M54" s="312">
        <v>2294904.2800000003</v>
      </c>
      <c r="N54" s="312">
        <v>7928776.4199999999</v>
      </c>
      <c r="O54" s="312">
        <v>69523839.229999989</v>
      </c>
      <c r="P54" s="312">
        <v>655013165.25999999</v>
      </c>
      <c r="Q54" s="312">
        <v>743789184.92999995</v>
      </c>
    </row>
    <row r="55" spans="2:17" x14ac:dyDescent="0.25">
      <c r="B55" s="426" t="s">
        <v>107</v>
      </c>
      <c r="C55" s="426"/>
      <c r="D55" s="314">
        <v>293216795514</v>
      </c>
      <c r="E55" s="309">
        <v>22158388386.959991</v>
      </c>
      <c r="F55" s="309">
        <v>19308287023.610001</v>
      </c>
      <c r="G55" s="309">
        <v>22194207605.489994</v>
      </c>
      <c r="H55" s="309">
        <v>24855992520.240002</v>
      </c>
      <c r="I55" s="309">
        <v>25323904367.450001</v>
      </c>
      <c r="J55" s="309">
        <v>23135050413.470009</v>
      </c>
      <c r="K55" s="309">
        <v>26111782379.730003</v>
      </c>
      <c r="L55" s="309">
        <v>21532508664.640003</v>
      </c>
      <c r="M55" s="309">
        <v>22942085432.439991</v>
      </c>
      <c r="N55" s="309">
        <v>23609656646.130005</v>
      </c>
      <c r="O55" s="309">
        <v>24141446208.32</v>
      </c>
      <c r="P55" s="309">
        <v>27041388664.119999</v>
      </c>
      <c r="Q55" s="309">
        <v>282354698312.60004</v>
      </c>
    </row>
    <row r="56" spans="2:17" x14ac:dyDescent="0.25">
      <c r="B56" s="142"/>
      <c r="C56" s="142"/>
      <c r="D56" s="142"/>
      <c r="E56" s="68"/>
      <c r="F56" s="68"/>
      <c r="G56" s="68"/>
      <c r="H56" s="68"/>
      <c r="I56" s="68"/>
      <c r="J56" s="68"/>
      <c r="K56" s="68"/>
      <c r="L56" s="68"/>
      <c r="M56" s="68"/>
      <c r="N56" s="68"/>
      <c r="O56" s="68"/>
      <c r="P56" s="68"/>
      <c r="Q56" s="68"/>
    </row>
    <row r="57" spans="2:17" s="149" customFormat="1" x14ac:dyDescent="0.25">
      <c r="B57" s="427" t="s">
        <v>7</v>
      </c>
      <c r="C57" s="427" t="s">
        <v>8</v>
      </c>
      <c r="D57" s="256"/>
      <c r="E57" s="428">
        <v>2011</v>
      </c>
      <c r="F57" s="428"/>
      <c r="G57" s="428"/>
      <c r="H57" s="428"/>
      <c r="I57" s="428"/>
      <c r="J57" s="428"/>
      <c r="K57" s="428"/>
      <c r="L57" s="428"/>
      <c r="M57" s="428"/>
      <c r="N57" s="428"/>
      <c r="O57" s="428"/>
      <c r="P57" s="428"/>
      <c r="Q57" s="428"/>
    </row>
    <row r="58" spans="2:17" x14ac:dyDescent="0.25">
      <c r="B58" s="427"/>
      <c r="C58" s="427"/>
      <c r="D58" s="256"/>
      <c r="E58" s="148" t="s">
        <v>11</v>
      </c>
      <c r="F58" s="148" t="s">
        <v>12</v>
      </c>
      <c r="G58" s="148" t="s">
        <v>13</v>
      </c>
      <c r="H58" s="148" t="s">
        <v>14</v>
      </c>
      <c r="I58" s="148" t="s">
        <v>15</v>
      </c>
      <c r="J58" s="148" t="s">
        <v>16</v>
      </c>
      <c r="K58" s="148" t="s">
        <v>17</v>
      </c>
      <c r="L58" s="148" t="s">
        <v>18</v>
      </c>
      <c r="M58" s="148" t="s">
        <v>19</v>
      </c>
      <c r="N58" s="148" t="s">
        <v>20</v>
      </c>
      <c r="O58" s="148" t="s">
        <v>21</v>
      </c>
      <c r="P58" s="148" t="s">
        <v>22</v>
      </c>
      <c r="Q58" s="148" t="s">
        <v>23</v>
      </c>
    </row>
    <row r="59" spans="2:17" s="1" customFormat="1" x14ac:dyDescent="0.25">
      <c r="B59" s="147">
        <v>131</v>
      </c>
      <c r="C59" s="146" t="s">
        <v>108</v>
      </c>
      <c r="D59" s="145">
        <v>0</v>
      </c>
      <c r="E59" s="305">
        <v>365186392.38999999</v>
      </c>
      <c r="F59" s="144">
        <v>0</v>
      </c>
      <c r="G59" s="305">
        <v>28917032.77</v>
      </c>
      <c r="H59" s="144">
        <v>0</v>
      </c>
      <c r="I59" s="305">
        <v>257518605.26000002</v>
      </c>
      <c r="J59" s="144">
        <v>0</v>
      </c>
      <c r="K59" s="144">
        <v>0</v>
      </c>
      <c r="L59" s="144">
        <v>0</v>
      </c>
      <c r="M59" s="305">
        <v>28744128.809999999</v>
      </c>
      <c r="N59" s="144">
        <v>0</v>
      </c>
      <c r="O59" s="144">
        <v>0</v>
      </c>
      <c r="P59" s="144">
        <v>0</v>
      </c>
      <c r="Q59" s="305">
        <v>680366159.23000002</v>
      </c>
    </row>
    <row r="60" spans="2:17" x14ac:dyDescent="0.25">
      <c r="B60" s="143">
        <v>1311</v>
      </c>
      <c r="C60" s="142" t="s">
        <v>109</v>
      </c>
      <c r="D60" s="141">
        <v>0</v>
      </c>
      <c r="E60" s="140">
        <v>0</v>
      </c>
      <c r="F60" s="140">
        <v>0</v>
      </c>
      <c r="G60" s="312">
        <v>28917032.77</v>
      </c>
      <c r="H60" s="140">
        <v>0</v>
      </c>
      <c r="I60" s="140">
        <v>0</v>
      </c>
      <c r="J60" s="140">
        <v>0</v>
      </c>
      <c r="K60" s="140">
        <v>0</v>
      </c>
      <c r="L60" s="140">
        <v>0</v>
      </c>
      <c r="M60" s="312">
        <v>28744128.809999999</v>
      </c>
      <c r="N60" s="140">
        <v>0</v>
      </c>
      <c r="O60" s="140">
        <v>0</v>
      </c>
      <c r="P60" s="140">
        <v>0</v>
      </c>
      <c r="Q60" s="312">
        <v>57661161.579999998</v>
      </c>
    </row>
    <row r="61" spans="2:17" x14ac:dyDescent="0.25">
      <c r="B61" s="143">
        <v>1313</v>
      </c>
      <c r="C61" s="142" t="s">
        <v>110</v>
      </c>
      <c r="D61" s="141">
        <v>0</v>
      </c>
      <c r="E61" s="312">
        <v>365186392.38999999</v>
      </c>
      <c r="F61" s="140">
        <v>0</v>
      </c>
      <c r="G61" s="140">
        <v>0</v>
      </c>
      <c r="H61" s="140">
        <v>0</v>
      </c>
      <c r="I61" s="312">
        <v>257518605.26000002</v>
      </c>
      <c r="J61" s="140">
        <v>0</v>
      </c>
      <c r="K61" s="140">
        <v>0</v>
      </c>
      <c r="L61" s="140">
        <v>0</v>
      </c>
      <c r="M61" s="140">
        <v>0</v>
      </c>
      <c r="N61" s="140">
        <v>0</v>
      </c>
      <c r="O61" s="140">
        <v>0</v>
      </c>
      <c r="P61" s="140">
        <v>0</v>
      </c>
      <c r="Q61" s="312">
        <v>622704997.64999998</v>
      </c>
    </row>
    <row r="62" spans="2:17" s="1" customFormat="1" x14ac:dyDescent="0.25">
      <c r="B62" s="147">
        <v>132</v>
      </c>
      <c r="C62" s="146" t="s">
        <v>111</v>
      </c>
      <c r="D62" s="313">
        <v>97258980000</v>
      </c>
      <c r="E62" s="305">
        <v>1454027088.53</v>
      </c>
      <c r="F62" s="305">
        <v>2836420922.1999998</v>
      </c>
      <c r="G62" s="305">
        <v>3153022524.3099999</v>
      </c>
      <c r="H62" s="305">
        <v>9043730983.9899998</v>
      </c>
      <c r="I62" s="305">
        <v>2457551503.6499996</v>
      </c>
      <c r="J62" s="305">
        <v>9383033522.7800007</v>
      </c>
      <c r="K62" s="305">
        <v>28825372401.919998</v>
      </c>
      <c r="L62" s="305">
        <v>4395836837.5100002</v>
      </c>
      <c r="M62" s="305">
        <v>7427310363.4700003</v>
      </c>
      <c r="N62" s="305">
        <v>5437009084.1800003</v>
      </c>
      <c r="O62" s="305">
        <v>17302796246.549999</v>
      </c>
      <c r="P62" s="305">
        <v>35250167107.360001</v>
      </c>
      <c r="Q62" s="305">
        <v>126966278586.44998</v>
      </c>
    </row>
    <row r="63" spans="2:17" s="139" customFormat="1" x14ac:dyDescent="0.25">
      <c r="B63" s="143">
        <v>1321</v>
      </c>
      <c r="C63" s="142" t="s">
        <v>112</v>
      </c>
      <c r="D63" s="311">
        <v>28201680000</v>
      </c>
      <c r="E63" s="134">
        <v>0</v>
      </c>
      <c r="F63" s="134">
        <v>0</v>
      </c>
      <c r="G63" s="134">
        <v>0</v>
      </c>
      <c r="H63" s="310">
        <v>5295528000</v>
      </c>
      <c r="I63" s="134">
        <v>0</v>
      </c>
      <c r="J63" s="310">
        <v>6145848880</v>
      </c>
      <c r="K63" s="310">
        <v>2329759800</v>
      </c>
      <c r="L63" s="310">
        <v>1139152312</v>
      </c>
      <c r="M63" s="310">
        <v>5009455673</v>
      </c>
      <c r="N63" s="310">
        <v>2074717119.9999998</v>
      </c>
      <c r="O63" s="310">
        <v>4446033573.1000004</v>
      </c>
      <c r="P63" s="310">
        <v>13856650532.549999</v>
      </c>
      <c r="Q63" s="310">
        <v>40297145890.649994</v>
      </c>
    </row>
    <row r="64" spans="2:17" x14ac:dyDescent="0.25">
      <c r="B64" s="143">
        <v>13211</v>
      </c>
      <c r="C64" s="142" t="s">
        <v>113</v>
      </c>
      <c r="D64" s="311">
        <v>28059680000</v>
      </c>
      <c r="E64" s="140">
        <v>0</v>
      </c>
      <c r="F64" s="140">
        <v>0</v>
      </c>
      <c r="G64" s="140">
        <v>0</v>
      </c>
      <c r="H64" s="140">
        <v>0</v>
      </c>
      <c r="I64" s="140">
        <v>0</v>
      </c>
      <c r="J64" s="312">
        <v>3482103880</v>
      </c>
      <c r="K64" s="312">
        <v>2329759800</v>
      </c>
      <c r="L64" s="312">
        <v>1139152312</v>
      </c>
      <c r="M64" s="312">
        <v>5009455673</v>
      </c>
      <c r="N64" s="312">
        <v>2074717119.9999998</v>
      </c>
      <c r="O64" s="312">
        <v>4446033573.1000004</v>
      </c>
      <c r="P64" s="312">
        <v>7045939787.5500002</v>
      </c>
      <c r="Q64" s="312">
        <v>25527162145.649998</v>
      </c>
    </row>
    <row r="65" spans="2:18" x14ac:dyDescent="0.25">
      <c r="B65" s="143">
        <v>13212</v>
      </c>
      <c r="C65" s="142" t="s">
        <v>114</v>
      </c>
      <c r="D65" s="311">
        <v>142000000</v>
      </c>
      <c r="E65" s="140">
        <v>0</v>
      </c>
      <c r="F65" s="140">
        <v>0</v>
      </c>
      <c r="G65" s="140">
        <v>0</v>
      </c>
      <c r="H65" s="312">
        <v>5295528000</v>
      </c>
      <c r="I65" s="140">
        <v>0</v>
      </c>
      <c r="J65" s="312">
        <v>2663745000</v>
      </c>
      <c r="K65" s="140">
        <v>0</v>
      </c>
      <c r="L65" s="140">
        <v>0</v>
      </c>
      <c r="M65" s="140">
        <v>0</v>
      </c>
      <c r="N65" s="140">
        <v>0</v>
      </c>
      <c r="O65" s="140">
        <v>0</v>
      </c>
      <c r="P65" s="312">
        <v>6810710745</v>
      </c>
      <c r="Q65" s="312">
        <v>14769983745</v>
      </c>
    </row>
    <row r="66" spans="2:18" s="139" customFormat="1" x14ac:dyDescent="0.25">
      <c r="B66" s="143">
        <v>1322</v>
      </c>
      <c r="C66" s="142" t="s">
        <v>115</v>
      </c>
      <c r="D66" s="311">
        <v>69057300000</v>
      </c>
      <c r="E66" s="310">
        <v>1454027088.53</v>
      </c>
      <c r="F66" s="310">
        <v>2836420922.1999998</v>
      </c>
      <c r="G66" s="310">
        <v>3153022524.3099999</v>
      </c>
      <c r="H66" s="310">
        <v>3748202983.9900002</v>
      </c>
      <c r="I66" s="310">
        <v>2457551503.6499996</v>
      </c>
      <c r="J66" s="310">
        <v>3237184642.7800007</v>
      </c>
      <c r="K66" s="310">
        <v>26495612601.919998</v>
      </c>
      <c r="L66" s="310">
        <v>3256684525.5100007</v>
      </c>
      <c r="M66" s="310">
        <v>2417854690.4700003</v>
      </c>
      <c r="N66" s="310">
        <v>3362291964.1799998</v>
      </c>
      <c r="O66" s="310">
        <v>12856762673.450001</v>
      </c>
      <c r="P66" s="310">
        <v>21393516574.809998</v>
      </c>
      <c r="Q66" s="310">
        <v>86669132695.799988</v>
      </c>
    </row>
    <row r="67" spans="2:18" x14ac:dyDescent="0.25">
      <c r="B67" s="143">
        <v>13221</v>
      </c>
      <c r="C67" s="142" t="s">
        <v>116</v>
      </c>
      <c r="D67" s="311">
        <v>19500143120</v>
      </c>
      <c r="E67" s="140">
        <v>0</v>
      </c>
      <c r="F67" s="140">
        <v>0</v>
      </c>
      <c r="G67" s="140">
        <v>0</v>
      </c>
      <c r="H67" s="140">
        <v>0</v>
      </c>
      <c r="I67" s="140">
        <v>0</v>
      </c>
      <c r="J67" s="140">
        <v>0</v>
      </c>
      <c r="K67" s="312">
        <v>18990355125</v>
      </c>
      <c r="L67" s="140">
        <v>0</v>
      </c>
      <c r="M67" s="312">
        <v>47594875</v>
      </c>
      <c r="N67" s="140">
        <v>0</v>
      </c>
      <c r="O67" s="312">
        <v>9595800375</v>
      </c>
      <c r="P67" s="312">
        <v>24049625</v>
      </c>
      <c r="Q67" s="312">
        <v>28657800000</v>
      </c>
    </row>
    <row r="68" spans="2:18" x14ac:dyDescent="0.25">
      <c r="B68" s="143">
        <v>13222</v>
      </c>
      <c r="C68" s="142" t="s">
        <v>117</v>
      </c>
      <c r="D68" s="311">
        <v>49557156880</v>
      </c>
      <c r="E68" s="312">
        <v>1454027088.53</v>
      </c>
      <c r="F68" s="312">
        <v>2836420922.1999998</v>
      </c>
      <c r="G68" s="312">
        <v>3153022524.3099999</v>
      </c>
      <c r="H68" s="312">
        <v>3748202983.9900002</v>
      </c>
      <c r="I68" s="312">
        <v>2457551503.6499996</v>
      </c>
      <c r="J68" s="312">
        <v>3237184642.7800007</v>
      </c>
      <c r="K68" s="312">
        <v>7505257476.9200001</v>
      </c>
      <c r="L68" s="312">
        <v>3256684525.5100007</v>
      </c>
      <c r="M68" s="312">
        <v>2370259815.4700003</v>
      </c>
      <c r="N68" s="312">
        <v>3362291964.1799998</v>
      </c>
      <c r="O68" s="312">
        <v>3260962298.4499998</v>
      </c>
      <c r="P68" s="312">
        <v>21369466949.809998</v>
      </c>
      <c r="Q68" s="312">
        <v>58011332695.799995</v>
      </c>
    </row>
    <row r="69" spans="2:18" x14ac:dyDescent="0.25">
      <c r="B69" s="143">
        <v>133</v>
      </c>
      <c r="C69" s="142" t="s">
        <v>118</v>
      </c>
      <c r="D69" s="141">
        <v>0</v>
      </c>
      <c r="E69" s="140">
        <v>0</v>
      </c>
      <c r="F69" s="140">
        <v>0</v>
      </c>
      <c r="G69" s="140">
        <v>0</v>
      </c>
      <c r="H69" s="140">
        <v>0</v>
      </c>
      <c r="I69" s="140">
        <v>0</v>
      </c>
      <c r="J69" s="140">
        <v>0</v>
      </c>
      <c r="K69" s="140">
        <v>0</v>
      </c>
      <c r="L69" s="140">
        <v>0</v>
      </c>
      <c r="M69" s="140">
        <v>0</v>
      </c>
      <c r="N69" s="140">
        <v>0</v>
      </c>
      <c r="O69" s="140">
        <v>0</v>
      </c>
      <c r="P69" s="140">
        <v>0</v>
      </c>
      <c r="Q69" s="140">
        <v>0</v>
      </c>
    </row>
    <row r="70" spans="2:18" s="139" customFormat="1" x14ac:dyDescent="0.25">
      <c r="B70" s="143">
        <v>1332</v>
      </c>
      <c r="C70" s="142" t="s">
        <v>119</v>
      </c>
      <c r="D70" s="141">
        <v>0</v>
      </c>
      <c r="E70" s="140">
        <v>0</v>
      </c>
      <c r="F70" s="140">
        <v>0</v>
      </c>
      <c r="G70" s="140">
        <v>0</v>
      </c>
      <c r="H70" s="140">
        <v>0</v>
      </c>
      <c r="I70" s="140">
        <v>0</v>
      </c>
      <c r="J70" s="140">
        <v>0</v>
      </c>
      <c r="K70" s="140">
        <v>0</v>
      </c>
      <c r="L70" s="140">
        <v>0</v>
      </c>
      <c r="M70" s="140">
        <v>0</v>
      </c>
      <c r="N70" s="140">
        <v>0</v>
      </c>
      <c r="O70" s="140">
        <v>0</v>
      </c>
      <c r="P70" s="140">
        <v>0</v>
      </c>
      <c r="Q70" s="140">
        <v>0</v>
      </c>
      <c r="R70"/>
    </row>
    <row r="71" spans="2:18" x14ac:dyDescent="0.25">
      <c r="B71" s="138"/>
      <c r="C71" s="138"/>
      <c r="D71" s="309">
        <v>0</v>
      </c>
      <c r="E71" s="309">
        <v>1819213480.9200001</v>
      </c>
      <c r="F71" s="309">
        <v>2836420922.1999998</v>
      </c>
      <c r="G71" s="309">
        <v>3181939557.0799999</v>
      </c>
      <c r="H71" s="309">
        <v>9043730983.9899998</v>
      </c>
      <c r="I71" s="309">
        <v>2715070108.9099998</v>
      </c>
      <c r="J71" s="309">
        <v>9383033522.7800007</v>
      </c>
      <c r="K71" s="309">
        <v>28825372401.919998</v>
      </c>
      <c r="L71" s="309">
        <v>4395836837.5100002</v>
      </c>
      <c r="M71" s="309">
        <v>7456054492.2800007</v>
      </c>
      <c r="N71" s="309">
        <v>5437009084.1800003</v>
      </c>
      <c r="O71" s="309">
        <v>17302796246.549999</v>
      </c>
      <c r="P71" s="309">
        <v>35250167107.360001</v>
      </c>
      <c r="Q71" s="309">
        <v>127646644745.67998</v>
      </c>
    </row>
    <row r="72" spans="2:18" s="72" customFormat="1" x14ac:dyDescent="0.25">
      <c r="B72" s="136"/>
      <c r="C72" s="136"/>
      <c r="D72" s="136"/>
      <c r="E72" s="134"/>
      <c r="F72" s="134"/>
      <c r="G72" s="134"/>
      <c r="H72" s="134"/>
      <c r="I72" s="134"/>
      <c r="J72" s="134"/>
      <c r="K72" s="134"/>
      <c r="L72" s="134"/>
      <c r="M72" s="134"/>
      <c r="N72" s="134"/>
      <c r="O72" s="134"/>
      <c r="P72" s="134"/>
      <c r="Q72" s="134"/>
      <c r="R72" s="139"/>
    </row>
    <row r="73" spans="2:18" s="72" customFormat="1" x14ac:dyDescent="0.25">
      <c r="B73" s="420" t="s">
        <v>121</v>
      </c>
      <c r="C73" s="420"/>
      <c r="D73" s="309">
        <v>97258980000</v>
      </c>
      <c r="E73" s="309">
        <v>23977601867.87999</v>
      </c>
      <c r="F73" s="309">
        <v>22144707945.810001</v>
      </c>
      <c r="G73" s="309">
        <v>25376147162.569992</v>
      </c>
      <c r="H73" s="309">
        <v>33899723504.230003</v>
      </c>
      <c r="I73" s="309">
        <v>28038974476.360001</v>
      </c>
      <c r="J73" s="309">
        <v>32518083936.250008</v>
      </c>
      <c r="K73" s="309">
        <v>54937154781.650002</v>
      </c>
      <c r="L73" s="309">
        <v>25928345502.150002</v>
      </c>
      <c r="M73" s="309">
        <v>30398139924.719994</v>
      </c>
      <c r="N73" s="309">
        <v>29046665730.310005</v>
      </c>
      <c r="O73" s="309">
        <v>41444242454.869995</v>
      </c>
      <c r="P73" s="309">
        <v>62291555771.479996</v>
      </c>
      <c r="Q73" s="309">
        <v>410001343058.28003</v>
      </c>
      <c r="R73"/>
    </row>
    <row r="74" spans="2:18" s="72" customFormat="1" ht="14.25" x14ac:dyDescent="0.3">
      <c r="B74" s="130" t="s">
        <v>126</v>
      </c>
      <c r="C74" s="130"/>
      <c r="D74" s="130"/>
      <c r="E74" s="131"/>
      <c r="F74" s="131"/>
      <c r="G74" s="131"/>
      <c r="H74" s="131"/>
      <c r="I74" s="131"/>
      <c r="J74" s="131"/>
      <c r="K74" s="131"/>
      <c r="L74" s="131"/>
      <c r="M74" s="131"/>
      <c r="N74" s="131"/>
      <c r="O74" s="131"/>
      <c r="P74" s="131"/>
      <c r="Q74" s="131"/>
    </row>
    <row r="75" spans="2:18" ht="15.75" x14ac:dyDescent="0.3">
      <c r="B75" s="130" t="s">
        <v>123</v>
      </c>
      <c r="C75" s="129"/>
      <c r="D75" s="129"/>
      <c r="E75" s="127"/>
      <c r="F75" s="127"/>
      <c r="G75" s="127"/>
      <c r="H75" s="127"/>
      <c r="I75" s="127"/>
      <c r="J75" s="127"/>
      <c r="K75" s="127"/>
      <c r="L75" s="127"/>
      <c r="M75" s="127"/>
      <c r="N75" s="127"/>
      <c r="O75" s="127"/>
      <c r="P75" s="127"/>
      <c r="Q75" s="127"/>
      <c r="R75" s="72"/>
    </row>
    <row r="76" spans="2:18" ht="15.75" x14ac:dyDescent="0.3">
      <c r="B76" s="130" t="s">
        <v>124</v>
      </c>
      <c r="C76" s="129"/>
      <c r="D76" s="129"/>
      <c r="E76" s="127"/>
      <c r="F76" s="127"/>
      <c r="G76" s="127"/>
      <c r="H76" s="127"/>
      <c r="I76" s="127"/>
      <c r="J76" s="127"/>
      <c r="K76" s="127"/>
      <c r="L76" s="127"/>
      <c r="M76" s="127"/>
      <c r="N76" s="127"/>
      <c r="O76" s="127"/>
      <c r="P76" s="127"/>
      <c r="Q76" s="127"/>
      <c r="R76" s="72"/>
    </row>
    <row r="77" spans="2:18" ht="16.5" x14ac:dyDescent="0.3">
      <c r="B77" s="126"/>
      <c r="C77" s="126"/>
      <c r="D77" s="126"/>
      <c r="E77" s="125"/>
      <c r="F77" s="125"/>
      <c r="G77" s="125"/>
      <c r="H77" s="125"/>
      <c r="I77" s="125"/>
      <c r="J77" s="125"/>
      <c r="K77" s="125"/>
      <c r="L77" s="125"/>
      <c r="M77" s="125"/>
      <c r="N77" s="125"/>
      <c r="O77" s="125"/>
      <c r="P77" s="125"/>
      <c r="Q77" s="125"/>
    </row>
  </sheetData>
  <mergeCells count="15">
    <mergeCell ref="B8:C8"/>
    <mergeCell ref="B1:Q1"/>
    <mergeCell ref="B2:Q2"/>
    <mergeCell ref="B3:Q3"/>
    <mergeCell ref="B4:Q4"/>
    <mergeCell ref="B5:Q5"/>
    <mergeCell ref="B6:Q6"/>
    <mergeCell ref="B9:B10"/>
    <mergeCell ref="C9:C10"/>
    <mergeCell ref="E9:Q9"/>
    <mergeCell ref="B73:C73"/>
    <mergeCell ref="B55:C55"/>
    <mergeCell ref="B57:B58"/>
    <mergeCell ref="C57:C58"/>
    <mergeCell ref="E57:Q5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3:R82"/>
  <sheetViews>
    <sheetView showGridLines="0" zoomScale="93" zoomScaleNormal="93" workbookViewId="0">
      <selection activeCell="C8" sqref="C8:C9"/>
    </sheetView>
  </sheetViews>
  <sheetFormatPr defaultColWidth="11.42578125" defaultRowHeight="15" x14ac:dyDescent="0.25"/>
  <cols>
    <col min="1" max="1" width="6.5703125" customWidth="1"/>
    <col min="2" max="2" width="11.7109375" customWidth="1"/>
    <col min="3" max="3" width="68.5703125" customWidth="1"/>
    <col min="4" max="4" width="13.7109375" customWidth="1"/>
    <col min="5" max="5" width="10.28515625" bestFit="1" customWidth="1"/>
    <col min="6" max="6" width="10.42578125" bestFit="1" customWidth="1"/>
    <col min="7" max="12" width="10.28515625" bestFit="1" customWidth="1"/>
    <col min="13" max="13" width="13.28515625" bestFit="1" customWidth="1"/>
    <col min="14" max="14" width="10.7109375" bestFit="1" customWidth="1"/>
    <col min="15" max="15" width="13.28515625" bestFit="1" customWidth="1"/>
    <col min="16" max="16" width="12.140625" bestFit="1" customWidth="1"/>
    <col min="17" max="17" width="11.28515625" bestFit="1" customWidth="1"/>
    <col min="18" max="18" width="13.140625" bestFit="1" customWidth="1"/>
  </cols>
  <sheetData>
    <row r="3" spans="2:18" ht="33.75" x14ac:dyDescent="0.25">
      <c r="B3" s="435" t="s">
        <v>0</v>
      </c>
      <c r="C3" s="435"/>
      <c r="D3" s="435"/>
      <c r="E3" s="435"/>
      <c r="F3" s="435"/>
      <c r="G3" s="435"/>
      <c r="H3" s="435"/>
      <c r="I3" s="435"/>
      <c r="J3" s="435"/>
      <c r="K3" s="435"/>
      <c r="L3" s="435"/>
      <c r="M3" s="435"/>
      <c r="N3" s="435"/>
      <c r="O3" s="435"/>
      <c r="P3" s="435"/>
    </row>
    <row r="4" spans="2:18" ht="18.75" x14ac:dyDescent="0.25">
      <c r="B4" s="438" t="s">
        <v>1</v>
      </c>
      <c r="C4" s="438"/>
      <c r="D4" s="438"/>
      <c r="E4" s="438"/>
      <c r="F4" s="438"/>
      <c r="G4" s="438"/>
      <c r="H4" s="438"/>
      <c r="I4" s="438"/>
      <c r="J4" s="438"/>
      <c r="K4" s="438"/>
      <c r="L4" s="438"/>
      <c r="M4" s="438"/>
      <c r="N4" s="438"/>
      <c r="O4" s="438"/>
      <c r="P4" s="438"/>
      <c r="Q4" s="438"/>
    </row>
    <row r="5" spans="2:18" x14ac:dyDescent="0.25">
      <c r="B5" s="424" t="s">
        <v>128</v>
      </c>
      <c r="C5" s="424"/>
      <c r="D5" s="424"/>
      <c r="E5" s="424"/>
      <c r="F5" s="424"/>
      <c r="G5" s="424"/>
      <c r="H5" s="424"/>
      <c r="I5" s="424"/>
      <c r="J5" s="424"/>
      <c r="K5" s="424"/>
      <c r="L5" s="424"/>
      <c r="M5" s="424"/>
      <c r="N5" s="424"/>
      <c r="O5" s="424"/>
      <c r="P5" s="424"/>
      <c r="Q5" s="424"/>
    </row>
    <row r="6" spans="2:18" ht="17.25" customHeight="1" x14ac:dyDescent="0.25">
      <c r="B6" s="437">
        <v>2012</v>
      </c>
      <c r="C6" s="437"/>
      <c r="D6" s="437"/>
      <c r="E6" s="437"/>
      <c r="F6" s="437"/>
      <c r="G6" s="437"/>
      <c r="H6" s="437"/>
      <c r="I6" s="437"/>
      <c r="J6" s="437"/>
      <c r="K6" s="437"/>
      <c r="L6" s="437"/>
      <c r="M6" s="437"/>
      <c r="N6" s="437"/>
      <c r="O6" s="437"/>
      <c r="P6" s="437"/>
      <c r="Q6" s="437"/>
    </row>
    <row r="7" spans="2:18" ht="16.5" x14ac:dyDescent="0.3">
      <c r="B7" s="430" t="s">
        <v>129</v>
      </c>
      <c r="C7" s="430"/>
      <c r="D7" s="258"/>
      <c r="E7" s="125"/>
      <c r="F7" s="125" t="s">
        <v>6</v>
      </c>
      <c r="G7" s="125"/>
      <c r="H7" s="125"/>
      <c r="I7" s="125"/>
      <c r="J7" s="125"/>
      <c r="K7" s="125"/>
      <c r="L7" s="125"/>
      <c r="M7" s="125"/>
      <c r="N7" s="125"/>
      <c r="O7" s="125"/>
      <c r="P7" s="125"/>
      <c r="Q7" s="125"/>
    </row>
    <row r="8" spans="2:18" x14ac:dyDescent="0.25">
      <c r="B8" s="428" t="s">
        <v>7</v>
      </c>
      <c r="C8" s="429" t="s">
        <v>8</v>
      </c>
      <c r="D8" s="257" t="s">
        <v>9</v>
      </c>
      <c r="E8" s="428">
        <v>2012</v>
      </c>
      <c r="F8" s="428"/>
      <c r="G8" s="428"/>
      <c r="H8" s="428"/>
      <c r="I8" s="428"/>
      <c r="J8" s="428"/>
      <c r="K8" s="428"/>
      <c r="L8" s="428"/>
      <c r="M8" s="428"/>
      <c r="N8" s="428"/>
      <c r="O8" s="428"/>
      <c r="P8" s="428"/>
      <c r="Q8" s="428"/>
    </row>
    <row r="9" spans="2:18" x14ac:dyDescent="0.25">
      <c r="B9" s="428"/>
      <c r="C9" s="429"/>
      <c r="D9" s="257" t="s">
        <v>10</v>
      </c>
      <c r="E9" s="148" t="s">
        <v>11</v>
      </c>
      <c r="F9" s="148" t="s">
        <v>12</v>
      </c>
      <c r="G9" s="148" t="s">
        <v>13</v>
      </c>
      <c r="H9" s="148" t="s">
        <v>14</v>
      </c>
      <c r="I9" s="148" t="s">
        <v>15</v>
      </c>
      <c r="J9" s="148" t="s">
        <v>16</v>
      </c>
      <c r="K9" s="148" t="s">
        <v>17</v>
      </c>
      <c r="L9" s="148" t="s">
        <v>18</v>
      </c>
      <c r="M9" s="148" t="s">
        <v>19</v>
      </c>
      <c r="N9" s="148" t="s">
        <v>20</v>
      </c>
      <c r="O9" s="148" t="s">
        <v>21</v>
      </c>
      <c r="P9" s="148" t="s">
        <v>22</v>
      </c>
      <c r="Q9" s="148" t="s">
        <v>23</v>
      </c>
    </row>
    <row r="10" spans="2:18" x14ac:dyDescent="0.25">
      <c r="B10" s="154" t="s">
        <v>24</v>
      </c>
      <c r="C10" s="153" t="s">
        <v>25</v>
      </c>
      <c r="D10" s="315">
        <v>351737019815</v>
      </c>
      <c r="E10" s="316">
        <v>22583096331.100002</v>
      </c>
      <c r="F10" s="316">
        <v>24342398948.249996</v>
      </c>
      <c r="G10" s="316">
        <v>27666187214.009995</v>
      </c>
      <c r="H10" s="316">
        <v>38582415978.339989</v>
      </c>
      <c r="I10" s="316">
        <v>23827752353.130009</v>
      </c>
      <c r="J10" s="316">
        <v>26807437589.089996</v>
      </c>
      <c r="K10" s="316">
        <v>25010959990.480003</v>
      </c>
      <c r="L10" s="316">
        <v>23619995240.620014</v>
      </c>
      <c r="M10" s="316">
        <v>25495976912.520008</v>
      </c>
      <c r="N10" s="316">
        <v>28777476286.870007</v>
      </c>
      <c r="O10" s="316">
        <v>28634471188.120003</v>
      </c>
      <c r="P10" s="316">
        <v>25471636123.149994</v>
      </c>
      <c r="Q10" s="316">
        <v>320819804155.68005</v>
      </c>
      <c r="R10" s="73"/>
    </row>
    <row r="11" spans="2:18" s="1" customFormat="1" x14ac:dyDescent="0.25">
      <c r="B11" s="150" t="s">
        <v>26</v>
      </c>
      <c r="C11" s="146" t="s">
        <v>27</v>
      </c>
      <c r="D11" s="313">
        <v>327248844293</v>
      </c>
      <c r="E11" s="305">
        <v>21591137158.160004</v>
      </c>
      <c r="F11" s="305">
        <v>23726203872.059998</v>
      </c>
      <c r="G11" s="305">
        <v>26920159890.669998</v>
      </c>
      <c r="H11" s="305">
        <v>38072185054.709999</v>
      </c>
      <c r="I11" s="305">
        <v>23391313949.450001</v>
      </c>
      <c r="J11" s="305">
        <v>26194485809.979996</v>
      </c>
      <c r="K11" s="305">
        <v>24575389327.52</v>
      </c>
      <c r="L11" s="305">
        <v>23020441451.689995</v>
      </c>
      <c r="M11" s="305">
        <v>24962833032.660004</v>
      </c>
      <c r="N11" s="305">
        <v>27527029106.259998</v>
      </c>
      <c r="O11" s="305">
        <v>25756851122.170002</v>
      </c>
      <c r="P11" s="305">
        <v>25075927708.419998</v>
      </c>
      <c r="Q11" s="305">
        <v>310813957483.74994</v>
      </c>
    </row>
    <row r="12" spans="2:18" s="139" customFormat="1" x14ac:dyDescent="0.25">
      <c r="B12" s="157" t="s">
        <v>28</v>
      </c>
      <c r="C12" s="156" t="s">
        <v>29</v>
      </c>
      <c r="D12" s="317">
        <v>83571719328</v>
      </c>
      <c r="E12" s="310">
        <v>5154490849.6999998</v>
      </c>
      <c r="F12" s="310">
        <v>5188106718.7600002</v>
      </c>
      <c r="G12" s="310">
        <v>9635758697.3199997</v>
      </c>
      <c r="H12" s="310">
        <v>19086232176.700001</v>
      </c>
      <c r="I12" s="310">
        <v>6699417469.3999996</v>
      </c>
      <c r="J12" s="310">
        <v>7720543107.2600002</v>
      </c>
      <c r="K12" s="310">
        <v>5964658414.9599991</v>
      </c>
      <c r="L12" s="310">
        <v>5769625226.079999</v>
      </c>
      <c r="M12" s="310">
        <v>5944586818.1099997</v>
      </c>
      <c r="N12" s="310">
        <v>8170817753.2799988</v>
      </c>
      <c r="O12" s="310">
        <v>5945703615.1799994</v>
      </c>
      <c r="P12" s="310">
        <v>6994475908.2800007</v>
      </c>
      <c r="Q12" s="310">
        <v>92274416755.029984</v>
      </c>
    </row>
    <row r="13" spans="2:18" x14ac:dyDescent="0.25">
      <c r="B13" s="151" t="s">
        <v>30</v>
      </c>
      <c r="C13" s="142" t="s">
        <v>31</v>
      </c>
      <c r="D13" s="311">
        <v>24937749882</v>
      </c>
      <c r="E13" s="312">
        <v>1840876563.2099998</v>
      </c>
      <c r="F13" s="312">
        <v>1936010056.4200001</v>
      </c>
      <c r="G13" s="312">
        <v>1726429581.71</v>
      </c>
      <c r="H13" s="312">
        <v>2049565942.1199999</v>
      </c>
      <c r="I13" s="312">
        <v>1735608896.21</v>
      </c>
      <c r="J13" s="312">
        <v>1576679063.2299998</v>
      </c>
      <c r="K13" s="312">
        <v>1751632630.3099999</v>
      </c>
      <c r="L13" s="312">
        <v>1631673012.0799999</v>
      </c>
      <c r="M13" s="312">
        <v>1598634955.8300002</v>
      </c>
      <c r="N13" s="312">
        <v>1611476073.3599999</v>
      </c>
      <c r="O13" s="312">
        <v>1949708338.8</v>
      </c>
      <c r="P13" s="312">
        <v>2323083384.1500001</v>
      </c>
      <c r="Q13" s="312">
        <v>21731378497.43</v>
      </c>
    </row>
    <row r="14" spans="2:18" x14ac:dyDescent="0.25">
      <c r="B14" s="151" t="s">
        <v>32</v>
      </c>
      <c r="C14" s="142" t="s">
        <v>33</v>
      </c>
      <c r="D14" s="311">
        <v>39619757298</v>
      </c>
      <c r="E14" s="312">
        <v>2080928112.3699999</v>
      </c>
      <c r="F14" s="312">
        <v>2048192383.7999997</v>
      </c>
      <c r="G14" s="312">
        <v>5981860379.79</v>
      </c>
      <c r="H14" s="312">
        <v>13132313019.559999</v>
      </c>
      <c r="I14" s="312">
        <v>3102773294</v>
      </c>
      <c r="J14" s="312">
        <v>4494183739.3299999</v>
      </c>
      <c r="K14" s="312">
        <v>2433346028.6999998</v>
      </c>
      <c r="L14" s="312">
        <v>2537466646.04</v>
      </c>
      <c r="M14" s="312">
        <v>2800908905.9699998</v>
      </c>
      <c r="N14" s="312">
        <v>3682842621.4299998</v>
      </c>
      <c r="O14" s="312">
        <v>2224571470.04</v>
      </c>
      <c r="P14" s="312">
        <v>2104322951.8600001</v>
      </c>
      <c r="Q14" s="312">
        <v>46623709552.889992</v>
      </c>
    </row>
    <row r="15" spans="2:18" x14ac:dyDescent="0.25">
      <c r="B15" s="151" t="s">
        <v>34</v>
      </c>
      <c r="C15" s="142" t="s">
        <v>35</v>
      </c>
      <c r="D15" s="311">
        <v>19014212148</v>
      </c>
      <c r="E15" s="312">
        <v>1232686174.1200001</v>
      </c>
      <c r="F15" s="312">
        <v>1203904278.54</v>
      </c>
      <c r="G15" s="312">
        <v>1927468735.8200002</v>
      </c>
      <c r="H15" s="312">
        <v>3904353215.0199995</v>
      </c>
      <c r="I15" s="312">
        <v>1861035279.1900001</v>
      </c>
      <c r="J15" s="312">
        <v>1649680304.7000003</v>
      </c>
      <c r="K15" s="312">
        <v>1779679755.95</v>
      </c>
      <c r="L15" s="312">
        <v>1600485567.96</v>
      </c>
      <c r="M15" s="312">
        <v>1545042956.3099999</v>
      </c>
      <c r="N15" s="312">
        <v>2876499058.4899998</v>
      </c>
      <c r="O15" s="312">
        <v>1771423806.3400002</v>
      </c>
      <c r="P15" s="312">
        <v>2567069572.2700005</v>
      </c>
      <c r="Q15" s="312">
        <v>23919328704.710003</v>
      </c>
    </row>
    <row r="16" spans="2:18" s="139" customFormat="1" x14ac:dyDescent="0.25">
      <c r="B16" s="157" t="s">
        <v>36</v>
      </c>
      <c r="C16" s="156" t="s">
        <v>37</v>
      </c>
      <c r="D16" s="317">
        <v>20935636801</v>
      </c>
      <c r="E16" s="310">
        <v>1290705885.97</v>
      </c>
      <c r="F16" s="310">
        <v>1650990378.55</v>
      </c>
      <c r="G16" s="310">
        <v>1697915169.7500002</v>
      </c>
      <c r="H16" s="310">
        <v>2219374225.8399997</v>
      </c>
      <c r="I16" s="310">
        <v>1390553112.22</v>
      </c>
      <c r="J16" s="310">
        <v>1476236410.1099999</v>
      </c>
      <c r="K16" s="310">
        <v>1381949039.6900001</v>
      </c>
      <c r="L16" s="310">
        <v>1499073852.79</v>
      </c>
      <c r="M16" s="310">
        <v>2464537058.4200001</v>
      </c>
      <c r="N16" s="310">
        <v>1363485504.21</v>
      </c>
      <c r="O16" s="310">
        <v>1488942574.48</v>
      </c>
      <c r="P16" s="310">
        <v>1278960998.99</v>
      </c>
      <c r="Q16" s="310">
        <v>19202724211.02</v>
      </c>
    </row>
    <row r="17" spans="2:17" x14ac:dyDescent="0.25">
      <c r="B17" s="151" t="s">
        <v>38</v>
      </c>
      <c r="C17" s="142" t="s">
        <v>39</v>
      </c>
      <c r="D17" s="311">
        <v>11702245456</v>
      </c>
      <c r="E17" s="312">
        <v>897922586.72000003</v>
      </c>
      <c r="F17" s="312">
        <v>1188470963.1800001</v>
      </c>
      <c r="G17" s="312">
        <v>1339556301.0800002</v>
      </c>
      <c r="H17" s="312">
        <v>1781314740.5</v>
      </c>
      <c r="I17" s="312">
        <v>961838855.46000004</v>
      </c>
      <c r="J17" s="312">
        <v>963771382.04999995</v>
      </c>
      <c r="K17" s="312">
        <v>913092681.99000001</v>
      </c>
      <c r="L17" s="312">
        <v>1120725771.6900001</v>
      </c>
      <c r="M17" s="312">
        <v>1949263333.9100001</v>
      </c>
      <c r="N17" s="312">
        <v>921714071.42000008</v>
      </c>
      <c r="O17" s="312">
        <v>1007357429.8000001</v>
      </c>
      <c r="P17" s="312">
        <v>927021235.41999996</v>
      </c>
      <c r="Q17" s="312">
        <v>13972049353.219997</v>
      </c>
    </row>
    <row r="18" spans="2:17" x14ac:dyDescent="0.25">
      <c r="B18" s="151" t="s">
        <v>40</v>
      </c>
      <c r="C18" s="142" t="s">
        <v>41</v>
      </c>
      <c r="D18" s="311">
        <v>9233391345</v>
      </c>
      <c r="E18" s="312">
        <v>392783299.25</v>
      </c>
      <c r="F18" s="312">
        <v>462519415.36999995</v>
      </c>
      <c r="G18" s="312">
        <v>358358868.67000002</v>
      </c>
      <c r="H18" s="312">
        <v>438059485.33999997</v>
      </c>
      <c r="I18" s="312">
        <v>428714256.75999999</v>
      </c>
      <c r="J18" s="312">
        <v>512465028.06</v>
      </c>
      <c r="K18" s="312">
        <v>468856357.69999999</v>
      </c>
      <c r="L18" s="312">
        <v>378348081.09999996</v>
      </c>
      <c r="M18" s="312">
        <v>515273724.50999999</v>
      </c>
      <c r="N18" s="312">
        <v>441771432.78999996</v>
      </c>
      <c r="O18" s="312">
        <v>481585144.67999995</v>
      </c>
      <c r="P18" s="312">
        <v>351939763.56999999</v>
      </c>
      <c r="Q18" s="312">
        <v>5230674857.7999992</v>
      </c>
    </row>
    <row r="19" spans="2:17" s="139" customFormat="1" x14ac:dyDescent="0.25">
      <c r="B19" s="157" t="s">
        <v>42</v>
      </c>
      <c r="C19" s="156" t="s">
        <v>43</v>
      </c>
      <c r="D19" s="317">
        <v>197985309660</v>
      </c>
      <c r="E19" s="310">
        <v>13381127729.840002</v>
      </c>
      <c r="F19" s="310">
        <v>14898108346.959999</v>
      </c>
      <c r="G19" s="310">
        <v>13786482248.559999</v>
      </c>
      <c r="H19" s="310">
        <v>14788580250.850002</v>
      </c>
      <c r="I19" s="310">
        <v>13534403687.189999</v>
      </c>
      <c r="J19" s="310">
        <v>14659810140.190001</v>
      </c>
      <c r="K19" s="310">
        <v>15227211525.389999</v>
      </c>
      <c r="L19" s="310">
        <v>13963657373.899998</v>
      </c>
      <c r="M19" s="310">
        <v>14548730172.34</v>
      </c>
      <c r="N19" s="310">
        <v>15733569996.209999</v>
      </c>
      <c r="O19" s="310">
        <v>16220985719.360003</v>
      </c>
      <c r="P19" s="310">
        <v>15149783304.789999</v>
      </c>
      <c r="Q19" s="310">
        <v>175892450495.57999</v>
      </c>
    </row>
    <row r="20" spans="2:17" x14ac:dyDescent="0.25">
      <c r="B20" s="151" t="s">
        <v>44</v>
      </c>
      <c r="C20" s="142" t="s">
        <v>45</v>
      </c>
      <c r="D20" s="311">
        <v>105801934265</v>
      </c>
      <c r="E20" s="312">
        <v>7213550396.9099998</v>
      </c>
      <c r="F20" s="312">
        <v>7743359129.4200001</v>
      </c>
      <c r="G20" s="312">
        <v>7262420969.6800003</v>
      </c>
      <c r="H20" s="312">
        <v>7597889161.5300007</v>
      </c>
      <c r="I20" s="312">
        <v>7133593508.71</v>
      </c>
      <c r="J20" s="312">
        <v>8091376396.1800003</v>
      </c>
      <c r="K20" s="312">
        <v>8001400388.039999</v>
      </c>
      <c r="L20" s="312">
        <v>7343378944.4599991</v>
      </c>
      <c r="M20" s="312">
        <v>8123596301.0799999</v>
      </c>
      <c r="N20" s="312">
        <v>7913126188.9799995</v>
      </c>
      <c r="O20" s="312">
        <v>8666884742.4099998</v>
      </c>
      <c r="P20" s="312">
        <v>7727955472.9500008</v>
      </c>
      <c r="Q20" s="312">
        <v>92818531600.349976</v>
      </c>
    </row>
    <row r="21" spans="2:17" x14ac:dyDescent="0.25">
      <c r="B21" s="151" t="s">
        <v>46</v>
      </c>
      <c r="C21" s="142" t="s">
        <v>47</v>
      </c>
      <c r="D21" s="311">
        <v>72429416370</v>
      </c>
      <c r="E21" s="312">
        <v>4920938741.3099995</v>
      </c>
      <c r="F21" s="312">
        <v>5795114318.2799997</v>
      </c>
      <c r="G21" s="312">
        <v>5203674450.9499998</v>
      </c>
      <c r="H21" s="312">
        <v>5824055773.2400007</v>
      </c>
      <c r="I21" s="312">
        <v>5016361943.5699987</v>
      </c>
      <c r="J21" s="312">
        <v>5202290881</v>
      </c>
      <c r="K21" s="312">
        <v>5799371942.1100006</v>
      </c>
      <c r="L21" s="312">
        <v>5126901741.6400013</v>
      </c>
      <c r="M21" s="312">
        <v>4912127297.6200008</v>
      </c>
      <c r="N21" s="312">
        <v>6113053816.7799997</v>
      </c>
      <c r="O21" s="312">
        <v>5826073558.3400002</v>
      </c>
      <c r="P21" s="312">
        <v>6105556416.4799986</v>
      </c>
      <c r="Q21" s="312">
        <v>65845520881.32</v>
      </c>
    </row>
    <row r="22" spans="2:17" x14ac:dyDescent="0.25">
      <c r="B22" s="151" t="s">
        <v>48</v>
      </c>
      <c r="C22" s="142" t="s">
        <v>49</v>
      </c>
      <c r="D22" s="311">
        <v>15226100146</v>
      </c>
      <c r="E22" s="312">
        <v>1050800046.14</v>
      </c>
      <c r="F22" s="312">
        <v>1180245885.04</v>
      </c>
      <c r="G22" s="312">
        <v>1153266152.7600002</v>
      </c>
      <c r="H22" s="312">
        <v>1178978448.52</v>
      </c>
      <c r="I22" s="312">
        <v>1223530810.27</v>
      </c>
      <c r="J22" s="312">
        <v>1197782878.8599999</v>
      </c>
      <c r="K22" s="312">
        <v>1218865988.77</v>
      </c>
      <c r="L22" s="312">
        <v>1162774335.5600002</v>
      </c>
      <c r="M22" s="312">
        <v>1079142799.95</v>
      </c>
      <c r="N22" s="312">
        <v>1165082360.5800002</v>
      </c>
      <c r="O22" s="312">
        <v>1268323138.6700001</v>
      </c>
      <c r="P22" s="312">
        <v>1149947249.4400001</v>
      </c>
      <c r="Q22" s="312">
        <v>14028740094.559999</v>
      </c>
    </row>
    <row r="23" spans="2:17" x14ac:dyDescent="0.25">
      <c r="B23" s="151" t="s">
        <v>50</v>
      </c>
      <c r="C23" s="142" t="s">
        <v>51</v>
      </c>
      <c r="D23" s="311">
        <v>4527858879</v>
      </c>
      <c r="E23" s="312">
        <v>195838545.47999999</v>
      </c>
      <c r="F23" s="312">
        <v>179389014.22000003</v>
      </c>
      <c r="G23" s="312">
        <v>167120675.16999999</v>
      </c>
      <c r="H23" s="312">
        <v>187656867.56</v>
      </c>
      <c r="I23" s="312">
        <v>160917424.64000002</v>
      </c>
      <c r="J23" s="312">
        <v>168359984.14999998</v>
      </c>
      <c r="K23" s="312">
        <v>207573206.47</v>
      </c>
      <c r="L23" s="312">
        <v>330602352.24000001</v>
      </c>
      <c r="M23" s="312">
        <v>433863773.69</v>
      </c>
      <c r="N23" s="312">
        <v>542307629.87</v>
      </c>
      <c r="O23" s="312">
        <v>459704279.94</v>
      </c>
      <c r="P23" s="312">
        <v>166324165.91999999</v>
      </c>
      <c r="Q23" s="312">
        <v>3199657919.3500004</v>
      </c>
    </row>
    <row r="24" spans="2:17" s="139" customFormat="1" x14ac:dyDescent="0.25">
      <c r="B24" s="157" t="s">
        <v>52</v>
      </c>
      <c r="C24" s="156" t="s">
        <v>53</v>
      </c>
      <c r="D24" s="317">
        <v>24756155516</v>
      </c>
      <c r="E24" s="310">
        <v>1764809124.8299997</v>
      </c>
      <c r="F24" s="310">
        <v>1988993198.6100001</v>
      </c>
      <c r="G24" s="310">
        <v>1799996841.2899997</v>
      </c>
      <c r="H24" s="310">
        <v>1977930158.79</v>
      </c>
      <c r="I24" s="310">
        <v>1766934535.3500001</v>
      </c>
      <c r="J24" s="310">
        <v>2337892533.52</v>
      </c>
      <c r="K24" s="310">
        <v>2001567277.8</v>
      </c>
      <c r="L24" s="310">
        <v>1787974229.3599999</v>
      </c>
      <c r="M24" s="310">
        <v>2004973741</v>
      </c>
      <c r="N24" s="310">
        <v>2259152573.3800006</v>
      </c>
      <c r="O24" s="310">
        <v>2101211777.7399998</v>
      </c>
      <c r="P24" s="310">
        <v>1652703451.3400002</v>
      </c>
      <c r="Q24" s="310">
        <v>23444139443.010002</v>
      </c>
    </row>
    <row r="25" spans="2:17" x14ac:dyDescent="0.25">
      <c r="B25" s="151" t="s">
        <v>54</v>
      </c>
      <c r="C25" s="142" t="s">
        <v>55</v>
      </c>
      <c r="D25" s="311">
        <v>20392741864</v>
      </c>
      <c r="E25" s="312">
        <v>1329480889.8199999</v>
      </c>
      <c r="F25" s="312">
        <v>1542801959.23</v>
      </c>
      <c r="G25" s="312">
        <v>1344250821.0999999</v>
      </c>
      <c r="H25" s="312">
        <v>1609021816.5999999</v>
      </c>
      <c r="I25" s="312">
        <v>1445198903.8399999</v>
      </c>
      <c r="J25" s="312">
        <v>1970592785.1800001</v>
      </c>
      <c r="K25" s="312">
        <v>1587966586.71</v>
      </c>
      <c r="L25" s="312">
        <v>1427415511.0599999</v>
      </c>
      <c r="M25" s="312">
        <v>1720358128.45</v>
      </c>
      <c r="N25" s="312">
        <v>1959689017.1300001</v>
      </c>
      <c r="O25" s="312">
        <v>1747344781.45</v>
      </c>
      <c r="P25" s="312">
        <v>1236130899.3800001</v>
      </c>
      <c r="Q25" s="312">
        <v>18920252099.950001</v>
      </c>
    </row>
    <row r="26" spans="2:17" x14ac:dyDescent="0.25">
      <c r="B26" s="151" t="s">
        <v>56</v>
      </c>
      <c r="C26" s="142" t="s">
        <v>57</v>
      </c>
      <c r="D26" s="311">
        <v>11562946</v>
      </c>
      <c r="E26" s="312">
        <v>31131266.379999999</v>
      </c>
      <c r="F26" s="312">
        <v>24854466.390000001</v>
      </c>
      <c r="G26" s="312">
        <v>24220907.34</v>
      </c>
      <c r="H26" s="312">
        <v>21744644.870000001</v>
      </c>
      <c r="I26" s="312">
        <v>19233121.489999998</v>
      </c>
      <c r="J26" s="312">
        <v>14549969.67</v>
      </c>
      <c r="K26" s="312">
        <v>18568276.940000001</v>
      </c>
      <c r="L26" s="312">
        <v>22076551.239999998</v>
      </c>
      <c r="M26" s="312">
        <v>16537150.019999998</v>
      </c>
      <c r="N26" s="312">
        <v>19826042.91</v>
      </c>
      <c r="O26" s="312">
        <v>42040485.370000005</v>
      </c>
      <c r="P26" s="312">
        <v>9317824.4399999995</v>
      </c>
      <c r="Q26" s="312">
        <v>264100707.06</v>
      </c>
    </row>
    <row r="27" spans="2:17" x14ac:dyDescent="0.25">
      <c r="B27" s="151" t="s">
        <v>58</v>
      </c>
      <c r="C27" s="142" t="s">
        <v>59</v>
      </c>
      <c r="D27" s="311">
        <v>4351850706</v>
      </c>
      <c r="E27" s="312">
        <v>404196968.63</v>
      </c>
      <c r="F27" s="312">
        <v>421336772.99000001</v>
      </c>
      <c r="G27" s="312">
        <v>431525112.84999996</v>
      </c>
      <c r="H27" s="312">
        <v>347163697.32000005</v>
      </c>
      <c r="I27" s="312">
        <v>302502510.01999998</v>
      </c>
      <c r="J27" s="312">
        <v>352749778.67000002</v>
      </c>
      <c r="K27" s="312">
        <v>395032414.14999998</v>
      </c>
      <c r="L27" s="312">
        <v>338482167.06</v>
      </c>
      <c r="M27" s="312">
        <v>268078462.53000003</v>
      </c>
      <c r="N27" s="312">
        <v>279637513.34000003</v>
      </c>
      <c r="O27" s="312">
        <v>311826510.92000008</v>
      </c>
      <c r="P27" s="312">
        <v>407254727.51999998</v>
      </c>
      <c r="Q27" s="312">
        <v>4259786636</v>
      </c>
    </row>
    <row r="28" spans="2:17" s="139" customFormat="1" x14ac:dyDescent="0.25">
      <c r="B28" s="157" t="s">
        <v>60</v>
      </c>
      <c r="C28" s="156" t="s">
        <v>61</v>
      </c>
      <c r="D28" s="317">
        <v>22988</v>
      </c>
      <c r="E28" s="310">
        <v>3567.82</v>
      </c>
      <c r="F28" s="310">
        <v>5229.18</v>
      </c>
      <c r="G28" s="310">
        <v>6933.75</v>
      </c>
      <c r="H28" s="310">
        <v>68242.53</v>
      </c>
      <c r="I28" s="310">
        <v>5145.29</v>
      </c>
      <c r="J28" s="310">
        <v>3618.9</v>
      </c>
      <c r="K28" s="310">
        <v>3069.68</v>
      </c>
      <c r="L28" s="310">
        <v>110769.56</v>
      </c>
      <c r="M28" s="310">
        <v>5242.79</v>
      </c>
      <c r="N28" s="310">
        <v>3279.18</v>
      </c>
      <c r="O28" s="310">
        <v>7435.41</v>
      </c>
      <c r="P28" s="310">
        <v>4045.02</v>
      </c>
      <c r="Q28" s="310">
        <v>226579.11</v>
      </c>
    </row>
    <row r="29" spans="2:17" s="139" customFormat="1" x14ac:dyDescent="0.25">
      <c r="B29" s="157" t="s">
        <v>62</v>
      </c>
      <c r="C29" s="156" t="s">
        <v>63</v>
      </c>
      <c r="D29" s="325">
        <v>0</v>
      </c>
      <c r="E29" s="326">
        <v>0</v>
      </c>
      <c r="F29" s="326">
        <v>0</v>
      </c>
      <c r="G29" s="326">
        <v>0</v>
      </c>
      <c r="H29" s="326">
        <v>0</v>
      </c>
      <c r="I29" s="326">
        <v>0</v>
      </c>
      <c r="J29" s="326">
        <v>0</v>
      </c>
      <c r="K29" s="326">
        <v>0</v>
      </c>
      <c r="L29" s="326">
        <v>0</v>
      </c>
      <c r="M29" s="326">
        <v>0</v>
      </c>
      <c r="N29" s="326">
        <v>0</v>
      </c>
      <c r="O29" s="326">
        <v>0</v>
      </c>
      <c r="P29" s="326">
        <v>0</v>
      </c>
      <c r="Q29" s="326">
        <v>0</v>
      </c>
    </row>
    <row r="30" spans="2:17" s="1" customFormat="1" x14ac:dyDescent="0.25">
      <c r="B30" s="150" t="s">
        <v>64</v>
      </c>
      <c r="C30" s="146" t="s">
        <v>65</v>
      </c>
      <c r="D30" s="313">
        <v>19529518493</v>
      </c>
      <c r="E30" s="305">
        <v>699813189.16999996</v>
      </c>
      <c r="F30" s="305">
        <v>576396245.50000012</v>
      </c>
      <c r="G30" s="305">
        <v>679096593.47000003</v>
      </c>
      <c r="H30" s="305">
        <v>457181346.14999998</v>
      </c>
      <c r="I30" s="305">
        <v>434943073.81999999</v>
      </c>
      <c r="J30" s="305">
        <v>553693475.69000006</v>
      </c>
      <c r="K30" s="305">
        <v>426887456.77999997</v>
      </c>
      <c r="L30" s="305">
        <v>557503174.23000002</v>
      </c>
      <c r="M30" s="305">
        <v>515276363.65999991</v>
      </c>
      <c r="N30" s="305">
        <v>982309664.96000004</v>
      </c>
      <c r="O30" s="305">
        <v>539740393.17999995</v>
      </c>
      <c r="P30" s="305">
        <v>342839469.38000005</v>
      </c>
      <c r="Q30" s="305">
        <v>6765680445.9900007</v>
      </c>
    </row>
    <row r="31" spans="2:17" s="139" customFormat="1" x14ac:dyDescent="0.25">
      <c r="B31" s="157" t="s">
        <v>66</v>
      </c>
      <c r="C31" s="156" t="s">
        <v>67</v>
      </c>
      <c r="D31" s="317">
        <v>2017434730</v>
      </c>
      <c r="E31" s="310">
        <v>105072029.99000001</v>
      </c>
      <c r="F31" s="310">
        <v>109275250.42</v>
      </c>
      <c r="G31" s="310">
        <v>105109624.96000001</v>
      </c>
      <c r="H31" s="310">
        <v>110838897.54000001</v>
      </c>
      <c r="I31" s="310">
        <v>103090980.33</v>
      </c>
      <c r="J31" s="310">
        <v>106682955</v>
      </c>
      <c r="K31" s="310">
        <v>82252822.070000008</v>
      </c>
      <c r="L31" s="310">
        <v>105283896.97</v>
      </c>
      <c r="M31" s="310">
        <v>109173985.44999999</v>
      </c>
      <c r="N31" s="310">
        <v>106913414.5</v>
      </c>
      <c r="O31" s="310">
        <v>107574490.23999999</v>
      </c>
      <c r="P31" s="310">
        <v>98902381.429999992</v>
      </c>
      <c r="Q31" s="310">
        <v>1250170728.9000001</v>
      </c>
    </row>
    <row r="32" spans="2:17" x14ac:dyDescent="0.25">
      <c r="B32" s="151" t="s">
        <v>68</v>
      </c>
      <c r="C32" s="142" t="s">
        <v>69</v>
      </c>
      <c r="D32" s="311">
        <v>2017434730</v>
      </c>
      <c r="E32" s="312">
        <v>105072029.99000001</v>
      </c>
      <c r="F32" s="312">
        <v>109275250.42</v>
      </c>
      <c r="G32" s="312">
        <v>105109624.96000001</v>
      </c>
      <c r="H32" s="312">
        <v>110838897.54000001</v>
      </c>
      <c r="I32" s="312">
        <v>103090980.33</v>
      </c>
      <c r="J32" s="312">
        <v>106682955</v>
      </c>
      <c r="K32" s="312">
        <v>82252822.070000008</v>
      </c>
      <c r="L32" s="312">
        <v>105283896.97</v>
      </c>
      <c r="M32" s="312">
        <v>109173985.44999999</v>
      </c>
      <c r="N32" s="312">
        <v>106913414.5</v>
      </c>
      <c r="O32" s="312">
        <v>107574490.23999999</v>
      </c>
      <c r="P32" s="312">
        <v>98902381.429999992</v>
      </c>
      <c r="Q32" s="312">
        <v>1250170728.9000001</v>
      </c>
    </row>
    <row r="33" spans="2:17" s="139" customFormat="1" x14ac:dyDescent="0.25">
      <c r="B33" s="157" t="s">
        <v>70</v>
      </c>
      <c r="C33" s="156" t="s">
        <v>71</v>
      </c>
      <c r="D33" s="317">
        <v>9449655675</v>
      </c>
      <c r="E33" s="310">
        <v>357182794.94</v>
      </c>
      <c r="F33" s="310">
        <v>329683504.67000008</v>
      </c>
      <c r="G33" s="310">
        <v>298561222.63</v>
      </c>
      <c r="H33" s="310">
        <v>285418717.55000001</v>
      </c>
      <c r="I33" s="310">
        <v>298345360.21999997</v>
      </c>
      <c r="J33" s="310">
        <v>292600883.02999997</v>
      </c>
      <c r="K33" s="310">
        <v>247191922.34000003</v>
      </c>
      <c r="L33" s="310">
        <v>245612000.83000001</v>
      </c>
      <c r="M33" s="310">
        <v>321011680.83999997</v>
      </c>
      <c r="N33" s="310">
        <v>836344977.11000001</v>
      </c>
      <c r="O33" s="310">
        <v>374815096.44999999</v>
      </c>
      <c r="P33" s="310">
        <v>206414716.53000003</v>
      </c>
      <c r="Q33" s="310">
        <v>4093182877.1399999</v>
      </c>
    </row>
    <row r="34" spans="2:17" x14ac:dyDescent="0.25">
      <c r="B34" s="151" t="s">
        <v>72</v>
      </c>
      <c r="C34" s="142" t="s">
        <v>73</v>
      </c>
      <c r="D34" s="311">
        <v>1362725944</v>
      </c>
      <c r="E34" s="312">
        <v>61919222.799999997</v>
      </c>
      <c r="F34" s="312">
        <v>91283804.670000002</v>
      </c>
      <c r="G34" s="312">
        <v>76755736.849999994</v>
      </c>
      <c r="H34" s="312">
        <v>91068350.770000011</v>
      </c>
      <c r="I34" s="312">
        <v>75045777.450000003</v>
      </c>
      <c r="J34" s="312">
        <v>89127014.75</v>
      </c>
      <c r="K34" s="312">
        <v>79688970.859999999</v>
      </c>
      <c r="L34" s="312">
        <v>65008602.149999999</v>
      </c>
      <c r="M34" s="312">
        <v>145729587.83000001</v>
      </c>
      <c r="N34" s="312">
        <v>90131249.429999992</v>
      </c>
      <c r="O34" s="312">
        <v>81625730.810000002</v>
      </c>
      <c r="P34" s="312">
        <v>58655503.870000005</v>
      </c>
      <c r="Q34" s="312">
        <v>1006039552.24</v>
      </c>
    </row>
    <row r="35" spans="2:17" x14ac:dyDescent="0.25">
      <c r="B35" s="151" t="s">
        <v>74</v>
      </c>
      <c r="C35" s="142" t="s">
        <v>75</v>
      </c>
      <c r="D35" s="311">
        <v>8086929731</v>
      </c>
      <c r="E35" s="312">
        <v>295263572.13999999</v>
      </c>
      <c r="F35" s="312">
        <v>238399700.00000003</v>
      </c>
      <c r="G35" s="312">
        <v>221805485.77999997</v>
      </c>
      <c r="H35" s="312">
        <v>194350366.78</v>
      </c>
      <c r="I35" s="312">
        <v>223299582.77000001</v>
      </c>
      <c r="J35" s="312">
        <v>203473868.27999997</v>
      </c>
      <c r="K35" s="312">
        <v>167502951.48000002</v>
      </c>
      <c r="L35" s="312">
        <v>180603398.68000001</v>
      </c>
      <c r="M35" s="312">
        <v>175282093.00999999</v>
      </c>
      <c r="N35" s="312">
        <v>746213727.68000007</v>
      </c>
      <c r="O35" s="312">
        <v>293189365.63999999</v>
      </c>
      <c r="P35" s="312">
        <v>147759212.66000003</v>
      </c>
      <c r="Q35" s="312">
        <v>3087143324.9000001</v>
      </c>
    </row>
    <row r="36" spans="2:17" s="139" customFormat="1" x14ac:dyDescent="0.25">
      <c r="B36" s="157" t="s">
        <v>76</v>
      </c>
      <c r="C36" s="156" t="s">
        <v>77</v>
      </c>
      <c r="D36" s="317">
        <v>7119244812</v>
      </c>
      <c r="E36" s="310">
        <v>175847783.75999996</v>
      </c>
      <c r="F36" s="310">
        <v>127043093.46000001</v>
      </c>
      <c r="G36" s="310">
        <v>252470000.52000001</v>
      </c>
      <c r="H36" s="310">
        <v>45167400.629999995</v>
      </c>
      <c r="I36" s="310">
        <v>18650323.139999997</v>
      </c>
      <c r="J36" s="310">
        <v>136321255.13000003</v>
      </c>
      <c r="K36" s="310">
        <v>77334782.38000001</v>
      </c>
      <c r="L36" s="310">
        <v>192751223.90000001</v>
      </c>
      <c r="M36" s="310">
        <v>53263956.379999995</v>
      </c>
      <c r="N36" s="310">
        <v>31990079.629999995</v>
      </c>
      <c r="O36" s="310">
        <v>43630668.5</v>
      </c>
      <c r="P36" s="310">
        <v>20859902.760000002</v>
      </c>
      <c r="Q36" s="310">
        <v>1175330470.1899996</v>
      </c>
    </row>
    <row r="37" spans="2:17" x14ac:dyDescent="0.25">
      <c r="B37" s="151" t="s">
        <v>78</v>
      </c>
      <c r="C37" s="142" t="s">
        <v>79</v>
      </c>
      <c r="D37" s="311">
        <v>4500000000</v>
      </c>
      <c r="E37" s="327">
        <v>0</v>
      </c>
      <c r="F37" s="327">
        <v>0</v>
      </c>
      <c r="G37" s="327">
        <v>0</v>
      </c>
      <c r="H37" s="327">
        <v>0</v>
      </c>
      <c r="I37" s="327">
        <v>0</v>
      </c>
      <c r="J37" s="327">
        <v>0</v>
      </c>
      <c r="K37" s="327">
        <v>0</v>
      </c>
      <c r="L37" s="327">
        <v>0</v>
      </c>
      <c r="M37" s="327">
        <v>0</v>
      </c>
      <c r="N37" s="327">
        <v>0</v>
      </c>
      <c r="O37" s="327">
        <v>0</v>
      </c>
      <c r="P37" s="327">
        <v>0</v>
      </c>
      <c r="Q37" s="327">
        <v>0</v>
      </c>
    </row>
    <row r="38" spans="2:17" x14ac:dyDescent="0.25">
      <c r="B38" s="151" t="s">
        <v>80</v>
      </c>
      <c r="C38" s="142" t="s">
        <v>81</v>
      </c>
      <c r="D38" s="328">
        <v>0</v>
      </c>
      <c r="E38" s="312">
        <v>175812614.07999998</v>
      </c>
      <c r="F38" s="312">
        <v>85291809.510000005</v>
      </c>
      <c r="G38" s="312">
        <v>222471053.39000002</v>
      </c>
      <c r="H38" s="312">
        <v>45159063.380000003</v>
      </c>
      <c r="I38" s="312">
        <v>18650195.739999998</v>
      </c>
      <c r="J38" s="312">
        <v>136310289.11000001</v>
      </c>
      <c r="K38" s="312">
        <v>77333400.180000007</v>
      </c>
      <c r="L38" s="312">
        <v>192749090.15000001</v>
      </c>
      <c r="M38" s="312">
        <v>53262575</v>
      </c>
      <c r="N38" s="312">
        <v>31989228.899999999</v>
      </c>
      <c r="O38" s="312">
        <v>32875743.139999997</v>
      </c>
      <c r="P38" s="327">
        <v>0</v>
      </c>
      <c r="Q38" s="312">
        <v>1071905062.5799998</v>
      </c>
    </row>
    <row r="39" spans="2:17" x14ac:dyDescent="0.25">
      <c r="B39" s="151" t="s">
        <v>82</v>
      </c>
      <c r="C39" s="142" t="s">
        <v>83</v>
      </c>
      <c r="D39" s="311">
        <v>2619244812</v>
      </c>
      <c r="E39" s="312">
        <v>35169.68</v>
      </c>
      <c r="F39" s="312">
        <v>41751283.950000003</v>
      </c>
      <c r="G39" s="312">
        <v>29998947.129999999</v>
      </c>
      <c r="H39" s="312">
        <v>8337.25</v>
      </c>
      <c r="I39" s="312">
        <v>127.4</v>
      </c>
      <c r="J39" s="312">
        <v>10966.02</v>
      </c>
      <c r="K39" s="312">
        <v>1382.2</v>
      </c>
      <c r="L39" s="312">
        <v>2133.75</v>
      </c>
      <c r="M39" s="312">
        <v>1381.38</v>
      </c>
      <c r="N39" s="312">
        <v>850.73</v>
      </c>
      <c r="O39" s="312">
        <v>10754925.359999999</v>
      </c>
      <c r="P39" s="312">
        <v>20859902.760000002</v>
      </c>
      <c r="Q39" s="312">
        <v>103425407.60999998</v>
      </c>
    </row>
    <row r="40" spans="2:17" s="139" customFormat="1" x14ac:dyDescent="0.25">
      <c r="B40" s="157" t="s">
        <v>84</v>
      </c>
      <c r="C40" s="156" t="s">
        <v>85</v>
      </c>
      <c r="D40" s="317">
        <v>943183276</v>
      </c>
      <c r="E40" s="310">
        <v>61710580.480000004</v>
      </c>
      <c r="F40" s="310">
        <v>10394396.949999999</v>
      </c>
      <c r="G40" s="310">
        <v>22955745.359999999</v>
      </c>
      <c r="H40" s="310">
        <v>15756330.43</v>
      </c>
      <c r="I40" s="310">
        <v>14856410.130000003</v>
      </c>
      <c r="J40" s="310">
        <v>18088382.529999997</v>
      </c>
      <c r="K40" s="310">
        <v>20107929.990000002</v>
      </c>
      <c r="L40" s="310">
        <v>13856052.529999999</v>
      </c>
      <c r="M40" s="310">
        <v>31826740.989999995</v>
      </c>
      <c r="N40" s="310">
        <v>7061193.7200000007</v>
      </c>
      <c r="O40" s="310">
        <v>13720137.990000002</v>
      </c>
      <c r="P40" s="310">
        <v>16662468.660000002</v>
      </c>
      <c r="Q40" s="310">
        <v>246996369.76000002</v>
      </c>
    </row>
    <row r="41" spans="2:17" s="1" customFormat="1" x14ac:dyDescent="0.25">
      <c r="B41" s="150" t="s">
        <v>86</v>
      </c>
      <c r="C41" s="146" t="s">
        <v>87</v>
      </c>
      <c r="D41" s="313">
        <v>8399879</v>
      </c>
      <c r="E41" s="305">
        <v>715852.87</v>
      </c>
      <c r="F41" s="305">
        <v>91500</v>
      </c>
      <c r="G41" s="305">
        <v>854904.13</v>
      </c>
      <c r="H41" s="305">
        <v>433990.5</v>
      </c>
      <c r="I41" s="305">
        <v>439274.52</v>
      </c>
      <c r="J41" s="305">
        <v>1392736.3</v>
      </c>
      <c r="K41" s="305">
        <v>762367.39</v>
      </c>
      <c r="L41" s="305">
        <v>552948.06999999995</v>
      </c>
      <c r="M41" s="305">
        <v>991479.95</v>
      </c>
      <c r="N41" s="305">
        <v>527157.47</v>
      </c>
      <c r="O41" s="305">
        <v>329953.42</v>
      </c>
      <c r="P41" s="305">
        <v>5000</v>
      </c>
      <c r="Q41" s="305">
        <v>7097164.6200000001</v>
      </c>
    </row>
    <row r="42" spans="2:17" x14ac:dyDescent="0.25">
      <c r="B42" s="151" t="s">
        <v>88</v>
      </c>
      <c r="C42" s="142" t="s">
        <v>89</v>
      </c>
      <c r="D42" s="311">
        <v>8399879</v>
      </c>
      <c r="E42" s="312">
        <v>715852.87</v>
      </c>
      <c r="F42" s="312">
        <v>91500</v>
      </c>
      <c r="G42" s="312">
        <v>854904.13</v>
      </c>
      <c r="H42" s="312">
        <v>433990.5</v>
      </c>
      <c r="I42" s="312">
        <v>439274.52</v>
      </c>
      <c r="J42" s="312">
        <v>1392736.3</v>
      </c>
      <c r="K42" s="312">
        <v>762367.39</v>
      </c>
      <c r="L42" s="312">
        <v>552948.06999999995</v>
      </c>
      <c r="M42" s="312">
        <v>991479.95</v>
      </c>
      <c r="N42" s="312">
        <v>527157.47</v>
      </c>
      <c r="O42" s="312">
        <v>329953.42</v>
      </c>
      <c r="P42" s="312">
        <v>5000</v>
      </c>
      <c r="Q42" s="312">
        <v>7097164.6200000001</v>
      </c>
    </row>
    <row r="43" spans="2:17" x14ac:dyDescent="0.25">
      <c r="B43" s="151" t="s">
        <v>90</v>
      </c>
      <c r="C43" s="142" t="s">
        <v>91</v>
      </c>
      <c r="D43" s="328">
        <v>0</v>
      </c>
      <c r="E43" s="327">
        <v>0</v>
      </c>
      <c r="F43" s="327">
        <v>0</v>
      </c>
      <c r="G43" s="327">
        <v>0</v>
      </c>
      <c r="H43" s="327">
        <v>0</v>
      </c>
      <c r="I43" s="327">
        <v>0</v>
      </c>
      <c r="J43" s="327">
        <v>0</v>
      </c>
      <c r="K43" s="327">
        <v>0</v>
      </c>
      <c r="L43" s="327">
        <v>0</v>
      </c>
      <c r="M43" s="327">
        <v>0</v>
      </c>
      <c r="N43" s="327">
        <v>0</v>
      </c>
      <c r="O43" s="327">
        <v>0</v>
      </c>
      <c r="P43" s="327">
        <v>0</v>
      </c>
      <c r="Q43" s="327">
        <v>0</v>
      </c>
    </row>
    <row r="44" spans="2:17" s="1" customFormat="1" x14ac:dyDescent="0.25">
      <c r="B44" s="150" t="s">
        <v>92</v>
      </c>
      <c r="C44" s="146" t="s">
        <v>93</v>
      </c>
      <c r="D44" s="313">
        <v>4950257150</v>
      </c>
      <c r="E44" s="305">
        <v>291430130.89999998</v>
      </c>
      <c r="F44" s="305">
        <v>39707330.690000005</v>
      </c>
      <c r="G44" s="305">
        <v>66075825.740000002</v>
      </c>
      <c r="H44" s="305">
        <v>52615586.979999997</v>
      </c>
      <c r="I44" s="305">
        <v>1056055.3400000001</v>
      </c>
      <c r="J44" s="305">
        <v>57865567.119999997</v>
      </c>
      <c r="K44" s="305">
        <v>7920838.79</v>
      </c>
      <c r="L44" s="305">
        <v>41497666.630000003</v>
      </c>
      <c r="M44" s="305">
        <v>16876036.25</v>
      </c>
      <c r="N44" s="305">
        <v>267610358.17999998</v>
      </c>
      <c r="O44" s="305">
        <v>2337549719.3499999</v>
      </c>
      <c r="P44" s="305">
        <v>52863945.349999994</v>
      </c>
      <c r="Q44" s="305">
        <v>3233069061.3200002</v>
      </c>
    </row>
    <row r="45" spans="2:17" x14ac:dyDescent="0.25">
      <c r="B45" s="151" t="s">
        <v>92</v>
      </c>
      <c r="C45" s="142" t="s">
        <v>93</v>
      </c>
      <c r="D45" s="311">
        <v>4950257150</v>
      </c>
      <c r="E45" s="312">
        <v>291430130.89999998</v>
      </c>
      <c r="F45" s="312">
        <v>39707330.690000005</v>
      </c>
      <c r="G45" s="312">
        <v>66075825.740000002</v>
      </c>
      <c r="H45" s="312">
        <v>52615586.979999997</v>
      </c>
      <c r="I45" s="312">
        <v>1056055.3400000001</v>
      </c>
      <c r="J45" s="312">
        <v>57865567.119999997</v>
      </c>
      <c r="K45" s="312">
        <v>7920838.79</v>
      </c>
      <c r="L45" s="312">
        <v>41497666.630000003</v>
      </c>
      <c r="M45" s="312">
        <v>16876036.25</v>
      </c>
      <c r="N45" s="312">
        <v>267610358.17999998</v>
      </c>
      <c r="O45" s="312">
        <v>2337549719.3499999</v>
      </c>
      <c r="P45" s="312">
        <v>52863945.349999994</v>
      </c>
      <c r="Q45" s="312">
        <v>3233069061.3200002</v>
      </c>
    </row>
    <row r="46" spans="2:17" x14ac:dyDescent="0.25">
      <c r="B46" s="154" t="s">
        <v>94</v>
      </c>
      <c r="C46" s="153" t="s">
        <v>95</v>
      </c>
      <c r="D46" s="315">
        <v>1848400</v>
      </c>
      <c r="E46" s="316">
        <v>65783751.480000004</v>
      </c>
      <c r="F46" s="316">
        <v>28021659.629999999</v>
      </c>
      <c r="G46" s="316">
        <v>6374452.5199999996</v>
      </c>
      <c r="H46" s="316">
        <v>62910175.590000004</v>
      </c>
      <c r="I46" s="316">
        <v>54087372.100000001</v>
      </c>
      <c r="J46" s="316">
        <v>12895711.07</v>
      </c>
      <c r="K46" s="316">
        <v>19088109.640000001</v>
      </c>
      <c r="L46" s="316">
        <v>154398456.94</v>
      </c>
      <c r="M46" s="316">
        <v>65425250.950000003</v>
      </c>
      <c r="N46" s="316">
        <v>1875922.05</v>
      </c>
      <c r="O46" s="316">
        <v>37001992.050000004</v>
      </c>
      <c r="P46" s="316">
        <v>6917292.5899999999</v>
      </c>
      <c r="Q46" s="316">
        <v>514780146.61000007</v>
      </c>
    </row>
    <row r="47" spans="2:17" s="1" customFormat="1" x14ac:dyDescent="0.25">
      <c r="B47" s="150" t="s">
        <v>96</v>
      </c>
      <c r="C47" s="146" t="s">
        <v>97</v>
      </c>
      <c r="D47" s="313">
        <v>1848400</v>
      </c>
      <c r="E47" s="329">
        <v>0</v>
      </c>
      <c r="F47" s="329">
        <v>0</v>
      </c>
      <c r="G47" s="329">
        <v>0</v>
      </c>
      <c r="H47" s="305">
        <v>1301097.6000000001</v>
      </c>
      <c r="I47" s="305">
        <v>4167026.4</v>
      </c>
      <c r="J47" s="305">
        <v>1630728</v>
      </c>
      <c r="K47" s="305">
        <v>3417838</v>
      </c>
      <c r="L47" s="305">
        <v>20000.689999999999</v>
      </c>
      <c r="M47" s="305">
        <v>35000</v>
      </c>
      <c r="N47" s="329">
        <v>0</v>
      </c>
      <c r="O47" s="305">
        <v>3357572.2</v>
      </c>
      <c r="P47" s="329">
        <v>0</v>
      </c>
      <c r="Q47" s="305">
        <v>13929262.890000001</v>
      </c>
    </row>
    <row r="48" spans="2:17" x14ac:dyDescent="0.25">
      <c r="B48" s="151" t="s">
        <v>98</v>
      </c>
      <c r="C48" s="142" t="s">
        <v>99</v>
      </c>
      <c r="D48" s="328">
        <v>0</v>
      </c>
      <c r="E48" s="327">
        <v>0</v>
      </c>
      <c r="F48" s="327">
        <v>0</v>
      </c>
      <c r="G48" s="327">
        <v>0</v>
      </c>
      <c r="H48" s="312">
        <v>1301097.6000000001</v>
      </c>
      <c r="I48" s="312">
        <v>4167026.4</v>
      </c>
      <c r="J48" s="312">
        <v>1630708</v>
      </c>
      <c r="K48" s="312">
        <v>3417838</v>
      </c>
      <c r="L48" s="312">
        <v>20000.689999999999</v>
      </c>
      <c r="M48" s="312">
        <v>35000</v>
      </c>
      <c r="N48" s="327">
        <v>0</v>
      </c>
      <c r="O48" s="312">
        <v>3357572.2</v>
      </c>
      <c r="P48" s="327">
        <v>0</v>
      </c>
      <c r="Q48" s="312">
        <v>13929242.890000001</v>
      </c>
    </row>
    <row r="49" spans="2:17" x14ac:dyDescent="0.25">
      <c r="B49" s="151" t="s">
        <v>100</v>
      </c>
      <c r="C49" s="142" t="s">
        <v>101</v>
      </c>
      <c r="D49" s="311">
        <v>1848400</v>
      </c>
      <c r="E49" s="327">
        <v>0</v>
      </c>
      <c r="F49" s="327">
        <v>0</v>
      </c>
      <c r="G49" s="327">
        <v>0</v>
      </c>
      <c r="H49" s="327">
        <v>0</v>
      </c>
      <c r="I49" s="327">
        <v>0</v>
      </c>
      <c r="J49" s="327">
        <v>20</v>
      </c>
      <c r="K49" s="327">
        <v>0</v>
      </c>
      <c r="L49" s="327">
        <v>0</v>
      </c>
      <c r="M49" s="327">
        <v>0</v>
      </c>
      <c r="N49" s="327">
        <v>0</v>
      </c>
      <c r="O49" s="327">
        <v>0</v>
      </c>
      <c r="P49" s="327">
        <v>0</v>
      </c>
      <c r="Q49" s="312">
        <v>20</v>
      </c>
    </row>
    <row r="50" spans="2:17" s="1" customFormat="1" x14ac:dyDescent="0.25">
      <c r="B50" s="151" t="s">
        <v>102</v>
      </c>
      <c r="C50" s="146" t="s">
        <v>103</v>
      </c>
      <c r="D50" s="330">
        <v>0</v>
      </c>
      <c r="E50" s="327">
        <v>0</v>
      </c>
      <c r="F50" s="327">
        <v>0</v>
      </c>
      <c r="G50" s="327">
        <v>0</v>
      </c>
      <c r="H50" s="327">
        <v>0</v>
      </c>
      <c r="I50" s="327">
        <v>0</v>
      </c>
      <c r="J50" s="327">
        <v>0</v>
      </c>
      <c r="K50" s="327">
        <v>0</v>
      </c>
      <c r="L50" s="327">
        <v>0</v>
      </c>
      <c r="M50" s="327">
        <v>0</v>
      </c>
      <c r="N50" s="327">
        <v>0</v>
      </c>
      <c r="O50" s="327">
        <v>0</v>
      </c>
      <c r="P50" s="327">
        <v>0</v>
      </c>
      <c r="Q50" s="327">
        <v>0</v>
      </c>
    </row>
    <row r="51" spans="2:17" x14ac:dyDescent="0.25">
      <c r="B51" s="151" t="s">
        <v>104</v>
      </c>
      <c r="C51" s="142" t="s">
        <v>89</v>
      </c>
      <c r="D51" s="328">
        <v>0</v>
      </c>
      <c r="E51" s="327">
        <v>0</v>
      </c>
      <c r="F51" s="327">
        <v>0</v>
      </c>
      <c r="G51" s="327">
        <v>0</v>
      </c>
      <c r="H51" s="327">
        <v>0</v>
      </c>
      <c r="I51" s="327">
        <v>0</v>
      </c>
      <c r="J51" s="327">
        <v>0</v>
      </c>
      <c r="K51" s="327">
        <v>0</v>
      </c>
      <c r="L51" s="327">
        <v>0</v>
      </c>
      <c r="M51" s="327">
        <v>0</v>
      </c>
      <c r="N51" s="327">
        <v>0</v>
      </c>
      <c r="O51" s="327">
        <v>0</v>
      </c>
      <c r="P51" s="327">
        <v>0</v>
      </c>
      <c r="Q51" s="327">
        <v>0</v>
      </c>
    </row>
    <row r="52" spans="2:17" s="1" customFormat="1" x14ac:dyDescent="0.25">
      <c r="B52" s="150" t="s">
        <v>105</v>
      </c>
      <c r="C52" s="146" t="s">
        <v>106</v>
      </c>
      <c r="D52" s="330">
        <v>0</v>
      </c>
      <c r="E52" s="305">
        <v>65783751.480000004</v>
      </c>
      <c r="F52" s="305">
        <v>28021659.629999999</v>
      </c>
      <c r="G52" s="305">
        <v>6374452.5199999996</v>
      </c>
      <c r="H52" s="305">
        <v>61609077.990000002</v>
      </c>
      <c r="I52" s="305">
        <v>49920345.700000003</v>
      </c>
      <c r="J52" s="305">
        <v>11264983.07</v>
      </c>
      <c r="K52" s="305">
        <v>15670271.640000001</v>
      </c>
      <c r="L52" s="305">
        <v>154378456.25</v>
      </c>
      <c r="M52" s="305">
        <v>65390250.95000001</v>
      </c>
      <c r="N52" s="305">
        <v>1875922.05</v>
      </c>
      <c r="O52" s="305">
        <v>33644419.850000001</v>
      </c>
      <c r="P52" s="305">
        <v>6917292.5899999999</v>
      </c>
      <c r="Q52" s="305">
        <v>500850883.72000003</v>
      </c>
    </row>
    <row r="53" spans="2:17" x14ac:dyDescent="0.25">
      <c r="B53" s="150" t="s">
        <v>105</v>
      </c>
      <c r="C53" s="142" t="s">
        <v>106</v>
      </c>
      <c r="D53" s="328">
        <v>0</v>
      </c>
      <c r="E53" s="312">
        <v>65783751.480000004</v>
      </c>
      <c r="F53" s="312">
        <v>28021659.629999999</v>
      </c>
      <c r="G53" s="312">
        <v>6374452.5199999996</v>
      </c>
      <c r="H53" s="312">
        <v>61609077.990000002</v>
      </c>
      <c r="I53" s="312">
        <v>49920345.700000003</v>
      </c>
      <c r="J53" s="312">
        <v>11264983.07</v>
      </c>
      <c r="K53" s="312">
        <v>15670271.640000001</v>
      </c>
      <c r="L53" s="312">
        <v>154378456.25</v>
      </c>
      <c r="M53" s="312">
        <v>65390250.95000001</v>
      </c>
      <c r="N53" s="312">
        <v>1875922.05</v>
      </c>
      <c r="O53" s="312">
        <v>33644419.850000001</v>
      </c>
      <c r="P53" s="312">
        <v>6917292.5899999999</v>
      </c>
      <c r="Q53" s="312">
        <v>500850883.72000003</v>
      </c>
    </row>
    <row r="54" spans="2:17" x14ac:dyDescent="0.25">
      <c r="B54" s="426" t="s">
        <v>107</v>
      </c>
      <c r="C54" s="426"/>
      <c r="D54" s="323">
        <v>351738868215</v>
      </c>
      <c r="E54" s="319">
        <v>22648880082.580002</v>
      </c>
      <c r="F54" s="319">
        <v>24370420607.879997</v>
      </c>
      <c r="G54" s="319">
        <v>27672561666.529995</v>
      </c>
      <c r="H54" s="319">
        <v>38645326153.929985</v>
      </c>
      <c r="I54" s="319">
        <v>23881839725.230011</v>
      </c>
      <c r="J54" s="319">
        <v>26820333300.159996</v>
      </c>
      <c r="K54" s="319">
        <v>25030048100.120003</v>
      </c>
      <c r="L54" s="319">
        <v>23774393697.560017</v>
      </c>
      <c r="M54" s="319">
        <v>25561402163.470009</v>
      </c>
      <c r="N54" s="319">
        <v>28779352208.920006</v>
      </c>
      <c r="O54" s="319">
        <v>28671473180.170002</v>
      </c>
      <c r="P54" s="319">
        <v>25478553415.739994</v>
      </c>
      <c r="Q54" s="319">
        <v>321334584302.28998</v>
      </c>
    </row>
    <row r="55" spans="2:17" x14ac:dyDescent="0.25">
      <c r="B55" s="142"/>
      <c r="C55" s="142"/>
      <c r="D55" s="331"/>
      <c r="E55" s="54"/>
      <c r="F55" s="54"/>
      <c r="G55" s="54"/>
      <c r="H55" s="54"/>
      <c r="I55" s="54"/>
      <c r="J55" s="54"/>
      <c r="K55" s="54"/>
      <c r="L55" s="54"/>
      <c r="M55" s="54"/>
      <c r="N55" s="54"/>
      <c r="O55" s="54"/>
      <c r="P55" s="54"/>
      <c r="Q55" s="54"/>
    </row>
    <row r="56" spans="2:17" s="149" customFormat="1" x14ac:dyDescent="0.25">
      <c r="B56" s="427" t="s">
        <v>7</v>
      </c>
      <c r="C56" s="434" t="s">
        <v>8</v>
      </c>
      <c r="D56" s="334"/>
      <c r="E56" s="436">
        <v>2012</v>
      </c>
      <c r="F56" s="436"/>
      <c r="G56" s="436"/>
      <c r="H56" s="436"/>
      <c r="I56" s="436"/>
      <c r="J56" s="436"/>
      <c r="K56" s="436"/>
      <c r="L56" s="436"/>
      <c r="M56" s="436"/>
      <c r="N56" s="436"/>
      <c r="O56" s="436"/>
      <c r="P56" s="436"/>
      <c r="Q56" s="436">
        <v>2012</v>
      </c>
    </row>
    <row r="57" spans="2:17" x14ac:dyDescent="0.25">
      <c r="B57" s="427"/>
      <c r="C57" s="434"/>
      <c r="D57" s="335"/>
      <c r="E57" s="336" t="s">
        <v>11</v>
      </c>
      <c r="F57" s="336" t="s">
        <v>12</v>
      </c>
      <c r="G57" s="336" t="s">
        <v>13</v>
      </c>
      <c r="H57" s="336" t="s">
        <v>14</v>
      </c>
      <c r="I57" s="336" t="s">
        <v>15</v>
      </c>
      <c r="J57" s="336" t="s">
        <v>16</v>
      </c>
      <c r="K57" s="336" t="s">
        <v>17</v>
      </c>
      <c r="L57" s="336" t="s">
        <v>18</v>
      </c>
      <c r="M57" s="336" t="s">
        <v>19</v>
      </c>
      <c r="N57" s="336" t="s">
        <v>20</v>
      </c>
      <c r="O57" s="336" t="s">
        <v>21</v>
      </c>
      <c r="P57" s="336" t="s">
        <v>22</v>
      </c>
      <c r="Q57" s="336" t="s">
        <v>23</v>
      </c>
    </row>
    <row r="58" spans="2:17" s="1" customFormat="1" x14ac:dyDescent="0.25">
      <c r="B58" s="147">
        <v>131</v>
      </c>
      <c r="C58" s="146" t="s">
        <v>108</v>
      </c>
      <c r="D58" s="330">
        <v>0</v>
      </c>
      <c r="E58" s="305">
        <v>6204600.8799999999</v>
      </c>
      <c r="F58" s="305">
        <v>28798021.140000001</v>
      </c>
      <c r="G58" s="329">
        <v>0</v>
      </c>
      <c r="H58" s="329">
        <v>0</v>
      </c>
      <c r="I58" s="305">
        <v>1941436</v>
      </c>
      <c r="J58" s="305">
        <v>6052906.3600000003</v>
      </c>
      <c r="K58" s="329">
        <v>0</v>
      </c>
      <c r="L58" s="305">
        <v>21200992.640000001</v>
      </c>
      <c r="M58" s="329">
        <v>0</v>
      </c>
      <c r="N58" s="329">
        <v>0</v>
      </c>
      <c r="O58" s="305">
        <v>1907059.5</v>
      </c>
      <c r="P58" s="329">
        <v>0</v>
      </c>
      <c r="Q58" s="305">
        <v>66105016.520000003</v>
      </c>
    </row>
    <row r="59" spans="2:17" x14ac:dyDescent="0.25">
      <c r="B59" s="143">
        <v>1311</v>
      </c>
      <c r="C59" s="142" t="s">
        <v>109</v>
      </c>
      <c r="D59" s="328">
        <v>0</v>
      </c>
      <c r="E59" s="312">
        <v>6204600.8799999999</v>
      </c>
      <c r="F59" s="312">
        <v>28798021.140000001</v>
      </c>
      <c r="G59" s="327">
        <v>0</v>
      </c>
      <c r="H59" s="327">
        <v>0</v>
      </c>
      <c r="I59" s="312">
        <v>1941436</v>
      </c>
      <c r="J59" s="312">
        <v>6052906.3600000003</v>
      </c>
      <c r="K59" s="327">
        <v>0</v>
      </c>
      <c r="L59" s="312">
        <v>21200992.640000001</v>
      </c>
      <c r="M59" s="327">
        <v>0</v>
      </c>
      <c r="N59" s="327">
        <v>0</v>
      </c>
      <c r="O59" s="312">
        <v>1907059.5</v>
      </c>
      <c r="P59" s="327">
        <v>0</v>
      </c>
      <c r="Q59" s="312">
        <v>66105016.520000003</v>
      </c>
    </row>
    <row r="60" spans="2:17" x14ac:dyDescent="0.25">
      <c r="B60" s="143">
        <v>1313</v>
      </c>
      <c r="C60" s="142" t="s">
        <v>110</v>
      </c>
      <c r="D60" s="328">
        <v>0</v>
      </c>
      <c r="E60" s="327">
        <v>0</v>
      </c>
      <c r="F60" s="327">
        <v>0</v>
      </c>
      <c r="G60" s="327">
        <v>0</v>
      </c>
      <c r="H60" s="327">
        <v>0</v>
      </c>
      <c r="I60" s="327">
        <v>0</v>
      </c>
      <c r="J60" s="327">
        <v>0</v>
      </c>
      <c r="K60" s="327">
        <v>0</v>
      </c>
      <c r="L60" s="327">
        <v>0</v>
      </c>
      <c r="M60" s="327">
        <v>0</v>
      </c>
      <c r="N60" s="327">
        <v>0</v>
      </c>
      <c r="O60" s="327">
        <v>0</v>
      </c>
      <c r="P60" s="327">
        <v>0</v>
      </c>
      <c r="Q60" s="327">
        <v>0</v>
      </c>
    </row>
    <row r="61" spans="2:17" s="1" customFormat="1" x14ac:dyDescent="0.25">
      <c r="B61" s="147">
        <v>132</v>
      </c>
      <c r="C61" s="146" t="s">
        <v>111</v>
      </c>
      <c r="D61" s="313">
        <v>78261946364</v>
      </c>
      <c r="E61" s="305">
        <v>16965097273.769999</v>
      </c>
      <c r="F61" s="305">
        <v>13716546188.43</v>
      </c>
      <c r="G61" s="305">
        <v>10034122314.690001</v>
      </c>
      <c r="H61" s="305">
        <v>7845059184.9799995</v>
      </c>
      <c r="I61" s="305">
        <v>12043983882.689999</v>
      </c>
      <c r="J61" s="305">
        <v>11306275809.699999</v>
      </c>
      <c r="K61" s="305">
        <v>42170617990.32</v>
      </c>
      <c r="L61" s="305">
        <v>4501209250.46</v>
      </c>
      <c r="M61" s="305">
        <v>5895328997.5500002</v>
      </c>
      <c r="N61" s="305">
        <v>6348626701.7200003</v>
      </c>
      <c r="O61" s="305">
        <v>13409027804.290001</v>
      </c>
      <c r="P61" s="305">
        <v>4934326001.1600008</v>
      </c>
      <c r="Q61" s="305">
        <v>149170221399.75998</v>
      </c>
    </row>
    <row r="62" spans="2:17" s="139" customFormat="1" x14ac:dyDescent="0.25">
      <c r="B62" s="143">
        <v>1321</v>
      </c>
      <c r="C62" s="142" t="s">
        <v>112</v>
      </c>
      <c r="D62" s="311">
        <v>22363385917</v>
      </c>
      <c r="E62" s="310">
        <v>7950369554.4300003</v>
      </c>
      <c r="F62" s="310">
        <v>4873823843.9700003</v>
      </c>
      <c r="G62" s="310">
        <v>992731304.51999998</v>
      </c>
      <c r="H62" s="310">
        <v>2424386370.8099999</v>
      </c>
      <c r="I62" s="310">
        <v>7414550839.25</v>
      </c>
      <c r="J62" s="310">
        <v>6827323754.9499998</v>
      </c>
      <c r="K62" s="310">
        <v>37851350654.040001</v>
      </c>
      <c r="L62" s="310">
        <v>1655514247.4300001</v>
      </c>
      <c r="M62" s="310">
        <v>1854765385.8100002</v>
      </c>
      <c r="N62" s="310">
        <v>363402497.15999997</v>
      </c>
      <c r="O62" s="310">
        <v>10770394196.83</v>
      </c>
      <c r="P62" s="326">
        <v>0</v>
      </c>
      <c r="Q62" s="310">
        <v>82978612649.199997</v>
      </c>
    </row>
    <row r="63" spans="2:17" x14ac:dyDescent="0.25">
      <c r="B63" s="143">
        <v>13211</v>
      </c>
      <c r="C63" s="142" t="s">
        <v>113</v>
      </c>
      <c r="D63" s="328">
        <v>0</v>
      </c>
      <c r="E63" s="312">
        <v>7950369554.4300003</v>
      </c>
      <c r="F63" s="312">
        <v>4873823843.9700003</v>
      </c>
      <c r="G63" s="312">
        <v>992731304.51999998</v>
      </c>
      <c r="H63" s="312">
        <v>2424386370.8099999</v>
      </c>
      <c r="I63" s="312">
        <v>1656639339.25</v>
      </c>
      <c r="J63" s="312">
        <v>3827323754.9499998</v>
      </c>
      <c r="K63" s="312">
        <v>20231376948.310001</v>
      </c>
      <c r="L63" s="312">
        <v>1376238835.4400001</v>
      </c>
      <c r="M63" s="312">
        <v>1834823360.3800001</v>
      </c>
      <c r="N63" s="312">
        <v>363402497.15999997</v>
      </c>
      <c r="O63" s="312">
        <v>877212685.40999997</v>
      </c>
      <c r="P63" s="327">
        <v>0</v>
      </c>
      <c r="Q63" s="312">
        <v>46408328494.630005</v>
      </c>
    </row>
    <row r="64" spans="2:17" x14ac:dyDescent="0.25">
      <c r="B64" s="143">
        <v>13212</v>
      </c>
      <c r="C64" s="142" t="s">
        <v>114</v>
      </c>
      <c r="D64" s="311">
        <v>22363385917</v>
      </c>
      <c r="E64" s="327">
        <v>0</v>
      </c>
      <c r="F64" s="327">
        <v>0</v>
      </c>
      <c r="G64" s="327">
        <v>0</v>
      </c>
      <c r="H64" s="327">
        <v>0</v>
      </c>
      <c r="I64" s="312">
        <v>5757911500</v>
      </c>
      <c r="J64" s="312">
        <v>3000000000</v>
      </c>
      <c r="K64" s="312">
        <v>17619973705.73</v>
      </c>
      <c r="L64" s="312">
        <v>279275411.99000001</v>
      </c>
      <c r="M64" s="312">
        <v>19942025.43</v>
      </c>
      <c r="N64" s="327">
        <v>0</v>
      </c>
      <c r="O64" s="312">
        <v>9893181511.4200001</v>
      </c>
      <c r="P64" s="327">
        <v>0</v>
      </c>
      <c r="Q64" s="312">
        <v>36570284154.57</v>
      </c>
    </row>
    <row r="65" spans="2:17" s="139" customFormat="1" x14ac:dyDescent="0.25">
      <c r="B65" s="143">
        <v>1322</v>
      </c>
      <c r="C65" s="142" t="s">
        <v>115</v>
      </c>
      <c r="D65" s="311">
        <v>55898560447</v>
      </c>
      <c r="E65" s="310">
        <v>9014727719.3400002</v>
      </c>
      <c r="F65" s="310">
        <v>8842722344.460001</v>
      </c>
      <c r="G65" s="310">
        <v>9041391010.1700001</v>
      </c>
      <c r="H65" s="310">
        <v>5420672814.1699991</v>
      </c>
      <c r="I65" s="310">
        <v>4629433043.4399996</v>
      </c>
      <c r="J65" s="310">
        <v>4478952054.749999</v>
      </c>
      <c r="K65" s="310">
        <v>4319267336.2800007</v>
      </c>
      <c r="L65" s="310">
        <v>2845695003.0300002</v>
      </c>
      <c r="M65" s="310">
        <v>4040563611.7400002</v>
      </c>
      <c r="N65" s="310">
        <v>5985224204.5600004</v>
      </c>
      <c r="O65" s="310">
        <v>2638633607.46</v>
      </c>
      <c r="P65" s="310">
        <v>4934326001.1600008</v>
      </c>
      <c r="Q65" s="310">
        <v>66191608750.559998</v>
      </c>
    </row>
    <row r="66" spans="2:17" x14ac:dyDescent="0.25">
      <c r="B66" s="143">
        <v>13221</v>
      </c>
      <c r="C66" s="142" t="s">
        <v>116</v>
      </c>
      <c r="D66" s="311">
        <v>10075000001</v>
      </c>
      <c r="E66" s="327">
        <v>0</v>
      </c>
      <c r="F66" s="327">
        <v>0</v>
      </c>
      <c r="G66" s="327">
        <v>0</v>
      </c>
      <c r="H66" s="327">
        <v>0</v>
      </c>
      <c r="I66" s="327">
        <v>0</v>
      </c>
      <c r="J66" s="327">
        <v>0</v>
      </c>
      <c r="K66" s="327">
        <v>0</v>
      </c>
      <c r="L66" s="327">
        <v>0</v>
      </c>
      <c r="M66" s="327">
        <v>0</v>
      </c>
      <c r="N66" s="327">
        <v>0</v>
      </c>
      <c r="O66" s="327">
        <v>0</v>
      </c>
      <c r="P66" s="327">
        <v>0</v>
      </c>
      <c r="Q66" s="327">
        <v>0</v>
      </c>
    </row>
    <row r="67" spans="2:17" x14ac:dyDescent="0.25">
      <c r="B67" s="143">
        <v>13222</v>
      </c>
      <c r="C67" s="142" t="s">
        <v>117</v>
      </c>
      <c r="D67" s="311">
        <v>45823560446</v>
      </c>
      <c r="E67" s="312">
        <v>9014727719.3400002</v>
      </c>
      <c r="F67" s="312">
        <v>8842722344.460001</v>
      </c>
      <c r="G67" s="312">
        <v>9041391010.1700001</v>
      </c>
      <c r="H67" s="312">
        <v>5420672814.1699991</v>
      </c>
      <c r="I67" s="312">
        <v>4629433043.4399996</v>
      </c>
      <c r="J67" s="312">
        <v>4478952054.749999</v>
      </c>
      <c r="K67" s="312">
        <v>4319267336.2800007</v>
      </c>
      <c r="L67" s="312">
        <v>2845695003.0300002</v>
      </c>
      <c r="M67" s="312">
        <v>4040563611.7400002</v>
      </c>
      <c r="N67" s="312">
        <v>5985224204.5600004</v>
      </c>
      <c r="O67" s="312">
        <v>2638633607.46</v>
      </c>
      <c r="P67" s="312">
        <v>4934326001.1600008</v>
      </c>
      <c r="Q67" s="312">
        <v>66191608750.559998</v>
      </c>
    </row>
    <row r="68" spans="2:17" x14ac:dyDescent="0.25">
      <c r="B68" s="143">
        <v>133</v>
      </c>
      <c r="C68" s="142" t="s">
        <v>118</v>
      </c>
      <c r="D68" s="328">
        <v>0</v>
      </c>
      <c r="E68" s="327">
        <v>0</v>
      </c>
      <c r="F68" s="327">
        <v>0</v>
      </c>
      <c r="G68" s="327">
        <v>0</v>
      </c>
      <c r="H68" s="327">
        <v>0</v>
      </c>
      <c r="I68" s="327">
        <v>0</v>
      </c>
      <c r="J68" s="327">
        <v>0</v>
      </c>
      <c r="K68" s="327">
        <v>0</v>
      </c>
      <c r="L68" s="327">
        <v>0</v>
      </c>
      <c r="M68" s="327">
        <v>0</v>
      </c>
      <c r="N68" s="327">
        <v>0</v>
      </c>
      <c r="O68" s="327">
        <v>0</v>
      </c>
      <c r="P68" s="327">
        <v>0</v>
      </c>
      <c r="Q68" s="327">
        <v>0</v>
      </c>
    </row>
    <row r="69" spans="2:17" s="139" customFormat="1" x14ac:dyDescent="0.25">
      <c r="B69" s="143">
        <v>1332</v>
      </c>
      <c r="C69" s="142" t="s">
        <v>119</v>
      </c>
      <c r="D69" s="328">
        <v>0</v>
      </c>
      <c r="E69" s="327">
        <v>0</v>
      </c>
      <c r="F69" s="327">
        <v>0</v>
      </c>
      <c r="G69" s="327">
        <v>0</v>
      </c>
      <c r="H69" s="327">
        <v>0</v>
      </c>
      <c r="I69" s="327">
        <v>0</v>
      </c>
      <c r="J69" s="327">
        <v>0</v>
      </c>
      <c r="K69" s="327">
        <v>0</v>
      </c>
      <c r="L69" s="327">
        <v>0</v>
      </c>
      <c r="M69" s="327">
        <v>0</v>
      </c>
      <c r="N69" s="327">
        <v>0</v>
      </c>
      <c r="O69" s="327">
        <v>0</v>
      </c>
      <c r="P69" s="327">
        <v>0</v>
      </c>
      <c r="Q69" s="327">
        <v>0</v>
      </c>
    </row>
    <row r="70" spans="2:17" x14ac:dyDescent="0.25">
      <c r="B70" s="138"/>
      <c r="C70" s="138"/>
      <c r="D70" s="319">
        <v>78261946364</v>
      </c>
      <c r="E70" s="319">
        <v>16971301874.649998</v>
      </c>
      <c r="F70" s="319">
        <v>13745344209.570002</v>
      </c>
      <c r="G70" s="319">
        <v>10034122314.690001</v>
      </c>
      <c r="H70" s="319">
        <v>7845059184.9799995</v>
      </c>
      <c r="I70" s="319">
        <v>12045925318.689999</v>
      </c>
      <c r="J70" s="319">
        <v>11312328716.059999</v>
      </c>
      <c r="K70" s="319">
        <v>42170617990.32</v>
      </c>
      <c r="L70" s="319">
        <v>4522410243.1000004</v>
      </c>
      <c r="M70" s="319">
        <v>5895328997.5500002</v>
      </c>
      <c r="N70" s="319">
        <v>6348626701.7200003</v>
      </c>
      <c r="O70" s="319">
        <v>13410934863.790001</v>
      </c>
      <c r="P70" s="319">
        <v>4934326001.1600008</v>
      </c>
      <c r="Q70" s="319">
        <v>149236326416.28</v>
      </c>
    </row>
    <row r="71" spans="2:17" s="72" customFormat="1" x14ac:dyDescent="0.25">
      <c r="B71" s="136"/>
      <c r="C71" s="136"/>
      <c r="D71" s="13"/>
      <c r="E71" s="326"/>
      <c r="F71" s="326"/>
      <c r="G71" s="326"/>
      <c r="H71" s="326"/>
      <c r="I71" s="326"/>
      <c r="J71" s="326"/>
      <c r="K71" s="326"/>
      <c r="L71" s="326"/>
      <c r="M71" s="326"/>
      <c r="N71" s="326"/>
      <c r="O71" s="326"/>
      <c r="P71" s="326"/>
      <c r="Q71" s="326"/>
    </row>
    <row r="72" spans="2:17" s="72" customFormat="1" x14ac:dyDescent="0.25">
      <c r="B72" s="420" t="s">
        <v>121</v>
      </c>
      <c r="C72" s="420"/>
      <c r="D72" s="319">
        <v>430000814579</v>
      </c>
      <c r="E72" s="319">
        <v>39620181957.230003</v>
      </c>
      <c r="F72" s="319">
        <v>38115764817.449997</v>
      </c>
      <c r="G72" s="319">
        <v>37706683981.220001</v>
      </c>
      <c r="H72" s="319">
        <v>46490385338.909981</v>
      </c>
      <c r="I72" s="319">
        <v>35927765043.920006</v>
      </c>
      <c r="J72" s="319">
        <v>38132662016.220001</v>
      </c>
      <c r="K72" s="319">
        <v>67200666090.440002</v>
      </c>
      <c r="L72" s="319">
        <v>28296803940.660015</v>
      </c>
      <c r="M72" s="319">
        <v>31456731161.020008</v>
      </c>
      <c r="N72" s="319">
        <v>35127978910.640007</v>
      </c>
      <c r="O72" s="319">
        <v>42082408043.960007</v>
      </c>
      <c r="P72" s="319">
        <v>30412879416.899994</v>
      </c>
      <c r="Q72" s="319">
        <v>470570910718.57001</v>
      </c>
    </row>
    <row r="73" spans="2:17" s="72" customFormat="1" ht="14.25" x14ac:dyDescent="0.3">
      <c r="B73" s="130" t="s">
        <v>126</v>
      </c>
      <c r="C73" s="130"/>
      <c r="D73" s="337"/>
      <c r="E73" s="332"/>
      <c r="F73" s="332"/>
      <c r="G73" s="332"/>
      <c r="H73" s="332"/>
      <c r="I73" s="332"/>
      <c r="J73" s="332"/>
      <c r="K73" s="332"/>
      <c r="L73" s="332"/>
      <c r="M73" s="332"/>
      <c r="N73" s="333"/>
      <c r="O73" s="333"/>
      <c r="P73" s="333"/>
      <c r="Q73" s="333"/>
    </row>
    <row r="74" spans="2:17" ht="15.75" x14ac:dyDescent="0.3">
      <c r="B74" s="130" t="s">
        <v>123</v>
      </c>
      <c r="C74" s="129"/>
      <c r="D74" s="129"/>
      <c r="E74" s="127"/>
      <c r="F74" s="127"/>
      <c r="G74" s="127"/>
      <c r="H74" s="127"/>
      <c r="I74" s="127"/>
      <c r="J74" s="127"/>
      <c r="K74" s="127"/>
      <c r="L74" s="127"/>
      <c r="M74" s="127"/>
      <c r="N74" s="127"/>
      <c r="O74" s="127"/>
      <c r="P74" s="127"/>
      <c r="Q74" s="127"/>
    </row>
    <row r="75" spans="2:17" ht="15.75" x14ac:dyDescent="0.3">
      <c r="B75" s="130" t="s">
        <v>124</v>
      </c>
      <c r="C75" s="129"/>
      <c r="D75" s="129"/>
      <c r="E75" s="127"/>
      <c r="F75" s="127"/>
      <c r="G75" s="127"/>
      <c r="H75" s="127"/>
      <c r="I75" s="127"/>
      <c r="J75" s="127"/>
      <c r="K75" s="127"/>
      <c r="L75" s="127"/>
      <c r="M75" s="127"/>
      <c r="N75" s="127"/>
      <c r="O75" s="127"/>
      <c r="P75" s="127"/>
      <c r="Q75" s="127" t="s">
        <v>6</v>
      </c>
    </row>
    <row r="76" spans="2:17" ht="16.5" x14ac:dyDescent="0.3">
      <c r="B76" s="126"/>
      <c r="C76" s="126"/>
      <c r="D76" s="126"/>
      <c r="E76" s="125"/>
      <c r="F76" s="125" t="s">
        <v>6</v>
      </c>
      <c r="G76" s="125"/>
      <c r="H76" s="125"/>
      <c r="I76" s="125"/>
    </row>
    <row r="82" spans="6:6" x14ac:dyDescent="0.25">
      <c r="F82" t="s">
        <v>6</v>
      </c>
    </row>
  </sheetData>
  <mergeCells count="13">
    <mergeCell ref="B3:P3"/>
    <mergeCell ref="B5:Q5"/>
    <mergeCell ref="E56:Q56"/>
    <mergeCell ref="B8:B9"/>
    <mergeCell ref="C8:C9"/>
    <mergeCell ref="E8:Q8"/>
    <mergeCell ref="B6:Q6"/>
    <mergeCell ref="B4:Q4"/>
    <mergeCell ref="B72:C72"/>
    <mergeCell ref="B54:C54"/>
    <mergeCell ref="B56:B57"/>
    <mergeCell ref="C56:C57"/>
    <mergeCell ref="B7:C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3:S77"/>
  <sheetViews>
    <sheetView showGridLines="0" zoomScale="87" zoomScaleNormal="87" workbookViewId="0">
      <selection activeCell="C9" sqref="C9:C10"/>
    </sheetView>
  </sheetViews>
  <sheetFormatPr defaultColWidth="11.42578125" defaultRowHeight="15" x14ac:dyDescent="0.25"/>
  <cols>
    <col min="1" max="1" width="6.5703125" customWidth="1"/>
    <col min="2" max="2" width="11.7109375" customWidth="1"/>
    <col min="3" max="3" width="68.5703125" customWidth="1"/>
    <col min="4" max="4" width="15.42578125" customWidth="1"/>
    <col min="5" max="17" width="11.42578125" customWidth="1"/>
    <col min="19" max="19" width="13.140625" bestFit="1" customWidth="1"/>
  </cols>
  <sheetData>
    <row r="3" spans="2:19" ht="33.75" x14ac:dyDescent="0.25">
      <c r="B3" s="435" t="s">
        <v>0</v>
      </c>
      <c r="C3" s="435"/>
      <c r="D3" s="435"/>
      <c r="E3" s="435"/>
      <c r="F3" s="435"/>
      <c r="G3" s="435"/>
      <c r="H3" s="435"/>
      <c r="I3" s="435"/>
      <c r="J3" s="435"/>
      <c r="K3" s="435"/>
      <c r="L3" s="435"/>
      <c r="M3" s="435"/>
      <c r="N3" s="435"/>
      <c r="O3" s="435"/>
      <c r="P3" s="435"/>
      <c r="Q3" s="435"/>
    </row>
    <row r="4" spans="2:19" ht="18.75" x14ac:dyDescent="0.25">
      <c r="B4" s="438" t="s">
        <v>1</v>
      </c>
      <c r="C4" s="438"/>
      <c r="D4" s="438"/>
      <c r="E4" s="438"/>
      <c r="F4" s="438"/>
      <c r="G4" s="438"/>
      <c r="H4" s="438"/>
      <c r="I4" s="438"/>
      <c r="J4" s="438"/>
      <c r="K4" s="438"/>
      <c r="L4" s="438"/>
      <c r="M4" s="438"/>
      <c r="N4" s="438"/>
      <c r="O4" s="438"/>
      <c r="P4" s="438"/>
      <c r="Q4" s="438"/>
    </row>
    <row r="5" spans="2:19" x14ac:dyDescent="0.25">
      <c r="B5" s="440" t="s">
        <v>128</v>
      </c>
      <c r="C5" s="440"/>
      <c r="D5" s="440"/>
      <c r="E5" s="440"/>
      <c r="F5" s="440"/>
      <c r="G5" s="440"/>
      <c r="H5" s="440"/>
      <c r="I5" s="440"/>
      <c r="J5" s="440"/>
      <c r="K5" s="440"/>
      <c r="L5" s="440"/>
      <c r="M5" s="440"/>
      <c r="N5" s="440"/>
      <c r="O5" s="440"/>
      <c r="P5" s="440"/>
      <c r="Q5" s="440"/>
    </row>
    <row r="6" spans="2:19" ht="16.5" customHeight="1" x14ac:dyDescent="0.25">
      <c r="B6" s="425">
        <v>2013</v>
      </c>
      <c r="C6" s="425"/>
      <c r="D6" s="425"/>
      <c r="E6" s="425"/>
      <c r="F6" s="425"/>
      <c r="G6" s="425"/>
      <c r="H6" s="425"/>
      <c r="I6" s="425"/>
      <c r="J6" s="425"/>
      <c r="K6" s="425"/>
      <c r="L6" s="425"/>
      <c r="M6" s="425"/>
      <c r="N6" s="425"/>
      <c r="O6" s="425"/>
      <c r="P6" s="425"/>
      <c r="Q6" s="425"/>
    </row>
    <row r="7" spans="2:19" ht="6.75" customHeight="1" x14ac:dyDescent="0.3">
      <c r="B7" s="125"/>
      <c r="C7" s="125"/>
      <c r="D7" s="125"/>
      <c r="E7" s="125"/>
      <c r="F7" s="125"/>
      <c r="G7" s="125"/>
      <c r="H7" s="125"/>
    </row>
    <row r="8" spans="2:19" ht="16.5" x14ac:dyDescent="0.3">
      <c r="B8" s="439" t="s">
        <v>130</v>
      </c>
      <c r="C8" s="439"/>
      <c r="D8" s="260"/>
      <c r="E8" s="125"/>
      <c r="F8" s="125"/>
      <c r="G8" s="125"/>
      <c r="H8" s="125"/>
      <c r="Q8" s="162" t="s">
        <v>131</v>
      </c>
    </row>
    <row r="9" spans="2:19" x14ac:dyDescent="0.25">
      <c r="B9" s="428" t="s">
        <v>7</v>
      </c>
      <c r="C9" s="429" t="s">
        <v>8</v>
      </c>
      <c r="D9" s="259" t="s">
        <v>9</v>
      </c>
      <c r="E9" s="428">
        <v>2013</v>
      </c>
      <c r="F9" s="428"/>
      <c r="G9" s="428"/>
      <c r="H9" s="428"/>
      <c r="I9" s="428"/>
      <c r="J9" s="428"/>
      <c r="K9" s="428"/>
      <c r="L9" s="428"/>
      <c r="M9" s="428"/>
      <c r="N9" s="428"/>
      <c r="O9" s="428"/>
      <c r="P9" s="428"/>
      <c r="Q9" s="428"/>
    </row>
    <row r="10" spans="2:19" x14ac:dyDescent="0.25">
      <c r="B10" s="428"/>
      <c r="C10" s="429"/>
      <c r="D10" s="259" t="s">
        <v>10</v>
      </c>
      <c r="E10" s="148" t="s">
        <v>11</v>
      </c>
      <c r="F10" s="148" t="s">
        <v>12</v>
      </c>
      <c r="G10" s="148" t="s">
        <v>13</v>
      </c>
      <c r="H10" s="148" t="s">
        <v>14</v>
      </c>
      <c r="I10" s="148" t="s">
        <v>15</v>
      </c>
      <c r="J10" s="148" t="s">
        <v>16</v>
      </c>
      <c r="K10" s="148" t="s">
        <v>17</v>
      </c>
      <c r="L10" s="148" t="s">
        <v>18</v>
      </c>
      <c r="M10" s="148" t="s">
        <v>19</v>
      </c>
      <c r="N10" s="148" t="s">
        <v>20</v>
      </c>
      <c r="O10" s="148" t="s">
        <v>21</v>
      </c>
      <c r="P10" s="148" t="s">
        <v>22</v>
      </c>
      <c r="Q10" s="148" t="s">
        <v>23</v>
      </c>
    </row>
    <row r="11" spans="2:19" x14ac:dyDescent="0.25">
      <c r="B11" s="154" t="s">
        <v>24</v>
      </c>
      <c r="C11" s="153" t="s">
        <v>25</v>
      </c>
      <c r="D11" s="315">
        <v>380132728629</v>
      </c>
      <c r="E11" s="316">
        <v>29578286726.150002</v>
      </c>
      <c r="F11" s="316">
        <v>28234650120.939999</v>
      </c>
      <c r="G11" s="316">
        <v>28605511038.5</v>
      </c>
      <c r="H11" s="316">
        <v>35726667725.519997</v>
      </c>
      <c r="I11" s="316">
        <v>29737831996.860001</v>
      </c>
      <c r="J11" s="316">
        <v>31770169732.070004</v>
      </c>
      <c r="K11" s="316">
        <v>28250564269.660004</v>
      </c>
      <c r="L11" s="316">
        <v>28737400601.609997</v>
      </c>
      <c r="M11" s="316">
        <v>27097570609</v>
      </c>
      <c r="N11" s="316">
        <v>34457728812.079987</v>
      </c>
      <c r="O11" s="316">
        <v>32536971919.16</v>
      </c>
      <c r="P11" s="316">
        <v>36466955255.230003</v>
      </c>
      <c r="Q11" s="316">
        <v>371200308806.77997</v>
      </c>
      <c r="S11" s="73"/>
    </row>
    <row r="12" spans="2:19" s="1" customFormat="1" x14ac:dyDescent="0.25">
      <c r="B12" s="150" t="s">
        <v>26</v>
      </c>
      <c r="C12" s="146" t="s">
        <v>27</v>
      </c>
      <c r="D12" s="313">
        <v>363711497207</v>
      </c>
      <c r="E12" s="305">
        <v>29108921113.139999</v>
      </c>
      <c r="F12" s="305">
        <v>27733972824.509998</v>
      </c>
      <c r="G12" s="305">
        <v>26931508251.57</v>
      </c>
      <c r="H12" s="305">
        <v>34158910680.499996</v>
      </c>
      <c r="I12" s="305">
        <v>28183454836.610001</v>
      </c>
      <c r="J12" s="305">
        <v>26965031082.970005</v>
      </c>
      <c r="K12" s="305">
        <v>27145524354.150005</v>
      </c>
      <c r="L12" s="305">
        <v>27712440272.929996</v>
      </c>
      <c r="M12" s="305">
        <v>26412688273.379997</v>
      </c>
      <c r="N12" s="305">
        <v>33622534044.729996</v>
      </c>
      <c r="O12" s="305">
        <v>31777655054.980003</v>
      </c>
      <c r="P12" s="305">
        <v>34008871843.310001</v>
      </c>
      <c r="Q12" s="305">
        <v>353761512632.77991</v>
      </c>
    </row>
    <row r="13" spans="2:19" s="139" customFormat="1" x14ac:dyDescent="0.25">
      <c r="B13" s="157" t="s">
        <v>28</v>
      </c>
      <c r="C13" s="156" t="s">
        <v>29</v>
      </c>
      <c r="D13" s="317">
        <v>95264402682</v>
      </c>
      <c r="E13" s="310">
        <v>7686539647.0200005</v>
      </c>
      <c r="F13" s="310">
        <v>6869929440.1300001</v>
      </c>
      <c r="G13" s="310">
        <v>7700009631.2300005</v>
      </c>
      <c r="H13" s="310">
        <v>13905127569.75</v>
      </c>
      <c r="I13" s="310">
        <v>7917833335.5500002</v>
      </c>
      <c r="J13" s="310">
        <v>7867382029.539999</v>
      </c>
      <c r="K13" s="310">
        <v>7522992809.2700005</v>
      </c>
      <c r="L13" s="310">
        <v>7303533388.2299995</v>
      </c>
      <c r="M13" s="310">
        <v>6947210028.5299988</v>
      </c>
      <c r="N13" s="310">
        <v>11562675139.34</v>
      </c>
      <c r="O13" s="310">
        <v>11052565112.360001</v>
      </c>
      <c r="P13" s="310">
        <v>11912825671.860001</v>
      </c>
      <c r="Q13" s="310">
        <v>108248623802.81</v>
      </c>
    </row>
    <row r="14" spans="2:19" x14ac:dyDescent="0.25">
      <c r="B14" s="151" t="s">
        <v>30</v>
      </c>
      <c r="C14" s="142" t="s">
        <v>31</v>
      </c>
      <c r="D14" s="311">
        <v>29005850334</v>
      </c>
      <c r="E14" s="312">
        <v>2689632083.4099998</v>
      </c>
      <c r="F14" s="312">
        <v>2003373526.1199999</v>
      </c>
      <c r="G14" s="312">
        <v>2460675159.4700003</v>
      </c>
      <c r="H14" s="312">
        <v>2099794126.6000001</v>
      </c>
      <c r="I14" s="312">
        <v>2395357168.2400002</v>
      </c>
      <c r="J14" s="312">
        <v>1970493934.3999996</v>
      </c>
      <c r="K14" s="312">
        <v>1812693733.5</v>
      </c>
      <c r="L14" s="312">
        <v>2041118428.5699997</v>
      </c>
      <c r="M14" s="312">
        <v>1945050178.21</v>
      </c>
      <c r="N14" s="312">
        <v>1723243766.2499998</v>
      </c>
      <c r="O14" s="312">
        <v>1810691363.3</v>
      </c>
      <c r="P14" s="312">
        <v>1975492449.78</v>
      </c>
      <c r="Q14" s="312">
        <v>24927615917.849995</v>
      </c>
    </row>
    <row r="15" spans="2:19" x14ac:dyDescent="0.25">
      <c r="B15" s="151" t="s">
        <v>32</v>
      </c>
      <c r="C15" s="142" t="s">
        <v>33</v>
      </c>
      <c r="D15" s="311">
        <v>47137561970</v>
      </c>
      <c r="E15" s="312">
        <v>2945009991.3200002</v>
      </c>
      <c r="F15" s="312">
        <v>3430413268.4699998</v>
      </c>
      <c r="G15" s="312">
        <v>3622348734.0599999</v>
      </c>
      <c r="H15" s="312">
        <v>9780126927.3799992</v>
      </c>
      <c r="I15" s="312">
        <v>3446267337.0499997</v>
      </c>
      <c r="J15" s="312">
        <v>3647558037.0499997</v>
      </c>
      <c r="K15" s="312">
        <v>3976935099.4200001</v>
      </c>
      <c r="L15" s="312">
        <v>3477231407.21</v>
      </c>
      <c r="M15" s="312">
        <v>3292750252.5099998</v>
      </c>
      <c r="N15" s="312">
        <v>4498189678.5500002</v>
      </c>
      <c r="O15" s="312">
        <v>4346680078.2299995</v>
      </c>
      <c r="P15" s="312">
        <v>4318467087.3599997</v>
      </c>
      <c r="Q15" s="312">
        <v>50781977898.610001</v>
      </c>
    </row>
    <row r="16" spans="2:19" x14ac:dyDescent="0.25">
      <c r="B16" s="151" t="s">
        <v>34</v>
      </c>
      <c r="C16" s="142" t="s">
        <v>35</v>
      </c>
      <c r="D16" s="311">
        <v>19120990378</v>
      </c>
      <c r="E16" s="312">
        <v>2051897572.2900004</v>
      </c>
      <c r="F16" s="312">
        <v>1436142645.5400002</v>
      </c>
      <c r="G16" s="312">
        <v>1616985737.7</v>
      </c>
      <c r="H16" s="312">
        <v>2025206515.77</v>
      </c>
      <c r="I16" s="312">
        <v>2076208830.26</v>
      </c>
      <c r="J16" s="312">
        <v>2249330058.0900002</v>
      </c>
      <c r="K16" s="312">
        <v>1733363976.3499999</v>
      </c>
      <c r="L16" s="312">
        <v>1785183552.45</v>
      </c>
      <c r="M16" s="312">
        <v>1709409597.8099999</v>
      </c>
      <c r="N16" s="312">
        <v>5341241694.54</v>
      </c>
      <c r="O16" s="312">
        <v>4895193670.8300009</v>
      </c>
      <c r="P16" s="312">
        <v>5618866134.7200003</v>
      </c>
      <c r="Q16" s="312">
        <v>32539029986.350006</v>
      </c>
    </row>
    <row r="17" spans="2:17" s="139" customFormat="1" x14ac:dyDescent="0.25">
      <c r="B17" s="157" t="s">
        <v>36</v>
      </c>
      <c r="C17" s="156" t="s">
        <v>37</v>
      </c>
      <c r="D17" s="317">
        <v>23199431243</v>
      </c>
      <c r="E17" s="310">
        <v>1344790211</v>
      </c>
      <c r="F17" s="310">
        <v>4400920637.5699997</v>
      </c>
      <c r="G17" s="310">
        <v>2187846420.2600002</v>
      </c>
      <c r="H17" s="338">
        <v>2675310368.48</v>
      </c>
      <c r="I17" s="310">
        <v>1750212194.6599998</v>
      </c>
      <c r="J17" s="310">
        <v>1436415647.2399998</v>
      </c>
      <c r="K17" s="310">
        <v>1619572215.7600002</v>
      </c>
      <c r="L17" s="310">
        <v>1118534557.49</v>
      </c>
      <c r="M17" s="310">
        <v>1407552429.5799999</v>
      </c>
      <c r="N17" s="310">
        <v>2240841740.1899996</v>
      </c>
      <c r="O17" s="310">
        <v>1108663930.8000002</v>
      </c>
      <c r="P17" s="310">
        <v>1274440312.21</v>
      </c>
      <c r="Q17" s="310">
        <v>22565100665.239998</v>
      </c>
    </row>
    <row r="18" spans="2:17" x14ac:dyDescent="0.25">
      <c r="B18" s="151" t="s">
        <v>38</v>
      </c>
      <c r="C18" s="142" t="s">
        <v>39</v>
      </c>
      <c r="D18" s="311">
        <v>17558722882</v>
      </c>
      <c r="E18" s="312">
        <v>816642988.99000001</v>
      </c>
      <c r="F18" s="312">
        <v>3699110629.3199997</v>
      </c>
      <c r="G18" s="312">
        <v>1608257469.1900001</v>
      </c>
      <c r="H18" s="312">
        <v>2152117171.52</v>
      </c>
      <c r="I18" s="312">
        <v>1230025185.5799999</v>
      </c>
      <c r="J18" s="312">
        <v>949059963.29999983</v>
      </c>
      <c r="K18" s="312">
        <v>1057031544.9600003</v>
      </c>
      <c r="L18" s="312">
        <v>597444946.40999997</v>
      </c>
      <c r="M18" s="312">
        <v>901438661.26999998</v>
      </c>
      <c r="N18" s="312">
        <v>1697228055.3699999</v>
      </c>
      <c r="O18" s="312">
        <v>659804083.48000002</v>
      </c>
      <c r="P18" s="312">
        <v>661232890.14999998</v>
      </c>
      <c r="Q18" s="312">
        <v>16029393589.539999</v>
      </c>
    </row>
    <row r="19" spans="2:17" x14ac:dyDescent="0.25">
      <c r="B19" s="151" t="s">
        <v>40</v>
      </c>
      <c r="C19" s="142" t="s">
        <v>41</v>
      </c>
      <c r="D19" s="311">
        <v>5640708361</v>
      </c>
      <c r="E19" s="312">
        <v>528147222.01000005</v>
      </c>
      <c r="F19" s="312">
        <v>701810008.25</v>
      </c>
      <c r="G19" s="312">
        <v>579588951.07000005</v>
      </c>
      <c r="H19" s="312">
        <v>523193196.96000004</v>
      </c>
      <c r="I19" s="312">
        <v>520187009.08000004</v>
      </c>
      <c r="J19" s="312">
        <v>487355683.94</v>
      </c>
      <c r="K19" s="312">
        <v>562540670.79999995</v>
      </c>
      <c r="L19" s="312">
        <v>521089611.07999992</v>
      </c>
      <c r="M19" s="312">
        <v>506113768.31000006</v>
      </c>
      <c r="N19" s="312">
        <v>543613684.81999993</v>
      </c>
      <c r="O19" s="312">
        <v>448859847.32000005</v>
      </c>
      <c r="P19" s="312">
        <v>613207422.05999994</v>
      </c>
      <c r="Q19" s="312">
        <v>6535707075.6999989</v>
      </c>
    </row>
    <row r="20" spans="2:17" s="139" customFormat="1" x14ac:dyDescent="0.25">
      <c r="B20" s="157" t="s">
        <v>42</v>
      </c>
      <c r="C20" s="156" t="s">
        <v>43</v>
      </c>
      <c r="D20" s="317">
        <v>216014371128</v>
      </c>
      <c r="E20" s="310">
        <v>18177122896.25</v>
      </c>
      <c r="F20" s="310">
        <v>14615178992.27</v>
      </c>
      <c r="G20" s="310">
        <v>15072137830.140001</v>
      </c>
      <c r="H20" s="310">
        <v>15743370745.469999</v>
      </c>
      <c r="I20" s="310">
        <v>16527793150.229998</v>
      </c>
      <c r="J20" s="310">
        <v>15836397797.340002</v>
      </c>
      <c r="K20" s="310">
        <v>15906859725.890001</v>
      </c>
      <c r="L20" s="310">
        <v>17307636919.630001</v>
      </c>
      <c r="M20" s="310">
        <v>16206498274.210001</v>
      </c>
      <c r="N20" s="310">
        <v>17639572874.989998</v>
      </c>
      <c r="O20" s="310">
        <v>17465843796.600002</v>
      </c>
      <c r="P20" s="310">
        <v>18653670233.09</v>
      </c>
      <c r="Q20" s="310">
        <v>199152083236.11002</v>
      </c>
    </row>
    <row r="21" spans="2:17" x14ac:dyDescent="0.25">
      <c r="B21" s="151" t="s">
        <v>44</v>
      </c>
      <c r="C21" s="142" t="s">
        <v>45</v>
      </c>
      <c r="D21" s="311">
        <v>115693186191</v>
      </c>
      <c r="E21" s="312">
        <v>9826550885.6299992</v>
      </c>
      <c r="F21" s="312">
        <v>8680928802.1299992</v>
      </c>
      <c r="G21" s="312">
        <v>8972230799.4400005</v>
      </c>
      <c r="H21" s="312">
        <v>9116159573.6100006</v>
      </c>
      <c r="I21" s="312">
        <v>9252486573.8000011</v>
      </c>
      <c r="J21" s="312">
        <v>9203430333.6100006</v>
      </c>
      <c r="K21" s="312">
        <v>9141405585.3000011</v>
      </c>
      <c r="L21" s="312">
        <v>9667500716.4099998</v>
      </c>
      <c r="M21" s="312">
        <v>9375302166.9099998</v>
      </c>
      <c r="N21" s="312">
        <v>9881192925.1199989</v>
      </c>
      <c r="O21" s="312">
        <v>10024857184.139999</v>
      </c>
      <c r="P21" s="312">
        <v>10202659331.1</v>
      </c>
      <c r="Q21" s="312">
        <v>113344704877.20001</v>
      </c>
    </row>
    <row r="22" spans="2:17" x14ac:dyDescent="0.25">
      <c r="B22" s="151" t="s">
        <v>46</v>
      </c>
      <c r="C22" s="142" t="s">
        <v>47</v>
      </c>
      <c r="D22" s="311">
        <v>78009884529</v>
      </c>
      <c r="E22" s="312">
        <v>6889116556.3000002</v>
      </c>
      <c r="F22" s="312">
        <v>4547157071.21</v>
      </c>
      <c r="G22" s="312">
        <v>4737991694.9899988</v>
      </c>
      <c r="H22" s="312">
        <v>5060467327.249999</v>
      </c>
      <c r="I22" s="312">
        <v>5747173871.0899992</v>
      </c>
      <c r="J22" s="312">
        <v>5148349308.8700008</v>
      </c>
      <c r="K22" s="312">
        <v>5256355503.75</v>
      </c>
      <c r="L22" s="312">
        <v>6054136798.6899996</v>
      </c>
      <c r="M22" s="312">
        <v>5412374139.1300001</v>
      </c>
      <c r="N22" s="312">
        <v>6202297819.7900009</v>
      </c>
      <c r="O22" s="312">
        <v>5712186700.3800011</v>
      </c>
      <c r="P22" s="312">
        <v>6413147019.4699993</v>
      </c>
      <c r="Q22" s="312">
        <v>67180753810.919998</v>
      </c>
    </row>
    <row r="23" spans="2:17" x14ac:dyDescent="0.25">
      <c r="B23" s="151" t="s">
        <v>48</v>
      </c>
      <c r="C23" s="142" t="s">
        <v>49</v>
      </c>
      <c r="D23" s="311">
        <v>16090251677</v>
      </c>
      <c r="E23" s="312">
        <v>1210796785.6999998</v>
      </c>
      <c r="F23" s="312">
        <v>1187151841.76</v>
      </c>
      <c r="G23" s="312">
        <v>1155725694.0900002</v>
      </c>
      <c r="H23" s="312">
        <v>1366001011.5599999</v>
      </c>
      <c r="I23" s="312">
        <v>1327543691.6299999</v>
      </c>
      <c r="J23" s="312">
        <v>1272456058.1200001</v>
      </c>
      <c r="K23" s="312">
        <v>1311911802.9100001</v>
      </c>
      <c r="L23" s="312">
        <v>1397503579.8700001</v>
      </c>
      <c r="M23" s="312">
        <v>1230989690.9600003</v>
      </c>
      <c r="N23" s="312">
        <v>1218345544.1399999</v>
      </c>
      <c r="O23" s="312">
        <v>1339432634.8600001</v>
      </c>
      <c r="P23" s="312">
        <v>1367581820.22</v>
      </c>
      <c r="Q23" s="312">
        <v>15385440155.820002</v>
      </c>
    </row>
    <row r="24" spans="2:17" x14ac:dyDescent="0.25">
      <c r="B24" s="151" t="s">
        <v>50</v>
      </c>
      <c r="C24" s="142" t="s">
        <v>51</v>
      </c>
      <c r="D24" s="311">
        <v>6221048731</v>
      </c>
      <c r="E24" s="312">
        <v>250658668.61999997</v>
      </c>
      <c r="F24" s="312">
        <v>199941277.16999999</v>
      </c>
      <c r="G24" s="312">
        <v>206189641.62</v>
      </c>
      <c r="H24" s="312">
        <v>200742833.05000004</v>
      </c>
      <c r="I24" s="312">
        <v>200589013.71000001</v>
      </c>
      <c r="J24" s="312">
        <v>212162096.74000004</v>
      </c>
      <c r="K24" s="312">
        <v>197186833.92999998</v>
      </c>
      <c r="L24" s="312">
        <v>188495824.66</v>
      </c>
      <c r="M24" s="312">
        <v>187832277.21000001</v>
      </c>
      <c r="N24" s="312">
        <v>337736585.94</v>
      </c>
      <c r="O24" s="312">
        <v>389367277.21999997</v>
      </c>
      <c r="P24" s="312">
        <v>670282062.29999995</v>
      </c>
      <c r="Q24" s="312">
        <v>3241184392.1700001</v>
      </c>
    </row>
    <row r="25" spans="2:17" s="139" customFormat="1" x14ac:dyDescent="0.25">
      <c r="B25" s="157" t="s">
        <v>52</v>
      </c>
      <c r="C25" s="156" t="s">
        <v>53</v>
      </c>
      <c r="D25" s="317">
        <v>29233292154</v>
      </c>
      <c r="E25" s="310">
        <v>1900465105</v>
      </c>
      <c r="F25" s="310">
        <v>1847941944.8800001</v>
      </c>
      <c r="G25" s="310">
        <v>1971478232.3499999</v>
      </c>
      <c r="H25" s="310">
        <v>1835080409.9299998</v>
      </c>
      <c r="I25" s="310">
        <v>1987612717.9099998</v>
      </c>
      <c r="J25" s="310">
        <v>1824829273.22</v>
      </c>
      <c r="K25" s="310">
        <v>2096092497.49</v>
      </c>
      <c r="L25" s="310">
        <v>1982732277.9899998</v>
      </c>
      <c r="M25" s="310">
        <v>1851424328.8900001</v>
      </c>
      <c r="N25" s="310">
        <v>2179422775.8699999</v>
      </c>
      <c r="O25" s="310">
        <v>2150533030.5900002</v>
      </c>
      <c r="P25" s="310">
        <v>2167882967.3299999</v>
      </c>
      <c r="Q25" s="310">
        <v>23795495561.449997</v>
      </c>
    </row>
    <row r="26" spans="2:17" x14ac:dyDescent="0.25">
      <c r="B26" s="151" t="s">
        <v>54</v>
      </c>
      <c r="C26" s="142" t="s">
        <v>55</v>
      </c>
      <c r="D26" s="311">
        <v>22242925328</v>
      </c>
      <c r="E26" s="312">
        <v>1452845582.6800001</v>
      </c>
      <c r="F26" s="312">
        <v>1425783595.9000001</v>
      </c>
      <c r="G26" s="312">
        <v>1531329591.4000001</v>
      </c>
      <c r="H26" s="312">
        <v>1355801891.25</v>
      </c>
      <c r="I26" s="312">
        <v>1611066274.6799998</v>
      </c>
      <c r="J26" s="312">
        <v>1478542616.52</v>
      </c>
      <c r="K26" s="312">
        <v>1697142743.8399999</v>
      </c>
      <c r="L26" s="312">
        <v>1527183625.1499999</v>
      </c>
      <c r="M26" s="312">
        <v>1462301332.6400001</v>
      </c>
      <c r="N26" s="312">
        <v>1892066727.9400001</v>
      </c>
      <c r="O26" s="312">
        <v>1835016371.8</v>
      </c>
      <c r="P26" s="312">
        <v>1806746276.8099999</v>
      </c>
      <c r="Q26" s="312">
        <v>19075826630.610001</v>
      </c>
    </row>
    <row r="27" spans="2:17" x14ac:dyDescent="0.25">
      <c r="B27" s="151" t="s">
        <v>56</v>
      </c>
      <c r="C27" s="142" t="s">
        <v>57</v>
      </c>
      <c r="D27" s="311">
        <v>271180581</v>
      </c>
      <c r="E27" s="312">
        <v>25598502.82</v>
      </c>
      <c r="F27" s="140">
        <v>0</v>
      </c>
      <c r="G27" s="312">
        <v>2483754.04</v>
      </c>
      <c r="H27" s="312">
        <v>2078915.25</v>
      </c>
      <c r="I27" s="140">
        <v>0</v>
      </c>
      <c r="J27" s="312">
        <v>1330990.8799999999</v>
      </c>
      <c r="K27" s="140">
        <v>0</v>
      </c>
      <c r="L27" s="312">
        <v>36483.980000000003</v>
      </c>
      <c r="M27" s="312">
        <v>714531.45</v>
      </c>
      <c r="N27" s="140">
        <v>0</v>
      </c>
      <c r="O27" s="312">
        <v>1550926.25</v>
      </c>
      <c r="P27" s="140">
        <v>0</v>
      </c>
      <c r="Q27" s="312">
        <v>33794104.670000002</v>
      </c>
    </row>
    <row r="28" spans="2:17" x14ac:dyDescent="0.25">
      <c r="B28" s="151" t="s">
        <v>58</v>
      </c>
      <c r="C28" s="142" t="s">
        <v>59</v>
      </c>
      <c r="D28" s="311">
        <v>6719186245</v>
      </c>
      <c r="E28" s="312">
        <v>422021019.5</v>
      </c>
      <c r="F28" s="312">
        <v>422158348.98000002</v>
      </c>
      <c r="G28" s="312">
        <v>437664886.90999997</v>
      </c>
      <c r="H28" s="312">
        <v>477199603.42999995</v>
      </c>
      <c r="I28" s="312">
        <v>376546443.22999996</v>
      </c>
      <c r="J28" s="312">
        <v>344955665.81999999</v>
      </c>
      <c r="K28" s="312">
        <v>398949753.64999998</v>
      </c>
      <c r="L28" s="312">
        <v>455512168.86000001</v>
      </c>
      <c r="M28" s="312">
        <v>388408464.80000001</v>
      </c>
      <c r="N28" s="312">
        <v>287356047.93000001</v>
      </c>
      <c r="O28" s="312">
        <v>313965732.53999996</v>
      </c>
      <c r="P28" s="312">
        <v>361136690.51999998</v>
      </c>
      <c r="Q28" s="312">
        <v>4685874826.1700001</v>
      </c>
    </row>
    <row r="29" spans="2:17" s="139" customFormat="1" x14ac:dyDescent="0.25">
      <c r="B29" s="157" t="s">
        <v>60</v>
      </c>
      <c r="C29" s="156" t="s">
        <v>61</v>
      </c>
      <c r="D29" s="155">
        <v>0</v>
      </c>
      <c r="E29" s="310">
        <v>3.2538699999999999E-3</v>
      </c>
      <c r="F29" s="310">
        <v>1809.66</v>
      </c>
      <c r="G29" s="310">
        <v>36137.589999999997</v>
      </c>
      <c r="H29" s="310">
        <v>21586.87</v>
      </c>
      <c r="I29" s="310">
        <v>3438.26</v>
      </c>
      <c r="J29" s="310">
        <v>6335.63</v>
      </c>
      <c r="K29" s="310">
        <v>7105.74</v>
      </c>
      <c r="L29" s="310">
        <v>3129.59</v>
      </c>
      <c r="M29" s="310">
        <v>3212.17</v>
      </c>
      <c r="N29" s="310">
        <v>20714.34</v>
      </c>
      <c r="O29" s="310">
        <v>49184.63</v>
      </c>
      <c r="P29" s="310">
        <v>52658.82</v>
      </c>
      <c r="Q29" s="310">
        <v>208567.16999999998</v>
      </c>
    </row>
    <row r="30" spans="2:17" s="139" customFormat="1" x14ac:dyDescent="0.25">
      <c r="B30" s="157" t="s">
        <v>62</v>
      </c>
      <c r="C30" s="156" t="s">
        <v>63</v>
      </c>
      <c r="D30" s="155">
        <v>0</v>
      </c>
      <c r="E30" s="134">
        <v>0</v>
      </c>
      <c r="F30" s="134">
        <v>0</v>
      </c>
      <c r="G30" s="134">
        <v>0</v>
      </c>
      <c r="H30" s="134">
        <v>0</v>
      </c>
      <c r="I30" s="134">
        <v>0</v>
      </c>
      <c r="J30" s="134">
        <v>0</v>
      </c>
      <c r="K30" s="134">
        <v>0</v>
      </c>
      <c r="L30" s="134">
        <v>0</v>
      </c>
      <c r="M30" s="134">
        <v>0</v>
      </c>
      <c r="N30" s="310">
        <v>8.0000000000000004E-4</v>
      </c>
      <c r="O30" s="134">
        <v>0</v>
      </c>
      <c r="P30" s="134">
        <v>0</v>
      </c>
      <c r="Q30" s="310">
        <v>8.0000000000000004E-4</v>
      </c>
    </row>
    <row r="31" spans="2:17" s="1" customFormat="1" x14ac:dyDescent="0.25">
      <c r="B31" s="150" t="s">
        <v>64</v>
      </c>
      <c r="C31" s="146" t="s">
        <v>65</v>
      </c>
      <c r="D31" s="313">
        <v>16412817351.999998</v>
      </c>
      <c r="E31" s="305">
        <v>457805566.08000004</v>
      </c>
      <c r="F31" s="305">
        <v>498275638.77000004</v>
      </c>
      <c r="G31" s="305">
        <v>1662617999.6199999</v>
      </c>
      <c r="H31" s="305">
        <v>1526525352.1300001</v>
      </c>
      <c r="I31" s="305">
        <v>1545926056.97</v>
      </c>
      <c r="J31" s="305">
        <v>4513410025.1900005</v>
      </c>
      <c r="K31" s="305">
        <v>1103321213.8699999</v>
      </c>
      <c r="L31" s="305">
        <v>991460916.54000008</v>
      </c>
      <c r="M31" s="305">
        <v>675164933.38</v>
      </c>
      <c r="N31" s="305">
        <v>740863292.83000004</v>
      </c>
      <c r="O31" s="305">
        <v>750439802.75999999</v>
      </c>
      <c r="P31" s="305">
        <v>862400888.04999995</v>
      </c>
      <c r="Q31" s="305">
        <v>15328211686.190002</v>
      </c>
    </row>
    <row r="32" spans="2:17" s="139" customFormat="1" x14ac:dyDescent="0.25">
      <c r="B32" s="157" t="s">
        <v>66</v>
      </c>
      <c r="C32" s="156" t="s">
        <v>67</v>
      </c>
      <c r="D32" s="317">
        <v>1340685208</v>
      </c>
      <c r="E32" s="310">
        <v>107442755.84999999</v>
      </c>
      <c r="F32" s="310">
        <v>215331366.41</v>
      </c>
      <c r="G32" s="310">
        <v>119493906.75</v>
      </c>
      <c r="H32" s="310">
        <v>108113502.78</v>
      </c>
      <c r="I32" s="310">
        <v>108760325.25</v>
      </c>
      <c r="J32" s="310">
        <v>104664215.39</v>
      </c>
      <c r="K32" s="310">
        <v>142211802.84</v>
      </c>
      <c r="L32" s="310">
        <v>108443182.96000001</v>
      </c>
      <c r="M32" s="310">
        <v>158898958.56999999</v>
      </c>
      <c r="N32" s="310">
        <v>110847941.57000001</v>
      </c>
      <c r="O32" s="310">
        <v>125442497.98</v>
      </c>
      <c r="P32" s="310">
        <v>142822728.45000002</v>
      </c>
      <c r="Q32" s="310">
        <v>1552473184.8</v>
      </c>
    </row>
    <row r="33" spans="2:17" x14ac:dyDescent="0.25">
      <c r="B33" s="151" t="s">
        <v>68</v>
      </c>
      <c r="C33" s="142" t="s">
        <v>69</v>
      </c>
      <c r="D33" s="311">
        <v>1340685208</v>
      </c>
      <c r="E33" s="312">
        <v>107442755.84999999</v>
      </c>
      <c r="F33" s="312">
        <v>215331366.41</v>
      </c>
      <c r="G33" s="312">
        <v>119493906.75</v>
      </c>
      <c r="H33" s="312">
        <v>108113502.78</v>
      </c>
      <c r="I33" s="312">
        <v>108760325.25</v>
      </c>
      <c r="J33" s="312">
        <v>104664215.39</v>
      </c>
      <c r="K33" s="312">
        <v>142211802.84</v>
      </c>
      <c r="L33" s="312">
        <v>108443182.96000001</v>
      </c>
      <c r="M33" s="312">
        <v>158898958.56999999</v>
      </c>
      <c r="N33" s="312">
        <v>110847941.57000001</v>
      </c>
      <c r="O33" s="312">
        <v>125442497.98</v>
      </c>
      <c r="P33" s="312">
        <v>142822728.45000002</v>
      </c>
      <c r="Q33" s="312">
        <v>1552473184.8</v>
      </c>
    </row>
    <row r="34" spans="2:17" s="139" customFormat="1" x14ac:dyDescent="0.25">
      <c r="B34" s="157" t="s">
        <v>70</v>
      </c>
      <c r="C34" s="156" t="s">
        <v>71</v>
      </c>
      <c r="D34" s="317">
        <v>7886645266</v>
      </c>
      <c r="E34" s="310">
        <v>322518977.39999998</v>
      </c>
      <c r="F34" s="310">
        <v>246057138.61000001</v>
      </c>
      <c r="G34" s="310">
        <v>369093347.64999998</v>
      </c>
      <c r="H34" s="310">
        <v>405660508.44000006</v>
      </c>
      <c r="I34" s="310">
        <v>384449334.48999995</v>
      </c>
      <c r="J34" s="310">
        <v>373497318.89000005</v>
      </c>
      <c r="K34" s="310">
        <v>434702736.31999993</v>
      </c>
      <c r="L34" s="310">
        <v>403875222.00999999</v>
      </c>
      <c r="M34" s="310">
        <v>353758657.46000004</v>
      </c>
      <c r="N34" s="310">
        <v>482435245.74000007</v>
      </c>
      <c r="O34" s="310">
        <v>429081968.25999999</v>
      </c>
      <c r="P34" s="310">
        <v>448915620.59999996</v>
      </c>
      <c r="Q34" s="310">
        <v>4654046075.8699999</v>
      </c>
    </row>
    <row r="35" spans="2:17" x14ac:dyDescent="0.25">
      <c r="B35" s="151" t="s">
        <v>72</v>
      </c>
      <c r="C35" s="142" t="s">
        <v>73</v>
      </c>
      <c r="D35" s="311">
        <v>2821773971</v>
      </c>
      <c r="E35" s="312">
        <v>77930894.340000004</v>
      </c>
      <c r="F35" s="312">
        <v>57864424.130000003</v>
      </c>
      <c r="G35" s="312">
        <v>89828647.379999995</v>
      </c>
      <c r="H35" s="312">
        <v>84421704.579999998</v>
      </c>
      <c r="I35" s="312">
        <v>92085760.450000003</v>
      </c>
      <c r="J35" s="312">
        <v>82803683.25</v>
      </c>
      <c r="K35" s="312">
        <v>90571841.179999992</v>
      </c>
      <c r="L35" s="312">
        <v>90867315.24000001</v>
      </c>
      <c r="M35" s="312">
        <v>89838510.560000002</v>
      </c>
      <c r="N35" s="312">
        <v>98981842.370000005</v>
      </c>
      <c r="O35" s="312">
        <v>99768976.469999999</v>
      </c>
      <c r="P35" s="312">
        <v>91574061.209999993</v>
      </c>
      <c r="Q35" s="312">
        <v>1046537661.16</v>
      </c>
    </row>
    <row r="36" spans="2:17" x14ac:dyDescent="0.25">
      <c r="B36" s="151" t="s">
        <v>74</v>
      </c>
      <c r="C36" s="142" t="s">
        <v>75</v>
      </c>
      <c r="D36" s="311">
        <v>5064871295</v>
      </c>
      <c r="E36" s="312">
        <v>244588083.06</v>
      </c>
      <c r="F36" s="312">
        <v>188192714.48000002</v>
      </c>
      <c r="G36" s="312">
        <v>279264700.26999998</v>
      </c>
      <c r="H36" s="312">
        <v>321238803.86000007</v>
      </c>
      <c r="I36" s="312">
        <v>292363574.03999996</v>
      </c>
      <c r="J36" s="312">
        <v>290693635.64000005</v>
      </c>
      <c r="K36" s="312">
        <v>344130895.13999993</v>
      </c>
      <c r="L36" s="312">
        <v>313007906.76999998</v>
      </c>
      <c r="M36" s="312">
        <v>263920146.90000001</v>
      </c>
      <c r="N36" s="312">
        <v>383453403.37000006</v>
      </c>
      <c r="O36" s="312">
        <v>329312991.78999996</v>
      </c>
      <c r="P36" s="312">
        <v>357341559.38999999</v>
      </c>
      <c r="Q36" s="312">
        <v>3607508414.71</v>
      </c>
    </row>
    <row r="37" spans="2:17" s="139" customFormat="1" x14ac:dyDescent="0.25">
      <c r="B37" s="157" t="s">
        <v>76</v>
      </c>
      <c r="C37" s="156" t="s">
        <v>77</v>
      </c>
      <c r="D37" s="317">
        <v>6139446773</v>
      </c>
      <c r="E37" s="310">
        <v>3356934.22</v>
      </c>
      <c r="F37" s="310">
        <v>3873723.58</v>
      </c>
      <c r="G37" s="310">
        <v>1153977186.6299999</v>
      </c>
      <c r="H37" s="310">
        <v>991010420.42000008</v>
      </c>
      <c r="I37" s="310">
        <v>1035516064.4100001</v>
      </c>
      <c r="J37" s="310">
        <v>4007395072.46</v>
      </c>
      <c r="K37" s="310">
        <v>512522179.51999998</v>
      </c>
      <c r="L37" s="310">
        <v>469569543.11000001</v>
      </c>
      <c r="M37" s="310">
        <v>153159141.72999999</v>
      </c>
      <c r="N37" s="310">
        <v>111275364.72999999</v>
      </c>
      <c r="O37" s="310">
        <v>184360676.25999999</v>
      </c>
      <c r="P37" s="310">
        <v>257549368.25</v>
      </c>
      <c r="Q37" s="310">
        <v>8883565675.3199997</v>
      </c>
    </row>
    <row r="38" spans="2:17" x14ac:dyDescent="0.25">
      <c r="B38" s="151" t="s">
        <v>78</v>
      </c>
      <c r="C38" s="142" t="s">
        <v>79</v>
      </c>
      <c r="D38" s="311">
        <v>6040990001</v>
      </c>
      <c r="E38" s="140">
        <v>0</v>
      </c>
      <c r="F38" s="140">
        <v>0</v>
      </c>
      <c r="G38" s="140">
        <v>0</v>
      </c>
      <c r="H38" s="140">
        <v>0</v>
      </c>
      <c r="I38" s="140">
        <v>0</v>
      </c>
      <c r="J38" s="312">
        <v>3178033361.7800002</v>
      </c>
      <c r="K38" s="140">
        <v>0</v>
      </c>
      <c r="L38" s="140">
        <v>0</v>
      </c>
      <c r="M38" s="140">
        <v>0</v>
      </c>
      <c r="N38" s="140">
        <v>0</v>
      </c>
      <c r="O38" s="140">
        <v>0</v>
      </c>
      <c r="P38" s="140">
        <v>0</v>
      </c>
      <c r="Q38" s="312">
        <v>3178033361.7800002</v>
      </c>
    </row>
    <row r="39" spans="2:17" x14ac:dyDescent="0.25">
      <c r="B39" s="151" t="s">
        <v>80</v>
      </c>
      <c r="C39" s="142" t="s">
        <v>81</v>
      </c>
      <c r="D39" s="141">
        <v>0</v>
      </c>
      <c r="E39" s="140">
        <v>0</v>
      </c>
      <c r="F39" s="140">
        <v>0</v>
      </c>
      <c r="G39" s="312">
        <v>1151944866.6199999</v>
      </c>
      <c r="H39" s="312">
        <v>780254947.93000007</v>
      </c>
      <c r="I39" s="312">
        <v>935428204.95000005</v>
      </c>
      <c r="J39" s="312">
        <v>470977050.39999998</v>
      </c>
      <c r="K39" s="312">
        <v>398056118.20999998</v>
      </c>
      <c r="L39" s="312">
        <v>313989667.19999999</v>
      </c>
      <c r="M39" s="312">
        <v>42306814.009999998</v>
      </c>
      <c r="N39" s="312">
        <v>14055638.82</v>
      </c>
      <c r="O39" s="312">
        <v>14631634.92</v>
      </c>
      <c r="P39" s="312">
        <v>112025985.19999999</v>
      </c>
      <c r="Q39" s="312">
        <v>4233670928.2600002</v>
      </c>
    </row>
    <row r="40" spans="2:17" x14ac:dyDescent="0.25">
      <c r="B40" s="151" t="s">
        <v>82</v>
      </c>
      <c r="C40" s="142" t="s">
        <v>83</v>
      </c>
      <c r="D40" s="311">
        <v>98456772</v>
      </c>
      <c r="E40" s="312">
        <v>3356934.22</v>
      </c>
      <c r="F40" s="312">
        <v>3873723.58</v>
      </c>
      <c r="G40" s="312">
        <v>2032320.0099999998</v>
      </c>
      <c r="H40" s="312">
        <v>210755472.49000001</v>
      </c>
      <c r="I40" s="312">
        <v>100087859.45999999</v>
      </c>
      <c r="J40" s="312">
        <v>358384660.27999997</v>
      </c>
      <c r="K40" s="312">
        <v>114466061.31</v>
      </c>
      <c r="L40" s="312">
        <v>155579875.91</v>
      </c>
      <c r="M40" s="312">
        <v>110852327.72</v>
      </c>
      <c r="N40" s="312">
        <v>97219725.909999996</v>
      </c>
      <c r="O40" s="312">
        <v>169729041.34</v>
      </c>
      <c r="P40" s="312">
        <v>145523383.05000001</v>
      </c>
      <c r="Q40" s="312">
        <v>1471861385.2799997</v>
      </c>
    </row>
    <row r="41" spans="2:17" s="139" customFormat="1" x14ac:dyDescent="0.25">
      <c r="B41" s="157" t="s">
        <v>84</v>
      </c>
      <c r="C41" s="156" t="s">
        <v>85</v>
      </c>
      <c r="D41" s="317">
        <v>1046040105</v>
      </c>
      <c r="E41" s="310">
        <v>24486898.609999999</v>
      </c>
      <c r="F41" s="310">
        <v>33013410.170000002</v>
      </c>
      <c r="G41" s="310">
        <v>20053558.589999996</v>
      </c>
      <c r="H41" s="310">
        <v>21740920.490000002</v>
      </c>
      <c r="I41" s="310">
        <v>17200332.82</v>
      </c>
      <c r="J41" s="310">
        <v>27853418.450000003</v>
      </c>
      <c r="K41" s="310">
        <v>13884495.190000001</v>
      </c>
      <c r="L41" s="310">
        <v>9572968.4600000009</v>
      </c>
      <c r="M41" s="310">
        <v>9348175.620000001</v>
      </c>
      <c r="N41" s="310">
        <v>36304740.789999999</v>
      </c>
      <c r="O41" s="310">
        <v>11554660.26</v>
      </c>
      <c r="P41" s="310">
        <v>13113170.75</v>
      </c>
      <c r="Q41" s="310">
        <v>238126750.19999999</v>
      </c>
    </row>
    <row r="42" spans="2:17" s="1" customFormat="1" x14ac:dyDescent="0.25">
      <c r="B42" s="150" t="s">
        <v>86</v>
      </c>
      <c r="C42" s="146" t="s">
        <v>87</v>
      </c>
      <c r="D42" s="313">
        <v>8414070</v>
      </c>
      <c r="E42" s="305">
        <v>2500</v>
      </c>
      <c r="F42" s="305">
        <v>1798019.25</v>
      </c>
      <c r="G42" s="305">
        <v>106500</v>
      </c>
      <c r="H42" s="305">
        <v>547586.09</v>
      </c>
      <c r="I42" s="305">
        <v>457749.35</v>
      </c>
      <c r="J42" s="305">
        <v>456387.46</v>
      </c>
      <c r="K42" s="305">
        <v>675598.54</v>
      </c>
      <c r="L42" s="305">
        <v>483273.19</v>
      </c>
      <c r="M42" s="305">
        <v>738327.24</v>
      </c>
      <c r="N42" s="305">
        <v>444976.43</v>
      </c>
      <c r="O42" s="305">
        <v>532803</v>
      </c>
      <c r="P42" s="305">
        <v>571597.86</v>
      </c>
      <c r="Q42" s="305">
        <v>6815318.4100000001</v>
      </c>
    </row>
    <row r="43" spans="2:17" x14ac:dyDescent="0.25">
      <c r="B43" s="151" t="s">
        <v>88</v>
      </c>
      <c r="C43" s="142" t="s">
        <v>89</v>
      </c>
      <c r="D43" s="311">
        <v>8414070</v>
      </c>
      <c r="E43" s="312">
        <v>2500</v>
      </c>
      <c r="F43" s="312">
        <v>1798019.25</v>
      </c>
      <c r="G43" s="312">
        <v>106500</v>
      </c>
      <c r="H43" s="312">
        <v>547586.09</v>
      </c>
      <c r="I43" s="312">
        <v>457749.35</v>
      </c>
      <c r="J43" s="312">
        <v>456387.46</v>
      </c>
      <c r="K43" s="312">
        <v>675598.54</v>
      </c>
      <c r="L43" s="312">
        <v>483273.19</v>
      </c>
      <c r="M43" s="312">
        <v>738327.24</v>
      </c>
      <c r="N43" s="312">
        <v>444976.43</v>
      </c>
      <c r="O43" s="312">
        <v>532803</v>
      </c>
      <c r="P43" s="312">
        <v>571597.86</v>
      </c>
      <c r="Q43" s="312">
        <v>6815318.4100000001</v>
      </c>
    </row>
    <row r="44" spans="2:17" x14ac:dyDescent="0.25">
      <c r="B44" s="151" t="s">
        <v>90</v>
      </c>
      <c r="C44" s="142" t="s">
        <v>91</v>
      </c>
      <c r="D44" s="141">
        <v>0</v>
      </c>
      <c r="E44" s="140">
        <v>0</v>
      </c>
      <c r="F44" s="140">
        <v>0</v>
      </c>
      <c r="G44" s="140">
        <v>0</v>
      </c>
      <c r="H44" s="140">
        <v>0</v>
      </c>
      <c r="I44" s="140">
        <v>0</v>
      </c>
      <c r="J44" s="140">
        <v>0</v>
      </c>
      <c r="K44" s="140">
        <v>0</v>
      </c>
      <c r="L44" s="140">
        <v>0</v>
      </c>
      <c r="M44" s="140">
        <v>0</v>
      </c>
      <c r="N44" s="140">
        <v>0</v>
      </c>
      <c r="O44" s="140">
        <v>0</v>
      </c>
      <c r="P44" s="140">
        <v>0</v>
      </c>
      <c r="Q44" s="140">
        <v>0</v>
      </c>
    </row>
    <row r="45" spans="2:17" s="1" customFormat="1" x14ac:dyDescent="0.25">
      <c r="B45" s="150" t="s">
        <v>92</v>
      </c>
      <c r="C45" s="146" t="s">
        <v>93</v>
      </c>
      <c r="D45" s="145">
        <v>0</v>
      </c>
      <c r="E45" s="305">
        <v>11557546.93</v>
      </c>
      <c r="F45" s="305">
        <v>603638.41</v>
      </c>
      <c r="G45" s="305">
        <v>11278287.310000001</v>
      </c>
      <c r="H45" s="305">
        <v>40684106.799999997</v>
      </c>
      <c r="I45" s="305">
        <v>7993353.9299999997</v>
      </c>
      <c r="J45" s="305">
        <v>291272236.44999993</v>
      </c>
      <c r="K45" s="305">
        <v>1043103.1</v>
      </c>
      <c r="L45" s="305">
        <v>33016138.949999999</v>
      </c>
      <c r="M45" s="305">
        <v>8979075</v>
      </c>
      <c r="N45" s="305">
        <v>93886498.090000004</v>
      </c>
      <c r="O45" s="305">
        <v>8344258.419999999</v>
      </c>
      <c r="P45" s="305">
        <v>1595110926.01</v>
      </c>
      <c r="Q45" s="305">
        <v>2103769169.4000001</v>
      </c>
    </row>
    <row r="46" spans="2:17" x14ac:dyDescent="0.25">
      <c r="B46" s="151" t="s">
        <v>92</v>
      </c>
      <c r="C46" s="142" t="s">
        <v>93</v>
      </c>
      <c r="D46" s="141">
        <v>0</v>
      </c>
      <c r="E46" s="312">
        <v>11557546.93</v>
      </c>
      <c r="F46" s="312">
        <v>603638.41</v>
      </c>
      <c r="G46" s="312">
        <v>11278287.310000001</v>
      </c>
      <c r="H46" s="312">
        <v>40684106.799999997</v>
      </c>
      <c r="I46" s="312">
        <v>7993353.9299999997</v>
      </c>
      <c r="J46" s="312">
        <v>291272236.44999993</v>
      </c>
      <c r="K46" s="312">
        <v>1043103.1</v>
      </c>
      <c r="L46" s="312">
        <v>33016138.949999999</v>
      </c>
      <c r="M46" s="312">
        <v>8979075</v>
      </c>
      <c r="N46" s="312">
        <v>93886498.090000004</v>
      </c>
      <c r="O46" s="312">
        <v>8344258.419999999</v>
      </c>
      <c r="P46" s="312">
        <v>1595110926.01</v>
      </c>
      <c r="Q46" s="312">
        <v>2103769169.4000001</v>
      </c>
    </row>
    <row r="47" spans="2:17" x14ac:dyDescent="0.25">
      <c r="B47" s="154" t="s">
        <v>94</v>
      </c>
      <c r="C47" s="153" t="s">
        <v>95</v>
      </c>
      <c r="D47" s="315">
        <v>4292569816</v>
      </c>
      <c r="E47" s="316">
        <v>41609510</v>
      </c>
      <c r="F47" s="316">
        <v>132201221.53</v>
      </c>
      <c r="G47" s="316">
        <v>36460145.93</v>
      </c>
      <c r="H47" s="316">
        <v>10451752.93</v>
      </c>
      <c r="I47" s="316">
        <v>32300542.34</v>
      </c>
      <c r="J47" s="316">
        <v>18255207.420000002</v>
      </c>
      <c r="K47" s="316">
        <v>78866688.060000002</v>
      </c>
      <c r="L47" s="316">
        <v>16057993.209999999</v>
      </c>
      <c r="M47" s="316">
        <v>42100973.529999994</v>
      </c>
      <c r="N47" s="316">
        <v>105274495.16</v>
      </c>
      <c r="O47" s="316">
        <v>71681291.270000011</v>
      </c>
      <c r="P47" s="316">
        <v>332766599.46999991</v>
      </c>
      <c r="Q47" s="316">
        <v>918026420.8499999</v>
      </c>
    </row>
    <row r="48" spans="2:17" s="1" customFormat="1" x14ac:dyDescent="0.25">
      <c r="B48" s="150" t="s">
        <v>96</v>
      </c>
      <c r="C48" s="146" t="s">
        <v>97</v>
      </c>
      <c r="D48" s="313">
        <v>14687130</v>
      </c>
      <c r="E48" s="305">
        <v>408200</v>
      </c>
      <c r="F48" s="144">
        <v>0</v>
      </c>
      <c r="G48" s="144">
        <v>0</v>
      </c>
      <c r="H48" s="305">
        <v>3655</v>
      </c>
      <c r="I48" s="144">
        <v>0</v>
      </c>
      <c r="J48" s="305">
        <v>1039.32</v>
      </c>
      <c r="K48" s="305">
        <v>502.90000000000003</v>
      </c>
      <c r="L48" s="305">
        <v>25</v>
      </c>
      <c r="M48" s="305">
        <v>120.15</v>
      </c>
      <c r="N48" s="305">
        <v>20</v>
      </c>
      <c r="O48" s="305">
        <v>7200</v>
      </c>
      <c r="P48" s="144">
        <v>0</v>
      </c>
      <c r="Q48" s="305">
        <v>420762.37</v>
      </c>
    </row>
    <row r="49" spans="2:17" x14ac:dyDescent="0.25">
      <c r="B49" s="151" t="s">
        <v>98</v>
      </c>
      <c r="C49" s="142" t="s">
        <v>99</v>
      </c>
      <c r="D49" s="141">
        <v>0</v>
      </c>
      <c r="E49" s="312">
        <v>408200</v>
      </c>
      <c r="F49" s="140">
        <v>0</v>
      </c>
      <c r="G49" s="140">
        <v>0</v>
      </c>
      <c r="H49" s="312">
        <v>3600</v>
      </c>
      <c r="I49" s="140">
        <v>0</v>
      </c>
      <c r="J49" s="140">
        <v>0</v>
      </c>
      <c r="K49" s="140">
        <v>0</v>
      </c>
      <c r="L49" s="140">
        <v>0</v>
      </c>
      <c r="M49" s="140">
        <v>0</v>
      </c>
      <c r="N49" s="140">
        <v>0</v>
      </c>
      <c r="O49" s="312">
        <v>7200</v>
      </c>
      <c r="P49" s="140">
        <v>0</v>
      </c>
      <c r="Q49" s="312">
        <v>419000</v>
      </c>
    </row>
    <row r="50" spans="2:17" x14ac:dyDescent="0.25">
      <c r="B50" s="151" t="s">
        <v>100</v>
      </c>
      <c r="C50" s="142" t="s">
        <v>101</v>
      </c>
      <c r="D50" s="311">
        <v>14687130</v>
      </c>
      <c r="E50" s="140">
        <v>0</v>
      </c>
      <c r="F50" s="140">
        <v>0</v>
      </c>
      <c r="G50" s="140">
        <v>0</v>
      </c>
      <c r="H50" s="312">
        <v>55</v>
      </c>
      <c r="I50" s="140">
        <v>0</v>
      </c>
      <c r="J50" s="312">
        <v>1039.32</v>
      </c>
      <c r="K50" s="312">
        <v>502.90000000000003</v>
      </c>
      <c r="L50" s="312">
        <v>25</v>
      </c>
      <c r="M50" s="312">
        <v>120.15</v>
      </c>
      <c r="N50" s="312">
        <v>20</v>
      </c>
      <c r="O50" s="140">
        <v>0</v>
      </c>
      <c r="P50" s="140">
        <v>0</v>
      </c>
      <c r="Q50" s="312">
        <v>1762.37</v>
      </c>
    </row>
    <row r="51" spans="2:17" s="1" customFormat="1" x14ac:dyDescent="0.25">
      <c r="B51" s="151" t="s">
        <v>102</v>
      </c>
      <c r="C51" s="146" t="s">
        <v>103</v>
      </c>
      <c r="D51" s="94">
        <v>0</v>
      </c>
      <c r="E51" s="140">
        <v>0</v>
      </c>
      <c r="F51" s="140">
        <v>0</v>
      </c>
      <c r="G51" s="140">
        <v>0</v>
      </c>
      <c r="H51" s="140">
        <v>0</v>
      </c>
      <c r="I51" s="140">
        <v>0</v>
      </c>
      <c r="J51" s="140">
        <v>0</v>
      </c>
      <c r="K51" s="140">
        <v>0</v>
      </c>
      <c r="L51" s="140">
        <v>0</v>
      </c>
      <c r="M51" s="140">
        <v>0</v>
      </c>
      <c r="N51" s="140">
        <v>0</v>
      </c>
      <c r="O51" s="140">
        <v>0</v>
      </c>
      <c r="P51" s="140">
        <v>0</v>
      </c>
      <c r="Q51" s="140">
        <v>0</v>
      </c>
    </row>
    <row r="52" spans="2:17" x14ac:dyDescent="0.25">
      <c r="B52" s="151" t="s">
        <v>104</v>
      </c>
      <c r="C52" s="142" t="s">
        <v>89</v>
      </c>
      <c r="D52" s="18">
        <v>0</v>
      </c>
      <c r="E52" s="140">
        <v>0</v>
      </c>
      <c r="F52" s="140">
        <v>0</v>
      </c>
      <c r="G52" s="140">
        <v>0</v>
      </c>
      <c r="H52" s="140">
        <v>0</v>
      </c>
      <c r="I52" s="140">
        <v>0</v>
      </c>
      <c r="J52" s="140">
        <v>0</v>
      </c>
      <c r="K52" s="140">
        <v>0</v>
      </c>
      <c r="L52" s="140">
        <v>0</v>
      </c>
      <c r="M52" s="140">
        <v>0</v>
      </c>
      <c r="N52" s="140">
        <v>0</v>
      </c>
      <c r="O52" s="140">
        <v>0</v>
      </c>
      <c r="P52" s="140">
        <v>0</v>
      </c>
      <c r="Q52" s="140">
        <v>0</v>
      </c>
    </row>
    <row r="53" spans="2:17" s="1" customFormat="1" x14ac:dyDescent="0.25">
      <c r="B53" s="150" t="s">
        <v>105</v>
      </c>
      <c r="C53" s="146" t="s">
        <v>106</v>
      </c>
      <c r="D53" s="313">
        <v>4277882686</v>
      </c>
      <c r="E53" s="305">
        <v>41201310</v>
      </c>
      <c r="F53" s="305">
        <v>132201221.53</v>
      </c>
      <c r="G53" s="305">
        <v>36460145.93</v>
      </c>
      <c r="H53" s="305">
        <v>10448097.93</v>
      </c>
      <c r="I53" s="305">
        <v>32300542.34</v>
      </c>
      <c r="J53" s="305">
        <v>18254168.100000001</v>
      </c>
      <c r="K53" s="305">
        <v>78866185.159999996</v>
      </c>
      <c r="L53" s="305">
        <v>16057968.210000003</v>
      </c>
      <c r="M53" s="305">
        <v>42100853.379999995</v>
      </c>
      <c r="N53" s="305">
        <v>105274475.16</v>
      </c>
      <c r="O53" s="305">
        <v>71674091.270000011</v>
      </c>
      <c r="P53" s="305">
        <v>332766599.46999991</v>
      </c>
      <c r="Q53" s="305">
        <v>917605658.4799999</v>
      </c>
    </row>
    <row r="54" spans="2:17" x14ac:dyDescent="0.25">
      <c r="B54" s="150" t="s">
        <v>105</v>
      </c>
      <c r="C54" s="142" t="s">
        <v>106</v>
      </c>
      <c r="D54" s="311">
        <v>4277882686</v>
      </c>
      <c r="E54" s="312">
        <v>41201310</v>
      </c>
      <c r="F54" s="312">
        <v>132201221.53</v>
      </c>
      <c r="G54" s="312">
        <v>36460145.93</v>
      </c>
      <c r="H54" s="312">
        <v>10448097.93</v>
      </c>
      <c r="I54" s="312">
        <v>32300542.34</v>
      </c>
      <c r="J54" s="312">
        <v>18254168.100000001</v>
      </c>
      <c r="K54" s="312">
        <v>78866185.159999996</v>
      </c>
      <c r="L54" s="312">
        <v>16057968.210000003</v>
      </c>
      <c r="M54" s="312">
        <v>42100853.379999995</v>
      </c>
      <c r="N54" s="312">
        <v>105274475.16</v>
      </c>
      <c r="O54" s="312">
        <v>71674091.270000011</v>
      </c>
      <c r="P54" s="312">
        <v>332766599.46999991</v>
      </c>
      <c r="Q54" s="312">
        <v>917605658.4799999</v>
      </c>
    </row>
    <row r="55" spans="2:17" x14ac:dyDescent="0.25">
      <c r="B55" s="426" t="s">
        <v>107</v>
      </c>
      <c r="C55" s="426"/>
      <c r="D55" s="314">
        <v>384425298445</v>
      </c>
      <c r="E55" s="309">
        <v>29619896236.150002</v>
      </c>
      <c r="F55" s="309">
        <v>28366851342.469997</v>
      </c>
      <c r="G55" s="309">
        <v>28641971184.43</v>
      </c>
      <c r="H55" s="309">
        <v>35737119478.449997</v>
      </c>
      <c r="I55" s="309">
        <v>29770132539.200001</v>
      </c>
      <c r="J55" s="309">
        <v>31788424939.490002</v>
      </c>
      <c r="K55" s="309">
        <v>28329430957.720005</v>
      </c>
      <c r="L55" s="309">
        <v>28753458594.819996</v>
      </c>
      <c r="M55" s="309">
        <v>27139671582.530003</v>
      </c>
      <c r="N55" s="309">
        <v>34563003307.23999</v>
      </c>
      <c r="O55" s="309">
        <v>32608653210.43</v>
      </c>
      <c r="P55" s="309">
        <v>36799721854.700005</v>
      </c>
      <c r="Q55" s="309">
        <v>372118335227.62994</v>
      </c>
    </row>
    <row r="56" spans="2:17" x14ac:dyDescent="0.25">
      <c r="B56" s="142"/>
      <c r="C56" s="142"/>
      <c r="D56" s="142"/>
      <c r="E56" s="68"/>
      <c r="F56" s="68"/>
      <c r="G56" s="68"/>
      <c r="H56" s="68"/>
      <c r="I56" s="68"/>
      <c r="J56" s="68"/>
      <c r="K56" s="68"/>
      <c r="L56" s="68"/>
      <c r="M56" s="68"/>
      <c r="N56" s="68"/>
      <c r="O56" s="68"/>
      <c r="P56" s="68"/>
      <c r="Q56" s="68"/>
    </row>
    <row r="57" spans="2:17" s="149" customFormat="1" x14ac:dyDescent="0.25">
      <c r="B57" s="427" t="s">
        <v>7</v>
      </c>
      <c r="C57" s="434" t="s">
        <v>8</v>
      </c>
      <c r="D57" s="256"/>
      <c r="E57" s="428">
        <v>2013</v>
      </c>
      <c r="F57" s="428"/>
      <c r="G57" s="428"/>
      <c r="H57" s="428"/>
      <c r="I57" s="428"/>
      <c r="J57" s="428"/>
      <c r="K57" s="428"/>
      <c r="L57" s="428"/>
      <c r="M57" s="428"/>
      <c r="N57" s="428"/>
      <c r="O57" s="428"/>
      <c r="P57" s="428"/>
      <c r="Q57" s="428">
        <v>2012</v>
      </c>
    </row>
    <row r="58" spans="2:17" x14ac:dyDescent="0.25">
      <c r="B58" s="427"/>
      <c r="C58" s="434"/>
      <c r="D58" s="256"/>
      <c r="E58" s="148" t="s">
        <v>11</v>
      </c>
      <c r="F58" s="148" t="s">
        <v>12</v>
      </c>
      <c r="G58" s="148" t="s">
        <v>13</v>
      </c>
      <c r="H58" s="148" t="s">
        <v>14</v>
      </c>
      <c r="I58" s="148" t="s">
        <v>15</v>
      </c>
      <c r="J58" s="148" t="s">
        <v>16</v>
      </c>
      <c r="K58" s="148" t="s">
        <v>17</v>
      </c>
      <c r="L58" s="148" t="s">
        <v>18</v>
      </c>
      <c r="M58" s="148" t="s">
        <v>19</v>
      </c>
      <c r="N58" s="148" t="s">
        <v>20</v>
      </c>
      <c r="O58" s="148" t="s">
        <v>21</v>
      </c>
      <c r="P58" s="148" t="s">
        <v>22</v>
      </c>
      <c r="Q58" s="148" t="s">
        <v>23</v>
      </c>
    </row>
    <row r="59" spans="2:17" s="1" customFormat="1" x14ac:dyDescent="0.25">
      <c r="B59" s="147">
        <v>131</v>
      </c>
      <c r="C59" s="146" t="s">
        <v>108</v>
      </c>
      <c r="D59" s="160">
        <v>0</v>
      </c>
      <c r="E59" s="144">
        <v>0</v>
      </c>
      <c r="F59" s="305">
        <v>6702624.7599999998</v>
      </c>
      <c r="G59" s="305">
        <v>17181388.43</v>
      </c>
      <c r="H59" s="144">
        <v>0</v>
      </c>
      <c r="I59" s="144">
        <v>0</v>
      </c>
      <c r="J59" s="144">
        <v>0</v>
      </c>
      <c r="K59" s="144">
        <v>0</v>
      </c>
      <c r="L59" s="305">
        <v>6655765.75</v>
      </c>
      <c r="M59" s="305">
        <v>63589147.920000002</v>
      </c>
      <c r="N59" s="144">
        <v>0</v>
      </c>
      <c r="O59" s="144">
        <v>0</v>
      </c>
      <c r="P59" s="144">
        <v>0</v>
      </c>
      <c r="Q59" s="305">
        <v>94128926.859999999</v>
      </c>
    </row>
    <row r="60" spans="2:17" x14ac:dyDescent="0.25">
      <c r="B60" s="143">
        <v>1311</v>
      </c>
      <c r="C60" s="142" t="s">
        <v>109</v>
      </c>
      <c r="D60" s="159">
        <v>0</v>
      </c>
      <c r="E60" s="140">
        <v>0</v>
      </c>
      <c r="F60" s="312">
        <v>6702624.7599999998</v>
      </c>
      <c r="G60" s="312">
        <v>17181388.43</v>
      </c>
      <c r="H60" s="140">
        <v>0</v>
      </c>
      <c r="I60" s="140">
        <v>0</v>
      </c>
      <c r="J60" s="140">
        <v>0</v>
      </c>
      <c r="K60" s="140">
        <v>0</v>
      </c>
      <c r="L60" s="312">
        <v>6655765.75</v>
      </c>
      <c r="M60" s="312">
        <v>63589147.920000002</v>
      </c>
      <c r="N60" s="140">
        <v>0</v>
      </c>
      <c r="O60" s="140">
        <v>0</v>
      </c>
      <c r="P60" s="140">
        <v>0</v>
      </c>
      <c r="Q60" s="312">
        <v>94128926.859999999</v>
      </c>
    </row>
    <row r="61" spans="2:17" x14ac:dyDescent="0.25">
      <c r="B61" s="143">
        <v>1313</v>
      </c>
      <c r="C61" s="142" t="s">
        <v>110</v>
      </c>
      <c r="D61" s="141">
        <v>0</v>
      </c>
      <c r="E61" s="140">
        <v>0</v>
      </c>
      <c r="F61" s="140">
        <v>0</v>
      </c>
      <c r="G61" s="140">
        <v>0</v>
      </c>
      <c r="H61" s="140">
        <v>0</v>
      </c>
      <c r="I61" s="140">
        <v>0</v>
      </c>
      <c r="J61" s="140">
        <v>0</v>
      </c>
      <c r="K61" s="140">
        <v>0</v>
      </c>
      <c r="L61" s="140">
        <v>0</v>
      </c>
      <c r="M61" s="140">
        <v>0</v>
      </c>
      <c r="N61" s="140">
        <v>0</v>
      </c>
      <c r="O61" s="140">
        <v>0</v>
      </c>
      <c r="P61" s="140">
        <v>0</v>
      </c>
      <c r="Q61" s="140">
        <v>0</v>
      </c>
    </row>
    <row r="62" spans="2:17" s="1" customFormat="1" x14ac:dyDescent="0.25">
      <c r="B62" s="147">
        <v>132</v>
      </c>
      <c r="C62" s="146" t="s">
        <v>111</v>
      </c>
      <c r="D62" s="313">
        <v>146421055148</v>
      </c>
      <c r="E62" s="305">
        <v>1224016737.6400001</v>
      </c>
      <c r="F62" s="305">
        <v>4908115410.5900002</v>
      </c>
      <c r="G62" s="305">
        <v>13494149956.200001</v>
      </c>
      <c r="H62" s="305">
        <v>48903284076.920006</v>
      </c>
      <c r="I62" s="305">
        <v>8646824401.4500008</v>
      </c>
      <c r="J62" s="305">
        <v>6606815419.1199999</v>
      </c>
      <c r="K62" s="305">
        <v>6209007810.0300007</v>
      </c>
      <c r="L62" s="305">
        <v>4987226503.9700003</v>
      </c>
      <c r="M62" s="305">
        <v>2982412904.2400007</v>
      </c>
      <c r="N62" s="305">
        <v>23973688950.77</v>
      </c>
      <c r="O62" s="305">
        <v>3274789051.3399997</v>
      </c>
      <c r="P62" s="305">
        <v>23466565769.090004</v>
      </c>
      <c r="Q62" s="305">
        <v>148676896991.36002</v>
      </c>
    </row>
    <row r="63" spans="2:17" s="139" customFormat="1" x14ac:dyDescent="0.25">
      <c r="B63" s="143">
        <v>1321</v>
      </c>
      <c r="C63" s="142" t="s">
        <v>112</v>
      </c>
      <c r="D63" s="311">
        <v>47008347503</v>
      </c>
      <c r="E63" s="134">
        <v>0</v>
      </c>
      <c r="F63" s="310">
        <v>240729336.49000001</v>
      </c>
      <c r="G63" s="310">
        <v>8868803732.7399998</v>
      </c>
      <c r="H63" s="310">
        <v>4007809409.6199999</v>
      </c>
      <c r="I63" s="310">
        <v>6089013862.9399996</v>
      </c>
      <c r="J63" s="310">
        <v>3010635563.3800001</v>
      </c>
      <c r="K63" s="310">
        <v>2698654932.4000001</v>
      </c>
      <c r="L63" s="310">
        <v>1828164324.97</v>
      </c>
      <c r="M63" s="310">
        <v>120523440</v>
      </c>
      <c r="N63" s="310">
        <v>466000000</v>
      </c>
      <c r="O63" s="310">
        <v>224433969.65000001</v>
      </c>
      <c r="P63" s="310">
        <v>124307860.45</v>
      </c>
      <c r="Q63" s="310">
        <v>27679076432.640003</v>
      </c>
    </row>
    <row r="64" spans="2:17" x14ac:dyDescent="0.25">
      <c r="B64" s="143">
        <v>13211</v>
      </c>
      <c r="C64" s="142" t="s">
        <v>113</v>
      </c>
      <c r="D64" s="311">
        <v>38994713966</v>
      </c>
      <c r="E64" s="140">
        <v>0</v>
      </c>
      <c r="F64" s="312">
        <v>240729336.49000001</v>
      </c>
      <c r="G64" s="312">
        <v>8868803732.7399998</v>
      </c>
      <c r="H64" s="312">
        <v>4007809409.6199999</v>
      </c>
      <c r="I64" s="312">
        <v>6089013862.9399996</v>
      </c>
      <c r="J64" s="312">
        <v>3010635563.3800001</v>
      </c>
      <c r="K64" s="312">
        <v>2698654932.4000001</v>
      </c>
      <c r="L64" s="312">
        <v>1828164324.97</v>
      </c>
      <c r="M64" s="312">
        <v>120523440</v>
      </c>
      <c r="N64" s="312">
        <v>466000000</v>
      </c>
      <c r="O64" s="312">
        <v>224433969.65000001</v>
      </c>
      <c r="P64" s="312">
        <v>124307860.45</v>
      </c>
      <c r="Q64" s="312">
        <v>27679076432.640003</v>
      </c>
    </row>
    <row r="65" spans="2:18" x14ac:dyDescent="0.25">
      <c r="B65" s="143">
        <v>13212</v>
      </c>
      <c r="C65" s="142" t="s">
        <v>114</v>
      </c>
      <c r="D65" s="311">
        <v>8013633537</v>
      </c>
      <c r="E65" s="140">
        <v>0</v>
      </c>
      <c r="F65" s="140">
        <v>0</v>
      </c>
      <c r="G65" s="140">
        <v>0</v>
      </c>
      <c r="H65" s="140">
        <v>0</v>
      </c>
      <c r="I65" s="140">
        <v>0</v>
      </c>
      <c r="J65" s="140">
        <v>0</v>
      </c>
      <c r="K65" s="140">
        <v>0</v>
      </c>
      <c r="L65" s="140">
        <v>0</v>
      </c>
      <c r="M65" s="140">
        <v>0</v>
      </c>
      <c r="N65" s="140">
        <v>0</v>
      </c>
      <c r="O65" s="140">
        <v>0</v>
      </c>
      <c r="P65" s="140">
        <v>0</v>
      </c>
      <c r="Q65" s="140">
        <v>0</v>
      </c>
    </row>
    <row r="66" spans="2:18" s="139" customFormat="1" x14ac:dyDescent="0.25">
      <c r="B66" s="143">
        <v>1322</v>
      </c>
      <c r="C66" s="142" t="s">
        <v>115</v>
      </c>
      <c r="D66" s="311">
        <v>99412707645</v>
      </c>
      <c r="E66" s="310">
        <v>1224016737.6400001</v>
      </c>
      <c r="F66" s="310">
        <v>4667386074.1000004</v>
      </c>
      <c r="G66" s="310">
        <v>4625346223.46</v>
      </c>
      <c r="H66" s="310">
        <v>44895474667.300003</v>
      </c>
      <c r="I66" s="310">
        <v>2557810538.5100002</v>
      </c>
      <c r="J66" s="310">
        <v>3596179855.7399998</v>
      </c>
      <c r="K66" s="310">
        <v>3510352877.6300001</v>
      </c>
      <c r="L66" s="310">
        <v>3159062179.0000005</v>
      </c>
      <c r="M66" s="310">
        <v>2861889464.2400007</v>
      </c>
      <c r="N66" s="310">
        <v>23507688950.77</v>
      </c>
      <c r="O66" s="310">
        <v>3050355081.6899996</v>
      </c>
      <c r="P66" s="310">
        <v>23342257908.640003</v>
      </c>
      <c r="Q66" s="310">
        <v>120997820558.72</v>
      </c>
    </row>
    <row r="67" spans="2:18" x14ac:dyDescent="0.25">
      <c r="B67" s="143">
        <v>13221</v>
      </c>
      <c r="C67" s="142" t="s">
        <v>116</v>
      </c>
      <c r="D67" s="141">
        <v>0</v>
      </c>
      <c r="E67" s="140">
        <v>0</v>
      </c>
      <c r="F67" s="140">
        <v>0</v>
      </c>
      <c r="G67" s="140">
        <v>0</v>
      </c>
      <c r="H67" s="312">
        <v>41011590200</v>
      </c>
      <c r="I67" s="140">
        <v>0</v>
      </c>
      <c r="J67" s="140">
        <v>0</v>
      </c>
      <c r="K67" s="140">
        <v>0</v>
      </c>
      <c r="L67" s="140">
        <v>0</v>
      </c>
      <c r="M67" s="140">
        <v>0</v>
      </c>
      <c r="N67" s="312">
        <v>21200409720.75</v>
      </c>
      <c r="O67" s="312">
        <v>61609800</v>
      </c>
      <c r="P67" s="312">
        <v>166244073.18000001</v>
      </c>
      <c r="Q67" s="312">
        <v>62439853793.93</v>
      </c>
    </row>
    <row r="68" spans="2:18" x14ac:dyDescent="0.25">
      <c r="B68" s="143">
        <v>13222</v>
      </c>
      <c r="C68" s="142" t="s">
        <v>117</v>
      </c>
      <c r="D68" s="311">
        <v>99412707645</v>
      </c>
      <c r="E68" s="312">
        <v>1224016737.6400001</v>
      </c>
      <c r="F68" s="312">
        <v>4667386074.1000004</v>
      </c>
      <c r="G68" s="312">
        <v>4625346223.46</v>
      </c>
      <c r="H68" s="312">
        <v>3883884467.3000002</v>
      </c>
      <c r="I68" s="312">
        <v>2557810538.5100002</v>
      </c>
      <c r="J68" s="312">
        <v>3596179855.7399998</v>
      </c>
      <c r="K68" s="312">
        <v>3510352877.6300001</v>
      </c>
      <c r="L68" s="312">
        <v>3159062179.0000005</v>
      </c>
      <c r="M68" s="312">
        <v>2861889464.2400007</v>
      </c>
      <c r="N68" s="312">
        <v>2307279230.02</v>
      </c>
      <c r="O68" s="312">
        <v>2988745281.6899996</v>
      </c>
      <c r="P68" s="312">
        <v>23176013835.460003</v>
      </c>
      <c r="Q68" s="312">
        <v>58557966764.790009</v>
      </c>
    </row>
    <row r="69" spans="2:18" x14ac:dyDescent="0.25">
      <c r="B69" s="143">
        <v>133</v>
      </c>
      <c r="C69" s="142" t="s">
        <v>118</v>
      </c>
      <c r="D69" s="141">
        <v>0</v>
      </c>
      <c r="E69" s="140">
        <v>0</v>
      </c>
      <c r="F69" s="140">
        <v>0</v>
      </c>
      <c r="G69" s="140">
        <v>0</v>
      </c>
      <c r="H69" s="140">
        <v>0</v>
      </c>
      <c r="I69" s="140">
        <v>0</v>
      </c>
      <c r="J69" s="140">
        <v>0</v>
      </c>
      <c r="K69" s="140">
        <v>0</v>
      </c>
      <c r="L69" s="312">
        <v>-330</v>
      </c>
      <c r="M69" s="140">
        <v>0</v>
      </c>
      <c r="N69" s="312">
        <v>-80296.47</v>
      </c>
      <c r="O69" s="140">
        <v>0</v>
      </c>
      <c r="P69" s="140">
        <v>0</v>
      </c>
      <c r="Q69" s="312">
        <v>-80626.47</v>
      </c>
    </row>
    <row r="70" spans="2:18" s="139" customFormat="1" x14ac:dyDescent="0.25">
      <c r="B70" s="143">
        <v>1332</v>
      </c>
      <c r="C70" s="142" t="s">
        <v>119</v>
      </c>
      <c r="D70" s="141">
        <v>0</v>
      </c>
      <c r="E70" s="140">
        <v>0</v>
      </c>
      <c r="F70" s="140">
        <v>0</v>
      </c>
      <c r="G70" s="140">
        <v>0</v>
      </c>
      <c r="H70" s="140">
        <v>0</v>
      </c>
      <c r="I70" s="140">
        <v>0</v>
      </c>
      <c r="J70" s="140">
        <v>0</v>
      </c>
      <c r="K70" s="140">
        <v>0</v>
      </c>
      <c r="L70" s="312">
        <v>-330</v>
      </c>
      <c r="M70" s="140">
        <v>0</v>
      </c>
      <c r="N70" s="312">
        <v>-80296.47</v>
      </c>
      <c r="O70" s="140">
        <v>0</v>
      </c>
      <c r="P70" s="140">
        <v>0</v>
      </c>
      <c r="Q70" s="312">
        <v>-80626.47</v>
      </c>
      <c r="R70"/>
    </row>
    <row r="71" spans="2:18" x14ac:dyDescent="0.25">
      <c r="B71" s="138"/>
      <c r="C71" s="138"/>
      <c r="D71" s="309">
        <v>146421055148</v>
      </c>
      <c r="E71" s="309">
        <v>1224016737.6400001</v>
      </c>
      <c r="F71" s="309">
        <v>4914818035.3500004</v>
      </c>
      <c r="G71" s="309">
        <v>13511331344.630001</v>
      </c>
      <c r="H71" s="309">
        <v>48903284076.920006</v>
      </c>
      <c r="I71" s="309">
        <v>8646824401.4500008</v>
      </c>
      <c r="J71" s="309">
        <v>6606815419.1199999</v>
      </c>
      <c r="K71" s="309">
        <v>6209007810.0300007</v>
      </c>
      <c r="L71" s="309">
        <v>4993881939.7200003</v>
      </c>
      <c r="M71" s="309">
        <v>3046002052.1600008</v>
      </c>
      <c r="N71" s="309">
        <v>23973608654.299999</v>
      </c>
      <c r="O71" s="309">
        <v>3274789051.3399997</v>
      </c>
      <c r="P71" s="309">
        <v>23466565769.090004</v>
      </c>
      <c r="Q71" s="309">
        <v>148770945291.75003</v>
      </c>
    </row>
    <row r="72" spans="2:18" s="72" customFormat="1" x14ac:dyDescent="0.25">
      <c r="B72" s="136"/>
      <c r="C72" s="136"/>
      <c r="D72" s="135"/>
      <c r="E72" s="134"/>
      <c r="F72" s="134"/>
      <c r="G72" s="134"/>
      <c r="H72" s="134"/>
      <c r="I72" s="134"/>
      <c r="J72" s="134"/>
      <c r="K72" s="134"/>
      <c r="L72" s="134"/>
      <c r="M72" s="134"/>
      <c r="N72" s="134"/>
      <c r="O72" s="134"/>
      <c r="P72" s="134"/>
      <c r="Q72" s="134"/>
      <c r="R72" s="139"/>
    </row>
    <row r="73" spans="2:18" s="72" customFormat="1" x14ac:dyDescent="0.25">
      <c r="B73" s="420" t="s">
        <v>121</v>
      </c>
      <c r="C73" s="420"/>
      <c r="D73" s="309">
        <v>530846353593</v>
      </c>
      <c r="E73" s="309">
        <v>30843912973.790001</v>
      </c>
      <c r="F73" s="309">
        <v>33281669377.82</v>
      </c>
      <c r="G73" s="309">
        <v>42153302529.060005</v>
      </c>
      <c r="H73" s="309">
        <v>84640403555.369995</v>
      </c>
      <c r="I73" s="309">
        <v>38416956940.650002</v>
      </c>
      <c r="J73" s="309">
        <v>38395240358.610008</v>
      </c>
      <c r="K73" s="309">
        <v>34538438767.750008</v>
      </c>
      <c r="L73" s="309">
        <v>33747340534.539993</v>
      </c>
      <c r="M73" s="309">
        <v>30185673634.690002</v>
      </c>
      <c r="N73" s="309">
        <v>58536611961.539986</v>
      </c>
      <c r="O73" s="309">
        <v>35883442261.769997</v>
      </c>
      <c r="P73" s="309">
        <v>60266287623.790009</v>
      </c>
      <c r="Q73" s="309">
        <v>520889280519.37994</v>
      </c>
      <c r="R73"/>
    </row>
    <row r="74" spans="2:18" s="72" customFormat="1" ht="14.25" x14ac:dyDescent="0.3">
      <c r="B74" s="130" t="s">
        <v>122</v>
      </c>
      <c r="C74" s="130"/>
      <c r="D74" s="130"/>
      <c r="E74" s="127"/>
      <c r="F74" s="127"/>
      <c r="G74" s="127"/>
      <c r="H74" s="127"/>
    </row>
    <row r="75" spans="2:18" ht="15.75" x14ac:dyDescent="0.3">
      <c r="B75" s="130" t="s">
        <v>123</v>
      </c>
      <c r="C75" s="129"/>
      <c r="D75" s="129"/>
      <c r="E75" s="127"/>
      <c r="F75" s="127"/>
      <c r="G75" s="127"/>
      <c r="H75" s="127"/>
      <c r="I75" s="72"/>
      <c r="J75" s="72"/>
      <c r="K75" s="72"/>
      <c r="L75" s="72"/>
      <c r="M75" s="72"/>
      <c r="N75" s="72"/>
      <c r="O75" s="72"/>
      <c r="P75" s="72"/>
      <c r="Q75" s="72"/>
      <c r="R75" s="72"/>
    </row>
    <row r="76" spans="2:18" ht="15.75" x14ac:dyDescent="0.3">
      <c r="B76" s="130" t="s">
        <v>124</v>
      </c>
      <c r="C76" s="129"/>
      <c r="D76" s="129"/>
      <c r="E76" s="127"/>
      <c r="F76" s="127"/>
      <c r="G76" s="127"/>
      <c r="H76" s="127"/>
      <c r="I76" s="72"/>
      <c r="J76" s="72"/>
      <c r="K76" s="72"/>
      <c r="L76" s="72"/>
      <c r="M76" s="72"/>
      <c r="N76" s="72"/>
      <c r="O76" s="72"/>
      <c r="P76" s="72"/>
      <c r="Q76" s="72"/>
      <c r="R76" s="72"/>
    </row>
    <row r="77" spans="2:18" ht="16.5" x14ac:dyDescent="0.3">
      <c r="B77" s="126"/>
      <c r="C77" s="126"/>
      <c r="D77" s="126"/>
      <c r="F77" s="125"/>
      <c r="G77" s="125"/>
      <c r="H77" s="125"/>
    </row>
  </sheetData>
  <mergeCells count="13">
    <mergeCell ref="E9:Q9"/>
    <mergeCell ref="E57:Q57"/>
    <mergeCell ref="B8:C8"/>
    <mergeCell ref="B3:Q3"/>
    <mergeCell ref="B4:Q4"/>
    <mergeCell ref="B5:Q5"/>
    <mergeCell ref="B6:Q6"/>
    <mergeCell ref="B73:C73"/>
    <mergeCell ref="B55:C55"/>
    <mergeCell ref="B57:B58"/>
    <mergeCell ref="C57:C58"/>
    <mergeCell ref="B9:B10"/>
    <mergeCell ref="C9:C1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C78D1-9BF4-49E0-9456-0BB4D730D987}">
  <sheetPr codeName="Hoja16"/>
  <dimension ref="A3:Y67"/>
  <sheetViews>
    <sheetView showGridLines="0" workbookViewId="0">
      <selection activeCell="B9" sqref="B9:B10"/>
    </sheetView>
  </sheetViews>
  <sheetFormatPr defaultColWidth="11.42578125" defaultRowHeight="12.75" x14ac:dyDescent="0.2"/>
  <cols>
    <col min="1" max="1" width="6.42578125" style="163" customWidth="1"/>
    <col min="2" max="2" width="62.85546875" style="163" customWidth="1"/>
    <col min="3" max="3" width="12.42578125" style="163" customWidth="1"/>
    <col min="4" max="10" width="13.7109375" style="163" bestFit="1" customWidth="1"/>
    <col min="11" max="15" width="10" style="163" customWidth="1"/>
    <col min="16" max="16" width="14.7109375" style="163" bestFit="1" customWidth="1"/>
    <col min="17" max="17" width="11.42578125" style="163"/>
    <col min="18" max="18" width="11.7109375" style="163" bestFit="1" customWidth="1"/>
    <col min="19" max="16384" width="11.42578125" style="163"/>
  </cols>
  <sheetData>
    <row r="3" spans="1:18" ht="33.75" x14ac:dyDescent="0.2">
      <c r="B3" s="435" t="s">
        <v>0</v>
      </c>
      <c r="C3" s="435"/>
      <c r="D3" s="435"/>
      <c r="E3" s="435"/>
      <c r="F3" s="435"/>
      <c r="G3" s="435"/>
      <c r="H3" s="435"/>
      <c r="I3" s="435"/>
      <c r="J3" s="435"/>
      <c r="K3" s="435"/>
      <c r="L3" s="435"/>
      <c r="M3" s="435"/>
      <c r="N3" s="435"/>
      <c r="O3" s="435"/>
      <c r="P3" s="435"/>
    </row>
    <row r="4" spans="1:18" ht="18.75" x14ac:dyDescent="0.2">
      <c r="B4" s="438" t="s">
        <v>132</v>
      </c>
      <c r="C4" s="438"/>
      <c r="D4" s="438"/>
      <c r="E4" s="438"/>
      <c r="F4" s="438"/>
      <c r="G4" s="438"/>
      <c r="H4" s="438"/>
      <c r="I4" s="438"/>
      <c r="J4" s="438"/>
      <c r="K4" s="438"/>
      <c r="L4" s="438"/>
      <c r="M4" s="438"/>
      <c r="N4" s="438"/>
      <c r="O4" s="438"/>
      <c r="P4" s="438"/>
    </row>
    <row r="5" spans="1:18" ht="15" x14ac:dyDescent="0.2">
      <c r="B5" s="440" t="s">
        <v>128</v>
      </c>
      <c r="C5" s="440"/>
      <c r="D5" s="440"/>
      <c r="E5" s="440"/>
      <c r="F5" s="440"/>
      <c r="G5" s="440"/>
      <c r="H5" s="440"/>
      <c r="I5" s="440"/>
      <c r="J5" s="440"/>
      <c r="K5" s="440"/>
      <c r="L5" s="440"/>
      <c r="M5" s="440"/>
      <c r="N5" s="440"/>
      <c r="O5" s="440"/>
      <c r="P5" s="440"/>
    </row>
    <row r="6" spans="1:18" ht="15" x14ac:dyDescent="0.25">
      <c r="B6" s="441">
        <v>2014</v>
      </c>
      <c r="C6" s="441"/>
      <c r="D6" s="441"/>
      <c r="E6" s="441"/>
      <c r="F6" s="441"/>
      <c r="G6" s="441"/>
      <c r="H6" s="441"/>
      <c r="I6" s="441"/>
      <c r="J6" s="441"/>
      <c r="K6" s="441"/>
      <c r="L6" s="441"/>
      <c r="M6" s="441"/>
      <c r="N6" s="441"/>
      <c r="O6" s="441"/>
      <c r="P6" s="441"/>
    </row>
    <row r="7" spans="1:18" x14ac:dyDescent="0.2">
      <c r="D7" s="188"/>
      <c r="E7" s="188"/>
      <c r="F7" s="188"/>
      <c r="G7" s="188"/>
      <c r="H7" s="188"/>
      <c r="I7" s="188"/>
      <c r="J7" s="188"/>
      <c r="K7" s="188"/>
      <c r="L7" s="188"/>
      <c r="M7" s="188"/>
      <c r="N7" s="188"/>
      <c r="O7" s="188"/>
    </row>
    <row r="8" spans="1:18" ht="15.75" x14ac:dyDescent="0.2">
      <c r="B8" s="200" t="s">
        <v>133</v>
      </c>
      <c r="C8" s="200"/>
      <c r="D8" s="165"/>
      <c r="E8" s="165"/>
      <c r="F8" s="165"/>
      <c r="G8" s="165"/>
      <c r="H8" s="165"/>
      <c r="I8" s="165"/>
      <c r="J8" s="165"/>
      <c r="K8" s="165"/>
      <c r="L8" s="165"/>
      <c r="M8" s="165"/>
      <c r="N8" s="165"/>
      <c r="O8" s="162"/>
      <c r="P8" s="162" t="s">
        <v>131</v>
      </c>
    </row>
    <row r="9" spans="1:18" x14ac:dyDescent="0.2">
      <c r="B9" s="442" t="s">
        <v>134</v>
      </c>
      <c r="C9" s="261" t="s">
        <v>9</v>
      </c>
      <c r="D9" s="443">
        <v>2014</v>
      </c>
      <c r="E9" s="443"/>
      <c r="F9" s="443"/>
      <c r="G9" s="443"/>
      <c r="H9" s="443"/>
      <c r="I9" s="443"/>
      <c r="J9" s="443"/>
      <c r="K9" s="443"/>
      <c r="L9" s="443"/>
      <c r="M9" s="443"/>
      <c r="N9" s="443"/>
      <c r="O9" s="443"/>
      <c r="P9" s="443"/>
      <c r="R9" s="165"/>
    </row>
    <row r="10" spans="1:18" x14ac:dyDescent="0.2">
      <c r="B10" s="442"/>
      <c r="C10" s="261" t="s">
        <v>10</v>
      </c>
      <c r="D10" s="199" t="s">
        <v>11</v>
      </c>
      <c r="E10" s="199" t="s">
        <v>12</v>
      </c>
      <c r="F10" s="199" t="s">
        <v>13</v>
      </c>
      <c r="G10" s="199" t="s">
        <v>14</v>
      </c>
      <c r="H10" s="199" t="s">
        <v>15</v>
      </c>
      <c r="I10" s="199" t="s">
        <v>16</v>
      </c>
      <c r="J10" s="199" t="s">
        <v>17</v>
      </c>
      <c r="K10" s="199" t="s">
        <v>18</v>
      </c>
      <c r="L10" s="199" t="s">
        <v>19</v>
      </c>
      <c r="M10" s="199" t="s">
        <v>20</v>
      </c>
      <c r="N10" s="199" t="s">
        <v>21</v>
      </c>
      <c r="O10" s="199" t="s">
        <v>22</v>
      </c>
      <c r="P10" s="199" t="s">
        <v>23</v>
      </c>
    </row>
    <row r="11" spans="1:18" x14ac:dyDescent="0.2">
      <c r="A11" s="169"/>
      <c r="B11" s="187" t="s">
        <v>25</v>
      </c>
      <c r="C11" s="186">
        <v>418814.80000000005</v>
      </c>
      <c r="D11" s="339">
        <f t="shared" ref="D11:K11" si="0">+D12+D34+D35+D36+D37</f>
        <v>34055700000</v>
      </c>
      <c r="E11" s="339">
        <f t="shared" si="0"/>
        <v>28943900000</v>
      </c>
      <c r="F11" s="339">
        <f t="shared" si="0"/>
        <v>31763400000</v>
      </c>
      <c r="G11" s="339">
        <f t="shared" si="0"/>
        <v>54499500000</v>
      </c>
      <c r="H11" s="339">
        <f t="shared" si="0"/>
        <v>31233000000</v>
      </c>
      <c r="I11" s="339">
        <f t="shared" si="0"/>
        <v>30026200000</v>
      </c>
      <c r="J11" s="339">
        <f t="shared" si="0"/>
        <v>38471300000</v>
      </c>
      <c r="K11" s="339">
        <f t="shared" si="0"/>
        <v>31178900000</v>
      </c>
      <c r="L11" s="339">
        <f t="shared" ref="L11:O11" si="1">+L12+L34+L35+L36+L37</f>
        <v>30815300000</v>
      </c>
      <c r="M11" s="339">
        <f t="shared" si="1"/>
        <v>37328000000</v>
      </c>
      <c r="N11" s="339">
        <f t="shared" si="1"/>
        <v>31643200000</v>
      </c>
      <c r="O11" s="339">
        <f t="shared" si="1"/>
        <v>34370100000</v>
      </c>
      <c r="P11" s="339">
        <f t="shared" ref="P11:P56" si="2">+SUM(D11:O11)</f>
        <v>414328500000</v>
      </c>
    </row>
    <row r="12" spans="1:18" x14ac:dyDescent="0.2">
      <c r="A12" s="169"/>
      <c r="B12" s="187" t="s">
        <v>135</v>
      </c>
      <c r="C12" s="186">
        <v>401832.8</v>
      </c>
      <c r="D12" s="339">
        <f t="shared" ref="D12:K12" si="3">+D13+D17+D18+D27+D32+D33</f>
        <v>32948300000</v>
      </c>
      <c r="E12" s="339">
        <f t="shared" si="3"/>
        <v>27526600000</v>
      </c>
      <c r="F12" s="339">
        <f t="shared" si="3"/>
        <v>29877900000</v>
      </c>
      <c r="G12" s="339">
        <f t="shared" si="3"/>
        <v>50782900000</v>
      </c>
      <c r="H12" s="339">
        <f t="shared" si="3"/>
        <v>30236400000</v>
      </c>
      <c r="I12" s="339">
        <f t="shared" si="3"/>
        <v>28990800000</v>
      </c>
      <c r="J12" s="339">
        <f t="shared" si="3"/>
        <v>34096900000</v>
      </c>
      <c r="K12" s="339">
        <f t="shared" si="3"/>
        <v>29413900000</v>
      </c>
      <c r="L12" s="339">
        <f t="shared" ref="L12:O12" si="4">+L13+L17+L18+L27+L32+L33</f>
        <v>28699200000</v>
      </c>
      <c r="M12" s="339">
        <f t="shared" si="4"/>
        <v>35787500000</v>
      </c>
      <c r="N12" s="339">
        <f t="shared" si="4"/>
        <v>30364000000</v>
      </c>
      <c r="O12" s="339">
        <f t="shared" si="4"/>
        <v>32917900000</v>
      </c>
      <c r="P12" s="339">
        <f t="shared" si="2"/>
        <v>391642300000</v>
      </c>
    </row>
    <row r="13" spans="1:18" x14ac:dyDescent="0.2">
      <c r="A13" s="169"/>
      <c r="B13" s="192" t="s">
        <v>136</v>
      </c>
      <c r="C13" s="191">
        <v>122742.20000000001</v>
      </c>
      <c r="D13" s="340">
        <v>8858900000</v>
      </c>
      <c r="E13" s="340">
        <v>8169900000</v>
      </c>
      <c r="F13" s="340">
        <v>9271900000.0000019</v>
      </c>
      <c r="G13" s="340">
        <v>27718500000</v>
      </c>
      <c r="H13" s="340">
        <v>7977900000</v>
      </c>
      <c r="I13" s="341">
        <v>8199100000</v>
      </c>
      <c r="J13" s="341">
        <v>11923999999.999998</v>
      </c>
      <c r="K13" s="341">
        <v>7595100000</v>
      </c>
      <c r="L13" s="341">
        <v>7476900000</v>
      </c>
      <c r="M13" s="341">
        <v>11061400000.000002</v>
      </c>
      <c r="N13" s="341">
        <v>7483099999.999999</v>
      </c>
      <c r="O13" s="341">
        <v>9361100000</v>
      </c>
      <c r="P13" s="340">
        <f t="shared" si="2"/>
        <v>125097800000</v>
      </c>
    </row>
    <row r="14" spans="1:18" x14ac:dyDescent="0.2">
      <c r="A14" s="169"/>
      <c r="B14" s="194" t="s">
        <v>137</v>
      </c>
      <c r="C14" s="198">
        <v>31483.599999999999</v>
      </c>
      <c r="D14" s="340">
        <v>3414100000</v>
      </c>
      <c r="E14" s="340">
        <v>2654000000</v>
      </c>
      <c r="F14" s="340">
        <v>2742100000</v>
      </c>
      <c r="G14" s="340">
        <v>2689400000</v>
      </c>
      <c r="H14" s="340">
        <v>2697000000</v>
      </c>
      <c r="I14" s="341">
        <v>2719600000</v>
      </c>
      <c r="J14" s="341">
        <v>2355600000</v>
      </c>
      <c r="K14" s="341">
        <v>2419500000</v>
      </c>
      <c r="L14" s="341">
        <v>2289000000</v>
      </c>
      <c r="M14" s="341">
        <v>2450300000</v>
      </c>
      <c r="N14" s="341">
        <v>2470700000</v>
      </c>
      <c r="O14" s="341">
        <v>2623700000</v>
      </c>
      <c r="P14" s="340">
        <f t="shared" si="2"/>
        <v>31525000000</v>
      </c>
    </row>
    <row r="15" spans="1:18" x14ac:dyDescent="0.2">
      <c r="A15" s="169"/>
      <c r="B15" s="194" t="s">
        <v>138</v>
      </c>
      <c r="C15" s="198">
        <v>67588.800000000003</v>
      </c>
      <c r="D15" s="340">
        <v>3390900000</v>
      </c>
      <c r="E15" s="340">
        <v>4212500000</v>
      </c>
      <c r="F15" s="340">
        <v>5182500000</v>
      </c>
      <c r="G15" s="340">
        <v>23241600000</v>
      </c>
      <c r="H15" s="340">
        <v>3289300000</v>
      </c>
      <c r="I15" s="341">
        <v>3559500000</v>
      </c>
      <c r="J15" s="341">
        <v>7673200000</v>
      </c>
      <c r="K15" s="341">
        <v>3782700000</v>
      </c>
      <c r="L15" s="341">
        <v>3740500000</v>
      </c>
      <c r="M15" s="341">
        <v>6723900000</v>
      </c>
      <c r="N15" s="341">
        <v>3529300000</v>
      </c>
      <c r="O15" s="341">
        <v>4539400000</v>
      </c>
      <c r="P15" s="340">
        <f t="shared" si="2"/>
        <v>72865300000</v>
      </c>
    </row>
    <row r="16" spans="1:18" x14ac:dyDescent="0.2">
      <c r="A16" s="169"/>
      <c r="B16" s="194" t="s">
        <v>139</v>
      </c>
      <c r="C16" s="198">
        <v>23669.800000000003</v>
      </c>
      <c r="D16" s="340">
        <v>2053900000</v>
      </c>
      <c r="E16" s="340">
        <v>1303400000</v>
      </c>
      <c r="F16" s="340">
        <v>1347300000</v>
      </c>
      <c r="G16" s="340">
        <v>1787500000</v>
      </c>
      <c r="H16" s="340">
        <v>1991600000</v>
      </c>
      <c r="I16" s="341">
        <v>1920000000</v>
      </c>
      <c r="J16" s="341">
        <v>1895200000</v>
      </c>
      <c r="K16" s="341">
        <v>1392900000</v>
      </c>
      <c r="L16" s="341">
        <v>1447400000</v>
      </c>
      <c r="M16" s="341">
        <v>1887200000</v>
      </c>
      <c r="N16" s="341">
        <v>1483100000</v>
      </c>
      <c r="O16" s="341">
        <v>2198000000</v>
      </c>
      <c r="P16" s="340">
        <f t="shared" si="2"/>
        <v>20707500000</v>
      </c>
    </row>
    <row r="17" spans="1:24" x14ac:dyDescent="0.2">
      <c r="A17" s="169"/>
      <c r="B17" s="192" t="s">
        <v>140</v>
      </c>
      <c r="C17" s="191">
        <v>19178.100000000002</v>
      </c>
      <c r="D17" s="340">
        <v>1193400000.0000002</v>
      </c>
      <c r="E17" s="340">
        <v>1100700000</v>
      </c>
      <c r="F17" s="340">
        <v>1739300000</v>
      </c>
      <c r="G17" s="340">
        <v>2293700000</v>
      </c>
      <c r="H17" s="340">
        <v>1383200000</v>
      </c>
      <c r="I17" s="341">
        <v>1183900000</v>
      </c>
      <c r="J17" s="341">
        <v>1362000000</v>
      </c>
      <c r="K17" s="341">
        <v>1278200000</v>
      </c>
      <c r="L17" s="341">
        <v>1532800000</v>
      </c>
      <c r="M17" s="341">
        <v>2523399999.9999995</v>
      </c>
      <c r="N17" s="341">
        <v>1241899999.9999998</v>
      </c>
      <c r="O17" s="341">
        <v>1350500000</v>
      </c>
      <c r="P17" s="340">
        <f t="shared" si="2"/>
        <v>18183000000</v>
      </c>
    </row>
    <row r="18" spans="1:24" x14ac:dyDescent="0.2">
      <c r="A18" s="169"/>
      <c r="B18" s="192" t="s">
        <v>141</v>
      </c>
      <c r="C18" s="191">
        <v>230113.60000000003</v>
      </c>
      <c r="D18" s="340">
        <v>20944800000</v>
      </c>
      <c r="E18" s="340">
        <v>16440399999.999998</v>
      </c>
      <c r="F18" s="340">
        <v>16698500000</v>
      </c>
      <c r="G18" s="340">
        <v>18540800000</v>
      </c>
      <c r="H18" s="340">
        <v>18554800000</v>
      </c>
      <c r="I18" s="340">
        <v>17484900000</v>
      </c>
      <c r="J18" s="340">
        <v>18424200000</v>
      </c>
      <c r="K18" s="340">
        <v>18215100000</v>
      </c>
      <c r="L18" s="340">
        <v>17483100000</v>
      </c>
      <c r="M18" s="340">
        <v>19702000000</v>
      </c>
      <c r="N18" s="340">
        <v>19146500000</v>
      </c>
      <c r="O18" s="340">
        <v>19747400000</v>
      </c>
      <c r="P18" s="340">
        <f t="shared" si="2"/>
        <v>221382500000</v>
      </c>
      <c r="S18" s="190"/>
    </row>
    <row r="19" spans="1:24" x14ac:dyDescent="0.2">
      <c r="A19" s="169"/>
      <c r="B19" s="194" t="s">
        <v>142</v>
      </c>
      <c r="C19" s="198">
        <v>131336.9</v>
      </c>
      <c r="D19" s="340">
        <v>11378700000</v>
      </c>
      <c r="E19" s="340">
        <v>9703900000</v>
      </c>
      <c r="F19" s="340">
        <v>10302000000</v>
      </c>
      <c r="G19" s="340">
        <v>11072200000</v>
      </c>
      <c r="H19" s="340">
        <v>10730200000</v>
      </c>
      <c r="I19" s="341">
        <v>10399200000</v>
      </c>
      <c r="J19" s="341">
        <v>10650900000</v>
      </c>
      <c r="K19" s="341">
        <v>11013200000</v>
      </c>
      <c r="L19" s="341">
        <v>10617000000</v>
      </c>
      <c r="M19" s="341">
        <v>11417500000</v>
      </c>
      <c r="N19" s="341">
        <v>11339200000</v>
      </c>
      <c r="O19" s="341">
        <v>11822700000</v>
      </c>
      <c r="P19" s="340">
        <f t="shared" si="2"/>
        <v>130446700000</v>
      </c>
    </row>
    <row r="20" spans="1:24" x14ac:dyDescent="0.2">
      <c r="A20" s="169"/>
      <c r="B20" s="194" t="s">
        <v>143</v>
      </c>
      <c r="C20" s="198">
        <v>86507.500000000015</v>
      </c>
      <c r="D20" s="340">
        <v>8474799999.999999</v>
      </c>
      <c r="E20" s="340">
        <v>6050400000</v>
      </c>
      <c r="F20" s="340">
        <v>5690700000.000001</v>
      </c>
      <c r="G20" s="340">
        <v>6861400000</v>
      </c>
      <c r="H20" s="340">
        <v>7188300000</v>
      </c>
      <c r="I20" s="340">
        <v>6447000000</v>
      </c>
      <c r="J20" s="340">
        <v>7083000000</v>
      </c>
      <c r="K20" s="340">
        <v>6554099999.999999</v>
      </c>
      <c r="L20" s="340">
        <v>6227799999.999999</v>
      </c>
      <c r="M20" s="340">
        <v>7374000000</v>
      </c>
      <c r="N20" s="340">
        <v>6969000000</v>
      </c>
      <c r="O20" s="340">
        <v>6659100000</v>
      </c>
      <c r="P20" s="340">
        <f t="shared" si="2"/>
        <v>81579600000</v>
      </c>
    </row>
    <row r="21" spans="1:24" x14ac:dyDescent="0.2">
      <c r="A21" s="169"/>
      <c r="B21" s="196" t="s">
        <v>144</v>
      </c>
      <c r="C21" s="195">
        <v>17837.8</v>
      </c>
      <c r="D21" s="340">
        <v>2358100000</v>
      </c>
      <c r="E21" s="340">
        <v>1285300000</v>
      </c>
      <c r="F21" s="340">
        <v>1059400000.0000001</v>
      </c>
      <c r="G21" s="340">
        <v>1660900000</v>
      </c>
      <c r="H21" s="340">
        <v>1433000000</v>
      </c>
      <c r="I21" s="341">
        <v>1505200000</v>
      </c>
      <c r="J21" s="341">
        <v>1412700000</v>
      </c>
      <c r="K21" s="341">
        <v>1503800000</v>
      </c>
      <c r="L21" s="341">
        <v>1647600000</v>
      </c>
      <c r="M21" s="341">
        <v>1774100000</v>
      </c>
      <c r="N21" s="341">
        <v>2012400000</v>
      </c>
      <c r="O21" s="341">
        <v>2126600000</v>
      </c>
      <c r="P21" s="340">
        <f t="shared" si="2"/>
        <v>19779100000</v>
      </c>
    </row>
    <row r="22" spans="1:24" x14ac:dyDescent="0.2">
      <c r="A22" s="169"/>
      <c r="B22" s="196" t="s">
        <v>145</v>
      </c>
      <c r="C22" s="195">
        <v>4514.6000000000004</v>
      </c>
      <c r="D22" s="340">
        <v>635900000</v>
      </c>
      <c r="E22" s="340">
        <v>358600000</v>
      </c>
      <c r="F22" s="340">
        <v>265000000</v>
      </c>
      <c r="G22" s="340">
        <v>286500000</v>
      </c>
      <c r="H22" s="340">
        <v>319600000</v>
      </c>
      <c r="I22" s="341">
        <v>364800000</v>
      </c>
      <c r="J22" s="341">
        <v>368800000</v>
      </c>
      <c r="K22" s="341">
        <v>342300000</v>
      </c>
      <c r="L22" s="341">
        <v>310400000</v>
      </c>
      <c r="M22" s="341">
        <v>322900000</v>
      </c>
      <c r="N22" s="341">
        <v>451400000</v>
      </c>
      <c r="O22" s="341">
        <v>355500000</v>
      </c>
      <c r="P22" s="340">
        <f t="shared" si="2"/>
        <v>4381700000</v>
      </c>
      <c r="S22" s="165"/>
      <c r="T22" s="165"/>
      <c r="U22" s="165"/>
      <c r="V22" s="165"/>
      <c r="W22" s="165"/>
      <c r="X22" s="165"/>
    </row>
    <row r="23" spans="1:24" x14ac:dyDescent="0.2">
      <c r="A23" s="169"/>
      <c r="B23" s="196" t="s">
        <v>146</v>
      </c>
      <c r="C23" s="197">
        <v>27314.600000000002</v>
      </c>
      <c r="D23" s="340">
        <v>2395200000</v>
      </c>
      <c r="E23" s="340">
        <v>1907600000</v>
      </c>
      <c r="F23" s="340">
        <v>1883200000</v>
      </c>
      <c r="G23" s="340">
        <v>2033600000</v>
      </c>
      <c r="H23" s="340">
        <v>2488400000</v>
      </c>
      <c r="I23" s="341">
        <v>1995100000</v>
      </c>
      <c r="J23" s="341">
        <v>2354500000</v>
      </c>
      <c r="K23" s="341">
        <v>2042300000</v>
      </c>
      <c r="L23" s="341">
        <v>1856000000</v>
      </c>
      <c r="M23" s="341">
        <v>2427700000</v>
      </c>
      <c r="N23" s="341">
        <v>2102600000</v>
      </c>
      <c r="O23" s="341">
        <v>1987300000</v>
      </c>
      <c r="P23" s="340">
        <f t="shared" si="2"/>
        <v>25473500000</v>
      </c>
      <c r="S23" s="189"/>
      <c r="T23" s="189"/>
      <c r="U23" s="189"/>
      <c r="V23" s="189"/>
      <c r="W23" s="189"/>
      <c r="X23" s="189"/>
    </row>
    <row r="24" spans="1:24" x14ac:dyDescent="0.2">
      <c r="A24" s="169"/>
      <c r="B24" s="196" t="s">
        <v>147</v>
      </c>
      <c r="C24" s="197">
        <v>20729.899999999998</v>
      </c>
      <c r="D24" s="340">
        <v>2006300000</v>
      </c>
      <c r="E24" s="340">
        <v>1498000000</v>
      </c>
      <c r="F24" s="340">
        <v>1507000000</v>
      </c>
      <c r="G24" s="340">
        <v>1738900000</v>
      </c>
      <c r="H24" s="340">
        <v>1833300000</v>
      </c>
      <c r="I24" s="341">
        <v>1488700000</v>
      </c>
      <c r="J24" s="341">
        <v>1771300000</v>
      </c>
      <c r="K24" s="341">
        <v>1489200000</v>
      </c>
      <c r="L24" s="341">
        <v>1362100000</v>
      </c>
      <c r="M24" s="341">
        <v>1708800000</v>
      </c>
      <c r="N24" s="341">
        <v>1301500000</v>
      </c>
      <c r="O24" s="341">
        <v>1156200000</v>
      </c>
      <c r="P24" s="340">
        <f t="shared" si="2"/>
        <v>18861300000</v>
      </c>
    </row>
    <row r="25" spans="1:24" x14ac:dyDescent="0.2">
      <c r="A25" s="169"/>
      <c r="B25" s="196" t="s">
        <v>148</v>
      </c>
      <c r="C25" s="195">
        <v>16110.599999999999</v>
      </c>
      <c r="D25" s="340">
        <v>1079300000</v>
      </c>
      <c r="E25" s="340">
        <v>1000900000</v>
      </c>
      <c r="F25" s="340">
        <v>976100000</v>
      </c>
      <c r="G25" s="340">
        <v>1141500000</v>
      </c>
      <c r="H25" s="340">
        <v>1114000000</v>
      </c>
      <c r="I25" s="341">
        <v>1093200000</v>
      </c>
      <c r="J25" s="341">
        <v>1175700000</v>
      </c>
      <c r="K25" s="341">
        <v>1176500000</v>
      </c>
      <c r="L25" s="341">
        <v>1051700000</v>
      </c>
      <c r="M25" s="341">
        <v>1140500000</v>
      </c>
      <c r="N25" s="341">
        <v>1101100000</v>
      </c>
      <c r="O25" s="341">
        <v>1033500000</v>
      </c>
      <c r="P25" s="340">
        <f t="shared" si="2"/>
        <v>13084000000</v>
      </c>
    </row>
    <row r="26" spans="1:24" x14ac:dyDescent="0.2">
      <c r="A26" s="169"/>
      <c r="B26" s="194" t="s">
        <v>149</v>
      </c>
      <c r="C26" s="193">
        <v>12269.199999999999</v>
      </c>
      <c r="D26" s="340">
        <v>1091300000</v>
      </c>
      <c r="E26" s="340">
        <v>686100000</v>
      </c>
      <c r="F26" s="340">
        <v>705800000</v>
      </c>
      <c r="G26" s="340">
        <v>607200000</v>
      </c>
      <c r="H26" s="340">
        <v>636300000</v>
      </c>
      <c r="I26" s="340">
        <v>638700000</v>
      </c>
      <c r="J26" s="340">
        <v>690300000</v>
      </c>
      <c r="K26" s="340">
        <v>647800000</v>
      </c>
      <c r="L26" s="340">
        <v>638300000</v>
      </c>
      <c r="M26" s="340">
        <v>910500000.00000012</v>
      </c>
      <c r="N26" s="340">
        <v>838300000.00000012</v>
      </c>
      <c r="O26" s="340">
        <v>1265600000</v>
      </c>
      <c r="P26" s="340">
        <f t="shared" si="2"/>
        <v>9356200000</v>
      </c>
    </row>
    <row r="27" spans="1:24" x14ac:dyDescent="0.2">
      <c r="A27" s="169"/>
      <c r="B27" s="192" t="s">
        <v>150</v>
      </c>
      <c r="C27" s="192">
        <v>29515.1</v>
      </c>
      <c r="D27" s="342">
        <v>1914100000</v>
      </c>
      <c r="E27" s="342">
        <v>1782000000</v>
      </c>
      <c r="F27" s="342">
        <v>2135000000</v>
      </c>
      <c r="G27" s="342">
        <v>2201100000</v>
      </c>
      <c r="H27" s="342">
        <v>2292600000</v>
      </c>
      <c r="I27" s="342">
        <v>2090299999.9999998</v>
      </c>
      <c r="J27" s="342">
        <v>2352200000.0000005</v>
      </c>
      <c r="K27" s="342">
        <v>2293600000</v>
      </c>
      <c r="L27" s="342">
        <v>2173800000</v>
      </c>
      <c r="M27" s="342">
        <v>2460500000</v>
      </c>
      <c r="N27" s="342">
        <v>2458000000</v>
      </c>
      <c r="O27" s="342">
        <v>2409600000</v>
      </c>
      <c r="P27" s="340">
        <f t="shared" si="2"/>
        <v>26562800000</v>
      </c>
    </row>
    <row r="28" spans="1:24" x14ac:dyDescent="0.2">
      <c r="A28" s="169"/>
      <c r="B28" s="192" t="s">
        <v>151</v>
      </c>
      <c r="C28" s="191">
        <v>24194.5</v>
      </c>
      <c r="D28" s="340">
        <v>1429699999.9999998</v>
      </c>
      <c r="E28" s="340">
        <v>1308200000</v>
      </c>
      <c r="F28" s="340">
        <v>1651900000</v>
      </c>
      <c r="G28" s="340">
        <v>1704600000</v>
      </c>
      <c r="H28" s="340">
        <v>1848200000</v>
      </c>
      <c r="I28" s="340">
        <v>1676600000</v>
      </c>
      <c r="J28" s="340">
        <v>1899400000</v>
      </c>
      <c r="K28" s="340">
        <v>1773700000</v>
      </c>
      <c r="L28" s="340">
        <v>1731900000</v>
      </c>
      <c r="M28" s="340">
        <v>2136600000</v>
      </c>
      <c r="N28" s="340">
        <v>2100600000</v>
      </c>
      <c r="O28" s="340">
        <v>2053100000</v>
      </c>
      <c r="P28" s="340">
        <f t="shared" si="2"/>
        <v>21314500000</v>
      </c>
    </row>
    <row r="29" spans="1:24" x14ac:dyDescent="0.2">
      <c r="A29" s="169"/>
      <c r="B29" s="196" t="s">
        <v>152</v>
      </c>
      <c r="C29" s="195">
        <v>24051.7</v>
      </c>
      <c r="D29" s="340">
        <v>1420100000</v>
      </c>
      <c r="E29" s="340">
        <v>1308200000</v>
      </c>
      <c r="F29" s="340">
        <v>1651900000</v>
      </c>
      <c r="G29" s="340">
        <v>1704600000</v>
      </c>
      <c r="H29" s="340">
        <v>1848200000</v>
      </c>
      <c r="I29" s="341">
        <v>1676600000</v>
      </c>
      <c r="J29" s="341">
        <v>1899400000</v>
      </c>
      <c r="K29" s="341">
        <v>1773700000</v>
      </c>
      <c r="L29" s="341">
        <v>1731900000</v>
      </c>
      <c r="M29" s="341">
        <v>2136600000</v>
      </c>
      <c r="N29" s="341">
        <v>2014000000</v>
      </c>
      <c r="O29" s="341">
        <v>2073100000</v>
      </c>
      <c r="P29" s="340">
        <f t="shared" si="2"/>
        <v>21238300000</v>
      </c>
    </row>
    <row r="30" spans="1:24" x14ac:dyDescent="0.2">
      <c r="A30" s="169"/>
      <c r="B30" s="196" t="s">
        <v>148</v>
      </c>
      <c r="C30" s="195">
        <v>142.80000000000004</v>
      </c>
      <c r="D30" s="340">
        <v>9600000</v>
      </c>
      <c r="E30" s="340">
        <v>0</v>
      </c>
      <c r="F30" s="340">
        <v>0</v>
      </c>
      <c r="G30" s="340">
        <v>0</v>
      </c>
      <c r="H30" s="340">
        <v>0</v>
      </c>
      <c r="I30" s="341">
        <v>0</v>
      </c>
      <c r="J30" s="341">
        <v>0</v>
      </c>
      <c r="K30" s="341">
        <v>0</v>
      </c>
      <c r="L30" s="341">
        <v>0</v>
      </c>
      <c r="M30" s="341">
        <v>0</v>
      </c>
      <c r="N30" s="341">
        <v>86600000</v>
      </c>
      <c r="O30" s="341">
        <v>-20000000</v>
      </c>
      <c r="P30" s="340">
        <f t="shared" si="2"/>
        <v>76200000</v>
      </c>
    </row>
    <row r="31" spans="1:24" x14ac:dyDescent="0.2">
      <c r="A31" s="169"/>
      <c r="B31" s="194" t="s">
        <v>153</v>
      </c>
      <c r="C31" s="193">
        <v>5320.6</v>
      </c>
      <c r="D31" s="342">
        <v>484400000</v>
      </c>
      <c r="E31" s="340">
        <v>473800000</v>
      </c>
      <c r="F31" s="340">
        <v>483100000</v>
      </c>
      <c r="G31" s="340">
        <v>496500000</v>
      </c>
      <c r="H31" s="340">
        <v>444400000.00000006</v>
      </c>
      <c r="I31" s="341">
        <v>413700000</v>
      </c>
      <c r="J31" s="341">
        <v>452800000</v>
      </c>
      <c r="K31" s="341">
        <v>519900000</v>
      </c>
      <c r="L31" s="341">
        <v>441900000</v>
      </c>
      <c r="M31" s="341">
        <v>323900000</v>
      </c>
      <c r="N31" s="341">
        <v>357400000</v>
      </c>
      <c r="O31" s="341">
        <v>356500000</v>
      </c>
      <c r="P31" s="340">
        <f t="shared" si="2"/>
        <v>5248300000</v>
      </c>
    </row>
    <row r="32" spans="1:24" x14ac:dyDescent="0.2">
      <c r="A32" s="169"/>
      <c r="B32" s="192" t="s">
        <v>154</v>
      </c>
      <c r="C32" s="191">
        <v>283.79999999999995</v>
      </c>
      <c r="D32" s="340">
        <v>37100000</v>
      </c>
      <c r="E32" s="340">
        <v>33600000</v>
      </c>
      <c r="F32" s="340">
        <v>33100000</v>
      </c>
      <c r="G32" s="340">
        <v>28800000</v>
      </c>
      <c r="H32" s="340">
        <v>27800000</v>
      </c>
      <c r="I32" s="341">
        <v>32500000</v>
      </c>
      <c r="J32" s="341">
        <v>34400000</v>
      </c>
      <c r="K32" s="341">
        <v>31900000</v>
      </c>
      <c r="L32" s="341">
        <v>32600000</v>
      </c>
      <c r="M32" s="341">
        <v>40100000</v>
      </c>
      <c r="N32" s="341">
        <v>34400000</v>
      </c>
      <c r="O32" s="341">
        <v>49300000</v>
      </c>
      <c r="P32" s="340">
        <f t="shared" si="2"/>
        <v>415600000</v>
      </c>
    </row>
    <row r="33" spans="1:25" x14ac:dyDescent="0.2">
      <c r="A33" s="169"/>
      <c r="B33" s="192" t="s">
        <v>155</v>
      </c>
      <c r="C33" s="191">
        <v>0</v>
      </c>
      <c r="D33" s="340">
        <v>0</v>
      </c>
      <c r="E33" s="340">
        <v>0</v>
      </c>
      <c r="F33" s="340">
        <v>100000</v>
      </c>
      <c r="G33" s="340">
        <v>0</v>
      </c>
      <c r="H33" s="340">
        <v>100000</v>
      </c>
      <c r="I33" s="341">
        <v>100000</v>
      </c>
      <c r="J33" s="341">
        <v>100000</v>
      </c>
      <c r="K33" s="341">
        <v>0</v>
      </c>
      <c r="L33" s="341">
        <v>0</v>
      </c>
      <c r="M33" s="341">
        <v>100000</v>
      </c>
      <c r="N33" s="341">
        <v>100000</v>
      </c>
      <c r="O33" s="341">
        <v>0</v>
      </c>
      <c r="P33" s="340">
        <f t="shared" si="2"/>
        <v>600000</v>
      </c>
    </row>
    <row r="34" spans="1:25" x14ac:dyDescent="0.2">
      <c r="A34" s="169"/>
      <c r="B34" s="187" t="s">
        <v>156</v>
      </c>
      <c r="C34" s="186">
        <v>1600.3999999999999</v>
      </c>
      <c r="D34" s="343">
        <v>107300000</v>
      </c>
      <c r="E34" s="343">
        <v>115200000</v>
      </c>
      <c r="F34" s="343">
        <v>140800000</v>
      </c>
      <c r="G34" s="343">
        <v>116100000</v>
      </c>
      <c r="H34" s="343">
        <v>105000000</v>
      </c>
      <c r="I34" s="343">
        <v>131199999.99999999</v>
      </c>
      <c r="J34" s="343">
        <v>141500000</v>
      </c>
      <c r="K34" s="343">
        <v>117700000</v>
      </c>
      <c r="L34" s="343">
        <v>161200000</v>
      </c>
      <c r="M34" s="343">
        <v>141300000</v>
      </c>
      <c r="N34" s="343">
        <v>118800000</v>
      </c>
      <c r="O34" s="343">
        <v>119000000</v>
      </c>
      <c r="P34" s="339">
        <f t="shared" si="2"/>
        <v>1515100000</v>
      </c>
      <c r="R34" s="190"/>
    </row>
    <row r="35" spans="1:25" x14ac:dyDescent="0.2">
      <c r="A35" s="169"/>
      <c r="B35" s="187" t="s">
        <v>157</v>
      </c>
      <c r="C35" s="186">
        <v>8.9</v>
      </c>
      <c r="D35" s="343">
        <v>0</v>
      </c>
      <c r="E35" s="343">
        <v>0</v>
      </c>
      <c r="F35" s="343">
        <v>0</v>
      </c>
      <c r="G35" s="343">
        <v>0</v>
      </c>
      <c r="H35" s="343">
        <v>0</v>
      </c>
      <c r="I35" s="343">
        <v>0</v>
      </c>
      <c r="J35" s="343">
        <v>0</v>
      </c>
      <c r="K35" s="343">
        <v>0</v>
      </c>
      <c r="L35" s="343">
        <v>0</v>
      </c>
      <c r="M35" s="343">
        <v>0</v>
      </c>
      <c r="N35" s="343">
        <v>0</v>
      </c>
      <c r="O35" s="343">
        <v>0</v>
      </c>
      <c r="P35" s="339">
        <f t="shared" si="2"/>
        <v>0</v>
      </c>
    </row>
    <row r="36" spans="1:25" x14ac:dyDescent="0.2">
      <c r="A36" s="169"/>
      <c r="B36" s="187" t="s">
        <v>158</v>
      </c>
      <c r="C36" s="186">
        <v>9793.6999999999989</v>
      </c>
      <c r="D36" s="343">
        <v>864400000</v>
      </c>
      <c r="E36" s="343">
        <v>1139300000</v>
      </c>
      <c r="F36" s="343">
        <v>1500200000</v>
      </c>
      <c r="G36" s="343">
        <v>2528600000</v>
      </c>
      <c r="H36" s="343">
        <v>724500000</v>
      </c>
      <c r="I36" s="343">
        <v>705200000</v>
      </c>
      <c r="J36" s="343">
        <v>829300000</v>
      </c>
      <c r="K36" s="344">
        <v>1020200000</v>
      </c>
      <c r="L36" s="343">
        <v>1345700000</v>
      </c>
      <c r="M36" s="343">
        <v>1192700000</v>
      </c>
      <c r="N36" s="343">
        <v>963600000.00000012</v>
      </c>
      <c r="O36" s="343">
        <v>1183100000</v>
      </c>
      <c r="P36" s="339">
        <f t="shared" si="2"/>
        <v>13996800000</v>
      </c>
    </row>
    <row r="37" spans="1:25" x14ac:dyDescent="0.2">
      <c r="A37" s="169"/>
      <c r="B37" s="187" t="s">
        <v>159</v>
      </c>
      <c r="C37" s="186">
        <v>5579</v>
      </c>
      <c r="D37" s="343">
        <v>135700000</v>
      </c>
      <c r="E37" s="343">
        <v>162800000</v>
      </c>
      <c r="F37" s="343">
        <v>244500000</v>
      </c>
      <c r="G37" s="343">
        <v>1071900000.0000001</v>
      </c>
      <c r="H37" s="343">
        <v>167100000</v>
      </c>
      <c r="I37" s="343">
        <v>199000000</v>
      </c>
      <c r="J37" s="343">
        <v>3403600000</v>
      </c>
      <c r="K37" s="343">
        <v>627100000.00000012</v>
      </c>
      <c r="L37" s="343">
        <v>609199999.99999988</v>
      </c>
      <c r="M37" s="343">
        <v>206500000</v>
      </c>
      <c r="N37" s="343">
        <v>196799999.99999997</v>
      </c>
      <c r="O37" s="343">
        <v>150099999.99999997</v>
      </c>
      <c r="P37" s="339">
        <f t="shared" si="2"/>
        <v>7174300000</v>
      </c>
      <c r="R37" s="188"/>
      <c r="S37" s="188"/>
      <c r="T37" s="188"/>
      <c r="U37" s="188"/>
      <c r="V37" s="188"/>
      <c r="W37" s="188"/>
      <c r="X37" s="188"/>
      <c r="Y37" s="164"/>
    </row>
    <row r="38" spans="1:25" x14ac:dyDescent="0.2">
      <c r="A38" s="169"/>
      <c r="B38" s="187" t="s">
        <v>95</v>
      </c>
      <c r="C38" s="187">
        <v>0.89999999999999991</v>
      </c>
      <c r="D38" s="343">
        <v>0</v>
      </c>
      <c r="E38" s="343">
        <v>0</v>
      </c>
      <c r="F38" s="343">
        <v>0</v>
      </c>
      <c r="G38" s="343">
        <v>0</v>
      </c>
      <c r="H38" s="343">
        <v>0</v>
      </c>
      <c r="I38" s="343">
        <v>0</v>
      </c>
      <c r="J38" s="343">
        <v>3061300000</v>
      </c>
      <c r="K38" s="343">
        <v>0</v>
      </c>
      <c r="L38" s="343">
        <v>0</v>
      </c>
      <c r="M38" s="343">
        <v>0</v>
      </c>
      <c r="N38" s="343">
        <v>0</v>
      </c>
      <c r="O38" s="343">
        <v>0</v>
      </c>
      <c r="P38" s="339">
        <f t="shared" si="2"/>
        <v>3061300000</v>
      </c>
    </row>
    <row r="39" spans="1:25" x14ac:dyDescent="0.2">
      <c r="B39" s="172" t="s">
        <v>160</v>
      </c>
      <c r="C39" s="172">
        <f t="shared" ref="C39:K39" si="5">+C11+C38</f>
        <v>418815.70000000007</v>
      </c>
      <c r="D39" s="345">
        <f t="shared" si="5"/>
        <v>34055700000</v>
      </c>
      <c r="E39" s="345">
        <f t="shared" si="5"/>
        <v>28943900000</v>
      </c>
      <c r="F39" s="345">
        <f t="shared" si="5"/>
        <v>31763400000</v>
      </c>
      <c r="G39" s="345">
        <f t="shared" si="5"/>
        <v>54499500000</v>
      </c>
      <c r="H39" s="345">
        <f t="shared" si="5"/>
        <v>31233000000</v>
      </c>
      <c r="I39" s="345">
        <f t="shared" si="5"/>
        <v>30026200000</v>
      </c>
      <c r="J39" s="345">
        <f t="shared" si="5"/>
        <v>41532600000</v>
      </c>
      <c r="K39" s="345">
        <f t="shared" si="5"/>
        <v>31178900000</v>
      </c>
      <c r="L39" s="345">
        <f t="shared" ref="L39:O39" si="6">+L11+L38</f>
        <v>30815300000</v>
      </c>
      <c r="M39" s="345">
        <f t="shared" si="6"/>
        <v>37328000000</v>
      </c>
      <c r="N39" s="345">
        <f t="shared" si="6"/>
        <v>31643200000</v>
      </c>
      <c r="O39" s="345">
        <f t="shared" si="6"/>
        <v>34370100000</v>
      </c>
      <c r="P39" s="345">
        <f t="shared" si="2"/>
        <v>417389800000</v>
      </c>
      <c r="R39" s="188"/>
    </row>
    <row r="40" spans="1:25" x14ac:dyDescent="0.2">
      <c r="B40" s="187" t="s">
        <v>161</v>
      </c>
      <c r="C40" s="186">
        <v>2101</v>
      </c>
      <c r="D40" s="343">
        <v>131199999.99999999</v>
      </c>
      <c r="E40" s="343">
        <v>12800000</v>
      </c>
      <c r="F40" s="343">
        <v>9100000</v>
      </c>
      <c r="G40" s="343">
        <v>118400000</v>
      </c>
      <c r="H40" s="343">
        <v>46500000</v>
      </c>
      <c r="I40" s="343">
        <v>26200000</v>
      </c>
      <c r="J40" s="344">
        <v>86800000</v>
      </c>
      <c r="K40" s="343">
        <v>16200000</v>
      </c>
      <c r="L40" s="343">
        <v>78900000</v>
      </c>
      <c r="M40" s="343">
        <v>7600000</v>
      </c>
      <c r="N40" s="343">
        <v>40900000</v>
      </c>
      <c r="O40" s="343">
        <v>1526400000</v>
      </c>
      <c r="P40" s="343">
        <f t="shared" si="2"/>
        <v>2101000000</v>
      </c>
      <c r="Q40" s="164"/>
      <c r="R40" s="164"/>
      <c r="S40" s="164"/>
      <c r="T40" s="164"/>
      <c r="U40" s="164"/>
      <c r="V40" s="164"/>
      <c r="W40" s="164"/>
      <c r="X40" s="164"/>
      <c r="Y40" s="164"/>
    </row>
    <row r="41" spans="1:25" x14ac:dyDescent="0.2">
      <c r="B41" s="185" t="s">
        <v>162</v>
      </c>
      <c r="C41" s="172">
        <f t="shared" ref="C41:O41" si="7">+C39+C40</f>
        <v>420916.70000000007</v>
      </c>
      <c r="D41" s="345">
        <f t="shared" si="7"/>
        <v>34186900000</v>
      </c>
      <c r="E41" s="345">
        <f t="shared" si="7"/>
        <v>28956700000</v>
      </c>
      <c r="F41" s="345">
        <f t="shared" si="7"/>
        <v>31772500000</v>
      </c>
      <c r="G41" s="345">
        <f t="shared" si="7"/>
        <v>54617900000</v>
      </c>
      <c r="H41" s="345">
        <f t="shared" si="7"/>
        <v>31279500000</v>
      </c>
      <c r="I41" s="345">
        <f t="shared" si="7"/>
        <v>30052400000</v>
      </c>
      <c r="J41" s="345">
        <f t="shared" si="7"/>
        <v>41619400000</v>
      </c>
      <c r="K41" s="345">
        <f t="shared" si="7"/>
        <v>31195100000</v>
      </c>
      <c r="L41" s="345">
        <f t="shared" si="7"/>
        <v>30894200000</v>
      </c>
      <c r="M41" s="345">
        <f t="shared" si="7"/>
        <v>37335600000</v>
      </c>
      <c r="N41" s="345">
        <f t="shared" si="7"/>
        <v>31684100000</v>
      </c>
      <c r="O41" s="345">
        <f t="shared" si="7"/>
        <v>35896500000</v>
      </c>
      <c r="P41" s="345">
        <f t="shared" si="2"/>
        <v>419490800000</v>
      </c>
      <c r="Q41" s="164"/>
      <c r="R41" s="164"/>
      <c r="S41" s="164"/>
      <c r="T41" s="164"/>
      <c r="U41" s="164"/>
      <c r="V41" s="164"/>
      <c r="W41" s="164"/>
      <c r="X41" s="164"/>
      <c r="Y41" s="164"/>
    </row>
    <row r="42" spans="1:25" s="169" customFormat="1" x14ac:dyDescent="0.2">
      <c r="B42" s="184" t="s">
        <v>163</v>
      </c>
      <c r="C42" s="170">
        <v>136946.40000000002</v>
      </c>
      <c r="D42" s="344">
        <v>2757200000</v>
      </c>
      <c r="E42" s="344">
        <v>2688500000</v>
      </c>
      <c r="F42" s="344">
        <v>2539999999.9999995</v>
      </c>
      <c r="G42" s="344">
        <v>57954899999.999992</v>
      </c>
      <c r="H42" s="344">
        <v>4436300000</v>
      </c>
      <c r="I42" s="344">
        <v>1606800000</v>
      </c>
      <c r="J42" s="344">
        <v>32659800000</v>
      </c>
      <c r="K42" s="344">
        <v>13291800000</v>
      </c>
      <c r="L42" s="344">
        <v>7306500000</v>
      </c>
      <c r="M42" s="344">
        <v>2255200000.0000005</v>
      </c>
      <c r="N42" s="344">
        <v>1634399999.9999998</v>
      </c>
      <c r="O42" s="344">
        <v>7815000000</v>
      </c>
      <c r="P42" s="344">
        <f t="shared" si="2"/>
        <v>136946400000</v>
      </c>
      <c r="Q42" s="170"/>
      <c r="R42" s="170"/>
      <c r="S42" s="170"/>
      <c r="T42" s="170"/>
      <c r="U42" s="170"/>
      <c r="V42" s="170"/>
    </row>
    <row r="43" spans="1:25" s="169" customFormat="1" x14ac:dyDescent="0.2">
      <c r="B43" s="181" t="s">
        <v>164</v>
      </c>
      <c r="C43" s="177">
        <v>99.7</v>
      </c>
      <c r="D43" s="346">
        <v>0</v>
      </c>
      <c r="E43" s="346">
        <v>30200000</v>
      </c>
      <c r="F43" s="346">
        <v>16600000.000000002</v>
      </c>
      <c r="G43" s="346">
        <v>5700000</v>
      </c>
      <c r="H43" s="346">
        <v>0</v>
      </c>
      <c r="I43" s="346">
        <v>0</v>
      </c>
      <c r="J43" s="346">
        <v>0</v>
      </c>
      <c r="K43" s="346">
        <v>32000000</v>
      </c>
      <c r="L43" s="346">
        <v>15200000</v>
      </c>
      <c r="M43" s="346">
        <v>0</v>
      </c>
      <c r="N43" s="346">
        <v>0</v>
      </c>
      <c r="O43" s="346">
        <v>0</v>
      </c>
      <c r="P43" s="344">
        <f t="shared" si="2"/>
        <v>99700000</v>
      </c>
      <c r="Q43" s="170"/>
      <c r="R43" s="170"/>
      <c r="S43" s="170"/>
      <c r="T43" s="170"/>
      <c r="U43" s="170"/>
      <c r="V43" s="170"/>
    </row>
    <row r="44" spans="1:25" s="169" customFormat="1" x14ac:dyDescent="0.2">
      <c r="B44" s="183" t="s">
        <v>165</v>
      </c>
      <c r="C44" s="173">
        <v>99.7</v>
      </c>
      <c r="D44" s="347">
        <v>0</v>
      </c>
      <c r="E44" s="347">
        <v>30200000</v>
      </c>
      <c r="F44" s="347">
        <v>16600000.000000002</v>
      </c>
      <c r="G44" s="347">
        <v>5700000</v>
      </c>
      <c r="H44" s="347">
        <v>0</v>
      </c>
      <c r="I44" s="347">
        <v>0</v>
      </c>
      <c r="J44" s="347">
        <v>0</v>
      </c>
      <c r="K44" s="347">
        <v>32000000</v>
      </c>
      <c r="L44" s="347">
        <v>15200000</v>
      </c>
      <c r="M44" s="347">
        <v>0</v>
      </c>
      <c r="N44" s="347">
        <v>0</v>
      </c>
      <c r="O44" s="347">
        <v>0</v>
      </c>
      <c r="P44" s="344">
        <f t="shared" si="2"/>
        <v>99700000</v>
      </c>
      <c r="Q44" s="170"/>
      <c r="R44" s="170"/>
      <c r="S44" s="170"/>
      <c r="T44" s="170"/>
      <c r="U44" s="170"/>
      <c r="V44" s="170"/>
    </row>
    <row r="45" spans="1:25" s="169" customFormat="1" x14ac:dyDescent="0.2">
      <c r="A45" s="182"/>
      <c r="B45" s="181" t="s">
        <v>166</v>
      </c>
      <c r="C45" s="177">
        <v>136846.70000000001</v>
      </c>
      <c r="D45" s="346">
        <v>2757200000</v>
      </c>
      <c r="E45" s="346">
        <v>2658300000</v>
      </c>
      <c r="F45" s="346">
        <v>2523399999.9999995</v>
      </c>
      <c r="G45" s="346">
        <v>57949200000</v>
      </c>
      <c r="H45" s="346">
        <v>4436300000</v>
      </c>
      <c r="I45" s="346">
        <v>1606800000</v>
      </c>
      <c r="J45" s="346">
        <v>32659800000</v>
      </c>
      <c r="K45" s="346">
        <v>13259800000</v>
      </c>
      <c r="L45" s="346">
        <v>7291300000</v>
      </c>
      <c r="M45" s="346">
        <v>2255200000.0000005</v>
      </c>
      <c r="N45" s="346">
        <v>1634399999.9999998</v>
      </c>
      <c r="O45" s="346">
        <v>7815000000</v>
      </c>
      <c r="P45" s="344">
        <f t="shared" si="2"/>
        <v>136846700000</v>
      </c>
      <c r="Q45" s="170"/>
      <c r="R45" s="170"/>
      <c r="S45" s="170"/>
      <c r="T45" s="170"/>
      <c r="U45" s="170"/>
      <c r="V45" s="170"/>
    </row>
    <row r="46" spans="1:25" s="169" customFormat="1" x14ac:dyDescent="0.2">
      <c r="B46" s="180" t="s">
        <v>167</v>
      </c>
      <c r="C46" s="179">
        <v>0</v>
      </c>
      <c r="D46" s="348">
        <v>0</v>
      </c>
      <c r="E46" s="348">
        <v>0</v>
      </c>
      <c r="F46" s="348">
        <v>0</v>
      </c>
      <c r="G46" s="348">
        <v>0</v>
      </c>
      <c r="H46" s="348">
        <v>0</v>
      </c>
      <c r="I46" s="348">
        <v>0</v>
      </c>
      <c r="J46" s="348">
        <v>0</v>
      </c>
      <c r="K46" s="348">
        <v>0</v>
      </c>
      <c r="L46" s="348">
        <v>0</v>
      </c>
      <c r="M46" s="348">
        <v>0</v>
      </c>
      <c r="N46" s="348">
        <v>0</v>
      </c>
      <c r="O46" s="348">
        <v>0</v>
      </c>
      <c r="P46" s="347">
        <f t="shared" si="2"/>
        <v>0</v>
      </c>
      <c r="Q46" s="173"/>
      <c r="R46" s="173"/>
      <c r="S46" s="173"/>
      <c r="T46" s="173"/>
      <c r="U46" s="173"/>
      <c r="V46" s="173"/>
    </row>
    <row r="47" spans="1:25" s="169" customFormat="1" x14ac:dyDescent="0.2">
      <c r="B47" s="180" t="s">
        <v>168</v>
      </c>
      <c r="C47" s="179">
        <v>136846.70000000001</v>
      </c>
      <c r="D47" s="348">
        <v>2757200000</v>
      </c>
      <c r="E47" s="348">
        <v>2658300000</v>
      </c>
      <c r="F47" s="348">
        <v>2523399999.9999995</v>
      </c>
      <c r="G47" s="348">
        <v>57949200000</v>
      </c>
      <c r="H47" s="348">
        <v>4436300000</v>
      </c>
      <c r="I47" s="348">
        <v>1606800000</v>
      </c>
      <c r="J47" s="348">
        <v>32659800000</v>
      </c>
      <c r="K47" s="348">
        <v>13259800000</v>
      </c>
      <c r="L47" s="348">
        <v>7291300000</v>
      </c>
      <c r="M47" s="348">
        <v>2255200000.0000005</v>
      </c>
      <c r="N47" s="348">
        <v>1634399999.9999998</v>
      </c>
      <c r="O47" s="348">
        <v>7815000000</v>
      </c>
      <c r="P47" s="347">
        <f t="shared" si="2"/>
        <v>136846700000</v>
      </c>
      <c r="Q47" s="173"/>
      <c r="R47" s="173"/>
      <c r="S47" s="173"/>
      <c r="T47" s="173"/>
      <c r="U47" s="173"/>
      <c r="V47" s="173"/>
    </row>
    <row r="48" spans="1:25" s="169" customFormat="1" x14ac:dyDescent="0.2">
      <c r="B48" s="178" t="s">
        <v>169</v>
      </c>
      <c r="C48" s="177">
        <v>326.8</v>
      </c>
      <c r="D48" s="346">
        <v>0</v>
      </c>
      <c r="E48" s="346">
        <v>0</v>
      </c>
      <c r="F48" s="346">
        <v>0</v>
      </c>
      <c r="G48" s="346">
        <v>0</v>
      </c>
      <c r="H48" s="346">
        <v>0</v>
      </c>
      <c r="I48" s="346">
        <v>0</v>
      </c>
      <c r="J48" s="346">
        <v>0</v>
      </c>
      <c r="K48" s="346">
        <v>0</v>
      </c>
      <c r="L48" s="346">
        <v>0</v>
      </c>
      <c r="M48" s="346">
        <v>0</v>
      </c>
      <c r="N48" s="346">
        <v>0</v>
      </c>
      <c r="O48" s="346">
        <v>326800000</v>
      </c>
      <c r="P48" s="344">
        <f t="shared" si="2"/>
        <v>326800000</v>
      </c>
      <c r="Q48" s="170"/>
      <c r="R48" s="170"/>
      <c r="S48" s="170"/>
      <c r="T48" s="170"/>
      <c r="U48" s="170"/>
      <c r="V48" s="170"/>
    </row>
    <row r="49" spans="2:22" s="169" customFormat="1" x14ac:dyDescent="0.2">
      <c r="B49" s="176" t="s">
        <v>170</v>
      </c>
      <c r="C49" s="170">
        <v>98717.1</v>
      </c>
      <c r="D49" s="344">
        <v>0</v>
      </c>
      <c r="E49" s="344">
        <v>0</v>
      </c>
      <c r="F49" s="344">
        <v>0</v>
      </c>
      <c r="G49" s="344">
        <v>53925100000</v>
      </c>
      <c r="H49" s="344">
        <v>29100000</v>
      </c>
      <c r="I49" s="344">
        <v>0</v>
      </c>
      <c r="J49" s="344">
        <v>30849500000</v>
      </c>
      <c r="K49" s="344">
        <v>10002500000</v>
      </c>
      <c r="L49" s="344">
        <v>3668000000</v>
      </c>
      <c r="M49" s="344">
        <v>10900000</v>
      </c>
      <c r="N49" s="344">
        <v>0</v>
      </c>
      <c r="O49" s="344">
        <v>232000000</v>
      </c>
      <c r="P49" s="344">
        <f t="shared" si="2"/>
        <v>98717100000</v>
      </c>
      <c r="Q49" s="170"/>
      <c r="R49" s="170"/>
      <c r="S49" s="170"/>
      <c r="T49" s="170"/>
      <c r="U49" s="170"/>
      <c r="V49" s="170"/>
    </row>
    <row r="50" spans="2:22" s="169" customFormat="1" x14ac:dyDescent="0.2">
      <c r="B50" s="175" t="s">
        <v>171</v>
      </c>
      <c r="C50" s="173">
        <v>33647.800000000003</v>
      </c>
      <c r="D50" s="347">
        <v>0</v>
      </c>
      <c r="E50" s="347">
        <v>0</v>
      </c>
      <c r="F50" s="347">
        <v>0</v>
      </c>
      <c r="G50" s="347">
        <v>2200000</v>
      </c>
      <c r="H50" s="347">
        <v>29100000</v>
      </c>
      <c r="I50" s="347">
        <v>0</v>
      </c>
      <c r="J50" s="347">
        <v>20000000000</v>
      </c>
      <c r="K50" s="347">
        <v>10002500000</v>
      </c>
      <c r="L50" s="347">
        <v>3614000000</v>
      </c>
      <c r="M50" s="347">
        <v>0</v>
      </c>
      <c r="N50" s="347">
        <v>0</v>
      </c>
      <c r="O50" s="347">
        <v>0</v>
      </c>
      <c r="P50" s="344">
        <f t="shared" si="2"/>
        <v>33647800000</v>
      </c>
      <c r="Q50" s="170"/>
      <c r="R50" s="170"/>
      <c r="S50" s="170"/>
      <c r="T50" s="170"/>
      <c r="U50" s="170"/>
      <c r="V50" s="170"/>
    </row>
    <row r="51" spans="2:22" s="169" customFormat="1" x14ac:dyDescent="0.2">
      <c r="B51" s="175" t="s">
        <v>172</v>
      </c>
      <c r="C51" s="173">
        <v>65069.3</v>
      </c>
      <c r="D51" s="347">
        <v>0</v>
      </c>
      <c r="E51" s="347">
        <v>0</v>
      </c>
      <c r="F51" s="347">
        <v>0</v>
      </c>
      <c r="G51" s="347">
        <v>53922900000</v>
      </c>
      <c r="H51" s="347">
        <v>0</v>
      </c>
      <c r="I51" s="347">
        <v>0</v>
      </c>
      <c r="J51" s="347">
        <v>10849500000</v>
      </c>
      <c r="K51" s="347">
        <v>0</v>
      </c>
      <c r="L51" s="347">
        <v>54000000</v>
      </c>
      <c r="M51" s="347">
        <v>10900000</v>
      </c>
      <c r="N51" s="347">
        <v>0</v>
      </c>
      <c r="O51" s="347">
        <v>232000000</v>
      </c>
      <c r="P51" s="344">
        <f t="shared" si="2"/>
        <v>65069300000</v>
      </c>
      <c r="Q51" s="170"/>
      <c r="R51" s="170"/>
      <c r="S51" s="170"/>
      <c r="T51" s="170"/>
      <c r="U51" s="170"/>
      <c r="V51" s="170"/>
    </row>
    <row r="52" spans="2:22" s="169" customFormat="1" x14ac:dyDescent="0.2">
      <c r="B52" s="176" t="s">
        <v>173</v>
      </c>
      <c r="C52" s="170">
        <v>37802.800000000003</v>
      </c>
      <c r="D52" s="344">
        <v>2757200000</v>
      </c>
      <c r="E52" s="344">
        <v>2658300000</v>
      </c>
      <c r="F52" s="344">
        <v>2523399999.9999995</v>
      </c>
      <c r="G52" s="344">
        <v>4024100000.0000005</v>
      </c>
      <c r="H52" s="344">
        <v>4407200000</v>
      </c>
      <c r="I52" s="344">
        <v>1606800000</v>
      </c>
      <c r="J52" s="344">
        <v>1810300000.0000002</v>
      </c>
      <c r="K52" s="344">
        <v>3257300000</v>
      </c>
      <c r="L52" s="344">
        <v>3623300000</v>
      </c>
      <c r="M52" s="344">
        <v>2244300000</v>
      </c>
      <c r="N52" s="344">
        <v>1634399999.9999998</v>
      </c>
      <c r="O52" s="344">
        <v>7256200000</v>
      </c>
      <c r="P52" s="344">
        <f t="shared" si="2"/>
        <v>37802800000</v>
      </c>
      <c r="Q52" s="170"/>
      <c r="R52" s="170"/>
      <c r="S52" s="170"/>
      <c r="T52" s="170"/>
      <c r="U52" s="170"/>
      <c r="V52" s="170"/>
    </row>
    <row r="53" spans="2:22" s="169" customFormat="1" x14ac:dyDescent="0.2">
      <c r="B53" s="175" t="s">
        <v>174</v>
      </c>
      <c r="C53" s="173">
        <v>0</v>
      </c>
      <c r="D53" s="347">
        <v>0</v>
      </c>
      <c r="E53" s="347">
        <v>0</v>
      </c>
      <c r="F53" s="347">
        <v>0</v>
      </c>
      <c r="G53" s="347">
        <v>0</v>
      </c>
      <c r="H53" s="347">
        <v>0</v>
      </c>
      <c r="I53" s="347">
        <v>0</v>
      </c>
      <c r="J53" s="347">
        <v>0</v>
      </c>
      <c r="K53" s="347">
        <v>0</v>
      </c>
      <c r="L53" s="347">
        <v>0</v>
      </c>
      <c r="M53" s="347">
        <v>0</v>
      </c>
      <c r="N53" s="347">
        <v>0</v>
      </c>
      <c r="O53" s="347">
        <v>0</v>
      </c>
      <c r="P53" s="344">
        <f t="shared" si="2"/>
        <v>0</v>
      </c>
      <c r="Q53" s="170"/>
      <c r="R53" s="170"/>
      <c r="S53" s="170"/>
      <c r="T53" s="170"/>
      <c r="U53" s="170"/>
      <c r="V53" s="170"/>
    </row>
    <row r="54" spans="2:22" s="169" customFormat="1" x14ac:dyDescent="0.2">
      <c r="B54" s="175" t="s">
        <v>175</v>
      </c>
      <c r="C54" s="173">
        <v>37802.800000000003</v>
      </c>
      <c r="D54" s="347">
        <v>2757200000</v>
      </c>
      <c r="E54" s="347">
        <v>2658300000</v>
      </c>
      <c r="F54" s="347">
        <v>2523399999.9999995</v>
      </c>
      <c r="G54" s="347">
        <v>4024100000.0000005</v>
      </c>
      <c r="H54" s="347">
        <v>4407200000</v>
      </c>
      <c r="I54" s="347">
        <v>1606800000</v>
      </c>
      <c r="J54" s="347">
        <v>1810300000.0000002</v>
      </c>
      <c r="K54" s="347">
        <v>3257300000</v>
      </c>
      <c r="L54" s="347">
        <v>3623300000</v>
      </c>
      <c r="M54" s="347">
        <v>2244300000</v>
      </c>
      <c r="N54" s="347">
        <v>1634399999.9999998</v>
      </c>
      <c r="O54" s="347">
        <v>7256200000</v>
      </c>
      <c r="P54" s="344">
        <f t="shared" si="2"/>
        <v>37802800000</v>
      </c>
      <c r="Q54" s="170"/>
      <c r="R54" s="170"/>
      <c r="S54" s="170"/>
      <c r="T54" s="170"/>
      <c r="U54" s="170"/>
      <c r="V54" s="170"/>
    </row>
    <row r="55" spans="2:22" s="169" customFormat="1" x14ac:dyDescent="0.2">
      <c r="B55" s="174" t="s">
        <v>176</v>
      </c>
      <c r="C55" s="173">
        <v>25710.100000000002</v>
      </c>
      <c r="D55" s="347">
        <v>2696200000</v>
      </c>
      <c r="E55" s="347">
        <v>2435800000</v>
      </c>
      <c r="F55" s="347">
        <v>2217700000</v>
      </c>
      <c r="G55" s="347">
        <v>3317900000</v>
      </c>
      <c r="H55" s="347">
        <v>4024800000</v>
      </c>
      <c r="I55" s="347">
        <v>1175000000</v>
      </c>
      <c r="J55" s="347">
        <v>1465700000</v>
      </c>
      <c r="K55" s="347">
        <v>2802500000</v>
      </c>
      <c r="L55" s="347">
        <v>3086400000</v>
      </c>
      <c r="M55" s="347">
        <v>1303000000</v>
      </c>
      <c r="N55" s="347">
        <v>220100000</v>
      </c>
      <c r="O55" s="347">
        <v>965000000</v>
      </c>
      <c r="P55" s="344">
        <f t="shared" si="2"/>
        <v>25710100000</v>
      </c>
      <c r="Q55" s="170"/>
      <c r="R55" s="170"/>
      <c r="S55" s="170"/>
      <c r="T55" s="170"/>
      <c r="U55" s="170"/>
      <c r="V55" s="170"/>
    </row>
    <row r="56" spans="2:22" s="169" customFormat="1" x14ac:dyDescent="0.2">
      <c r="B56" s="174" t="s">
        <v>148</v>
      </c>
      <c r="C56" s="173">
        <v>12092.7</v>
      </c>
      <c r="D56" s="347">
        <v>61000000</v>
      </c>
      <c r="E56" s="347">
        <v>222500000</v>
      </c>
      <c r="F56" s="347">
        <v>305700000</v>
      </c>
      <c r="G56" s="347">
        <v>706200000</v>
      </c>
      <c r="H56" s="347">
        <v>382400000</v>
      </c>
      <c r="I56" s="347">
        <v>431800000</v>
      </c>
      <c r="J56" s="347">
        <v>344600000</v>
      </c>
      <c r="K56" s="347">
        <v>454800000</v>
      </c>
      <c r="L56" s="347">
        <v>536900000</v>
      </c>
      <c r="M56" s="347">
        <v>941300000</v>
      </c>
      <c r="N56" s="347">
        <v>1414300000</v>
      </c>
      <c r="O56" s="347">
        <v>6291200000</v>
      </c>
      <c r="P56" s="344">
        <f t="shared" si="2"/>
        <v>12092700000</v>
      </c>
      <c r="Q56" s="170"/>
      <c r="R56" s="170"/>
      <c r="S56" s="170"/>
      <c r="T56" s="170"/>
      <c r="U56" s="170"/>
      <c r="V56" s="170"/>
    </row>
    <row r="57" spans="2:22" s="169" customFormat="1" x14ac:dyDescent="0.2">
      <c r="B57" s="172" t="s">
        <v>177</v>
      </c>
      <c r="C57" s="172">
        <f t="shared" ref="C57:P57" si="8">+C41+C42</f>
        <v>557863.10000000009</v>
      </c>
      <c r="D57" s="345">
        <f t="shared" si="8"/>
        <v>36944100000</v>
      </c>
      <c r="E57" s="345">
        <f t="shared" si="8"/>
        <v>31645200000</v>
      </c>
      <c r="F57" s="345">
        <f t="shared" si="8"/>
        <v>34312500000</v>
      </c>
      <c r="G57" s="345">
        <f t="shared" si="8"/>
        <v>112572800000</v>
      </c>
      <c r="H57" s="345">
        <f t="shared" si="8"/>
        <v>35715800000</v>
      </c>
      <c r="I57" s="345">
        <f t="shared" si="8"/>
        <v>31659200000</v>
      </c>
      <c r="J57" s="345">
        <f t="shared" si="8"/>
        <v>74279200000</v>
      </c>
      <c r="K57" s="345">
        <f t="shared" si="8"/>
        <v>44486900000</v>
      </c>
      <c r="L57" s="345">
        <f t="shared" si="8"/>
        <v>38200700000</v>
      </c>
      <c r="M57" s="345">
        <f t="shared" si="8"/>
        <v>39590800000</v>
      </c>
      <c r="N57" s="345">
        <f t="shared" si="8"/>
        <v>33318500000</v>
      </c>
      <c r="O57" s="345">
        <f t="shared" si="8"/>
        <v>43711500000</v>
      </c>
      <c r="P57" s="345">
        <f t="shared" si="8"/>
        <v>556437200000</v>
      </c>
      <c r="Q57" s="170"/>
      <c r="R57" s="170"/>
      <c r="S57" s="170"/>
      <c r="T57" s="170"/>
      <c r="U57" s="170"/>
      <c r="V57" s="170"/>
    </row>
    <row r="58" spans="2:22" s="169" customFormat="1" x14ac:dyDescent="0.2">
      <c r="B58" s="171" t="s">
        <v>178</v>
      </c>
      <c r="C58" s="171"/>
      <c r="D58" s="165"/>
      <c r="E58" s="165"/>
      <c r="F58" s="165"/>
      <c r="G58" s="165"/>
      <c r="H58" s="165"/>
      <c r="I58" s="165"/>
      <c r="J58" s="165"/>
      <c r="K58" s="165"/>
      <c r="L58" s="165"/>
      <c r="M58" s="165"/>
      <c r="N58" s="165"/>
      <c r="O58" s="165"/>
      <c r="P58" s="165"/>
      <c r="Q58" s="170"/>
      <c r="R58" s="170"/>
      <c r="S58" s="170"/>
      <c r="T58" s="170"/>
      <c r="U58" s="170"/>
      <c r="V58" s="170"/>
    </row>
    <row r="59" spans="2:22" s="169" customFormat="1" ht="0.75" customHeight="1" x14ac:dyDescent="0.2">
      <c r="B59" s="163"/>
      <c r="C59" s="163"/>
      <c r="D59" s="163"/>
      <c r="E59" s="163"/>
      <c r="F59" s="163"/>
      <c r="G59" s="163"/>
      <c r="H59" s="163"/>
      <c r="I59" s="163"/>
      <c r="J59" s="163"/>
      <c r="K59" s="163"/>
      <c r="L59" s="163"/>
      <c r="M59" s="163"/>
      <c r="N59" s="163"/>
      <c r="O59" s="163"/>
      <c r="P59" s="163"/>
      <c r="Q59" s="170"/>
      <c r="R59" s="170"/>
      <c r="S59" s="170"/>
      <c r="T59" s="170"/>
      <c r="U59" s="170"/>
      <c r="V59" s="170"/>
    </row>
    <row r="60" spans="2:22" x14ac:dyDescent="0.2">
      <c r="D60" s="166"/>
      <c r="E60" s="166"/>
      <c r="F60" s="166"/>
      <c r="G60" s="166"/>
      <c r="H60" s="166"/>
      <c r="I60" s="166"/>
      <c r="J60" s="166"/>
      <c r="K60" s="166"/>
      <c r="L60" s="166"/>
      <c r="M60" s="166"/>
      <c r="N60" s="166"/>
      <c r="O60" s="166"/>
    </row>
    <row r="61" spans="2:22" x14ac:dyDescent="0.2">
      <c r="G61" s="168"/>
      <c r="H61" s="168"/>
      <c r="I61" s="167"/>
      <c r="J61" s="167"/>
      <c r="K61" s="167"/>
      <c r="L61" s="167"/>
      <c r="M61" s="167"/>
      <c r="N61" s="167"/>
      <c r="O61" s="167"/>
    </row>
    <row r="63" spans="2:22" x14ac:dyDescent="0.2">
      <c r="D63" s="166"/>
      <c r="E63" s="166"/>
      <c r="F63" s="166"/>
      <c r="G63" s="166"/>
      <c r="H63" s="166"/>
      <c r="I63" s="166"/>
      <c r="J63" s="166"/>
      <c r="K63" s="166"/>
      <c r="L63" s="166"/>
      <c r="M63" s="166"/>
      <c r="N63" s="166"/>
      <c r="O63" s="166"/>
    </row>
    <row r="64" spans="2:22" x14ac:dyDescent="0.2">
      <c r="D64" s="165"/>
      <c r="E64" s="165"/>
      <c r="F64" s="165"/>
      <c r="G64" s="165"/>
      <c r="H64" s="165"/>
      <c r="I64" s="165"/>
      <c r="J64" s="165"/>
      <c r="K64" s="165"/>
    </row>
    <row r="65" spans="4:15" x14ac:dyDescent="0.2">
      <c r="D65" s="164"/>
      <c r="E65" s="164"/>
      <c r="F65" s="164"/>
      <c r="G65" s="164"/>
      <c r="H65" s="164"/>
      <c r="I65" s="164"/>
      <c r="J65" s="164"/>
      <c r="K65" s="164"/>
      <c r="L65" s="164"/>
      <c r="M65" s="164"/>
      <c r="N65" s="164"/>
      <c r="O65" s="164"/>
    </row>
    <row r="67" spans="4:15" x14ac:dyDescent="0.2">
      <c r="L67" s="164"/>
      <c r="M67" s="164"/>
      <c r="N67" s="164"/>
      <c r="O67" s="164"/>
    </row>
  </sheetData>
  <mergeCells count="6">
    <mergeCell ref="B3:P3"/>
    <mergeCell ref="B4:P4"/>
    <mergeCell ref="B5:P5"/>
    <mergeCell ref="B6:P6"/>
    <mergeCell ref="B9:B10"/>
    <mergeCell ref="D9:P9"/>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3:R119"/>
  <sheetViews>
    <sheetView showGridLines="0" zoomScale="90" zoomScaleNormal="90" workbookViewId="0">
      <selection activeCell="B8" sqref="B8:B9"/>
    </sheetView>
  </sheetViews>
  <sheetFormatPr defaultColWidth="11.42578125" defaultRowHeight="15" x14ac:dyDescent="0.25"/>
  <cols>
    <col min="1" max="1" width="5.28515625" customWidth="1"/>
    <col min="2" max="2" width="97.5703125" customWidth="1"/>
    <col min="3" max="3" width="11.85546875" style="149" customWidth="1"/>
    <col min="4" max="16" width="12" customWidth="1"/>
  </cols>
  <sheetData>
    <row r="3" spans="2:17" ht="26.25" x14ac:dyDescent="0.25">
      <c r="B3" s="444" t="s">
        <v>0</v>
      </c>
      <c r="C3" s="444"/>
      <c r="D3" s="444"/>
      <c r="E3" s="444"/>
      <c r="F3" s="444"/>
      <c r="G3" s="444"/>
      <c r="H3" s="444"/>
      <c r="I3" s="444"/>
      <c r="J3" s="444"/>
      <c r="K3" s="444"/>
      <c r="L3" s="444"/>
      <c r="M3" s="444"/>
      <c r="N3" s="444"/>
      <c r="O3" s="444"/>
      <c r="P3" s="444"/>
    </row>
    <row r="4" spans="2:17" ht="18.75" x14ac:dyDescent="0.25">
      <c r="B4" s="438" t="s">
        <v>132</v>
      </c>
      <c r="C4" s="438"/>
      <c r="D4" s="438"/>
      <c r="E4" s="438"/>
      <c r="F4" s="438"/>
      <c r="G4" s="438"/>
      <c r="H4" s="438"/>
      <c r="I4" s="438"/>
      <c r="J4" s="438"/>
      <c r="K4" s="438"/>
      <c r="L4" s="438"/>
      <c r="M4" s="438"/>
      <c r="N4" s="438"/>
      <c r="O4" s="438"/>
      <c r="P4" s="438"/>
    </row>
    <row r="5" spans="2:17" x14ac:dyDescent="0.25">
      <c r="B5" s="440" t="s">
        <v>128</v>
      </c>
      <c r="C5" s="440"/>
      <c r="D5" s="440"/>
      <c r="E5" s="440"/>
      <c r="F5" s="440"/>
      <c r="G5" s="440"/>
      <c r="H5" s="440"/>
      <c r="I5" s="440"/>
      <c r="J5" s="440"/>
      <c r="K5" s="440"/>
      <c r="L5" s="440"/>
      <c r="M5" s="440"/>
      <c r="N5" s="440"/>
      <c r="O5" s="440"/>
      <c r="P5" s="440"/>
    </row>
    <row r="6" spans="2:17" x14ac:dyDescent="0.25">
      <c r="B6" s="441">
        <v>2015</v>
      </c>
      <c r="C6" s="441"/>
      <c r="D6" s="441"/>
      <c r="E6" s="441"/>
      <c r="F6" s="441"/>
      <c r="G6" s="441"/>
      <c r="H6" s="441"/>
      <c r="I6" s="441"/>
      <c r="J6" s="441"/>
      <c r="K6" s="441"/>
      <c r="L6" s="441"/>
      <c r="M6" s="441"/>
      <c r="N6" s="441"/>
      <c r="O6" s="441"/>
      <c r="P6" s="441"/>
    </row>
    <row r="7" spans="2:17" x14ac:dyDescent="0.25">
      <c r="B7" s="228" t="s">
        <v>179</v>
      </c>
      <c r="C7" s="227"/>
      <c r="D7" s="226"/>
      <c r="E7" s="226"/>
      <c r="F7" s="226"/>
      <c r="G7" s="226"/>
      <c r="H7" s="163"/>
      <c r="I7" s="163"/>
      <c r="J7" s="163"/>
      <c r="K7" s="163"/>
      <c r="L7" s="163"/>
      <c r="M7" s="163"/>
      <c r="N7" s="163"/>
      <c r="P7" s="225" t="s">
        <v>131</v>
      </c>
    </row>
    <row r="8" spans="2:17" x14ac:dyDescent="0.25">
      <c r="B8" s="445" t="s">
        <v>180</v>
      </c>
      <c r="C8" s="224" t="s">
        <v>9</v>
      </c>
      <c r="D8" s="446">
        <v>2015</v>
      </c>
      <c r="E8" s="447"/>
      <c r="F8" s="447"/>
      <c r="G8" s="447"/>
      <c r="H8" s="447"/>
      <c r="I8" s="447"/>
      <c r="J8" s="447"/>
      <c r="K8" s="447"/>
      <c r="L8" s="447"/>
      <c r="M8" s="447"/>
      <c r="N8" s="447"/>
      <c r="O8" s="447"/>
      <c r="P8" s="447"/>
    </row>
    <row r="9" spans="2:17" x14ac:dyDescent="0.25">
      <c r="B9" s="445"/>
      <c r="C9" s="224" t="s">
        <v>10</v>
      </c>
      <c r="D9" s="223" t="s">
        <v>11</v>
      </c>
      <c r="E9" s="223" t="s">
        <v>12</v>
      </c>
      <c r="F9" s="223" t="s">
        <v>13</v>
      </c>
      <c r="G9" s="223" t="s">
        <v>14</v>
      </c>
      <c r="H9" s="223" t="s">
        <v>15</v>
      </c>
      <c r="I9" s="223" t="s">
        <v>16</v>
      </c>
      <c r="J9" s="223" t="s">
        <v>17</v>
      </c>
      <c r="K9" s="223" t="s">
        <v>18</v>
      </c>
      <c r="L9" s="223" t="s">
        <v>19</v>
      </c>
      <c r="M9" s="223" t="s">
        <v>20</v>
      </c>
      <c r="N9" s="223" t="s">
        <v>21</v>
      </c>
      <c r="O9" s="223" t="s">
        <v>22</v>
      </c>
      <c r="P9" s="223" t="s">
        <v>23</v>
      </c>
    </row>
    <row r="10" spans="2:17" s="1" customFormat="1" x14ac:dyDescent="0.25">
      <c r="B10" s="98" t="s">
        <v>181</v>
      </c>
      <c r="C10" s="349">
        <v>449942997730</v>
      </c>
      <c r="D10" s="350">
        <v>40008295240.680008</v>
      </c>
      <c r="E10" s="350">
        <v>30830411431.689983</v>
      </c>
      <c r="F10" s="350">
        <v>34321133721.899982</v>
      </c>
      <c r="G10" s="350">
        <v>48689410324.129974</v>
      </c>
      <c r="H10" s="350">
        <v>36678232542.469986</v>
      </c>
      <c r="I10" s="350">
        <v>33721679547.130001</v>
      </c>
      <c r="J10" s="350">
        <v>37718927361.790024</v>
      </c>
      <c r="K10" s="350">
        <v>35812943596.789986</v>
      </c>
      <c r="L10" s="350">
        <v>35558547983.240005</v>
      </c>
      <c r="M10" s="350">
        <v>37805567451.68998</v>
      </c>
      <c r="N10" s="350">
        <v>34085800945.199997</v>
      </c>
      <c r="O10" s="350">
        <v>37061000825.269989</v>
      </c>
      <c r="P10" s="350">
        <f>(+SUM(D10:O10))/1</f>
        <v>442291950971.97998</v>
      </c>
      <c r="Q10" s="220"/>
    </row>
    <row r="11" spans="2:17" s="1" customFormat="1" x14ac:dyDescent="0.25">
      <c r="B11" s="2" t="s">
        <v>182</v>
      </c>
      <c r="C11" s="349">
        <v>426459290949</v>
      </c>
      <c r="D11" s="350">
        <v>38595915870.340012</v>
      </c>
      <c r="E11" s="350">
        <v>29357954683.609985</v>
      </c>
      <c r="F11" s="350">
        <v>31528194796.129986</v>
      </c>
      <c r="G11" s="350">
        <v>44406302391.849968</v>
      </c>
      <c r="H11" s="350">
        <v>32065689921.249989</v>
      </c>
      <c r="I11" s="350">
        <v>31478862437.970001</v>
      </c>
      <c r="J11" s="350">
        <v>35148622119.070023</v>
      </c>
      <c r="K11" s="350">
        <v>34210301919.029987</v>
      </c>
      <c r="L11" s="350">
        <v>31656965298.000011</v>
      </c>
      <c r="M11" s="350">
        <v>36350287439.229973</v>
      </c>
      <c r="N11" s="350">
        <v>32706307616.300007</v>
      </c>
      <c r="O11" s="350">
        <v>35256725374.909996</v>
      </c>
      <c r="P11" s="350">
        <f t="shared" ref="P11:P36" si="0">(+SUM(D11:O11))/1</f>
        <v>412762129867.68988</v>
      </c>
      <c r="Q11" s="220"/>
    </row>
    <row r="12" spans="2:17" s="1" customFormat="1" x14ac:dyDescent="0.25">
      <c r="B12" s="3" t="s">
        <v>183</v>
      </c>
      <c r="C12" s="349">
        <v>128780232788</v>
      </c>
      <c r="D12" s="350">
        <v>12754052262.060009</v>
      </c>
      <c r="E12" s="350">
        <v>8026006805.9199972</v>
      </c>
      <c r="F12" s="350">
        <v>8308674045.7800007</v>
      </c>
      <c r="G12" s="350">
        <v>19583829418.01001</v>
      </c>
      <c r="H12" s="350">
        <v>8719653382.2900124</v>
      </c>
      <c r="I12" s="350">
        <v>8295007274.8000078</v>
      </c>
      <c r="J12" s="350">
        <v>10019347054.820013</v>
      </c>
      <c r="K12" s="350">
        <v>10489741194.649988</v>
      </c>
      <c r="L12" s="350">
        <v>7394002496.3299932</v>
      </c>
      <c r="M12" s="350">
        <v>10179191862.079996</v>
      </c>
      <c r="N12" s="350">
        <v>7920398216.5699997</v>
      </c>
      <c r="O12" s="350">
        <v>8129324441.6900072</v>
      </c>
      <c r="P12" s="350">
        <f t="shared" si="0"/>
        <v>119819228455.00003</v>
      </c>
      <c r="Q12" s="220"/>
    </row>
    <row r="13" spans="2:17" x14ac:dyDescent="0.25">
      <c r="B13" s="27" t="s">
        <v>184</v>
      </c>
      <c r="C13" s="351">
        <v>33296344511.000004</v>
      </c>
      <c r="D13" s="291">
        <v>3895354461.8699985</v>
      </c>
      <c r="E13" s="291">
        <v>2993823829.8399997</v>
      </c>
      <c r="F13" s="291">
        <v>3106015615.9499993</v>
      </c>
      <c r="G13" s="291">
        <v>3049195290.6799998</v>
      </c>
      <c r="H13" s="291">
        <v>3134660316.4899988</v>
      </c>
      <c r="I13" s="291">
        <v>2886575331.0500016</v>
      </c>
      <c r="J13" s="291">
        <v>2653723638.5399981</v>
      </c>
      <c r="K13" s="291">
        <v>2889796372.4299984</v>
      </c>
      <c r="L13" s="291">
        <v>2645739123.1899967</v>
      </c>
      <c r="M13" s="291">
        <v>2550651955.829999</v>
      </c>
      <c r="N13" s="291">
        <v>2857018858.8900013</v>
      </c>
      <c r="O13" s="291">
        <v>2885886707.6099987</v>
      </c>
      <c r="P13" s="291">
        <f t="shared" si="0"/>
        <v>35548441502.369995</v>
      </c>
      <c r="Q13" s="216"/>
    </row>
    <row r="14" spans="2:17" x14ac:dyDescent="0.25">
      <c r="B14" s="27" t="s">
        <v>185</v>
      </c>
      <c r="C14" s="351">
        <v>71282074041</v>
      </c>
      <c r="D14" s="291">
        <v>6684300613.9500027</v>
      </c>
      <c r="E14" s="291">
        <v>3860249439.849999</v>
      </c>
      <c r="F14" s="291">
        <v>3704624709.4300003</v>
      </c>
      <c r="G14" s="291">
        <v>14395722994.230009</v>
      </c>
      <c r="H14" s="291">
        <v>3640848585.5099955</v>
      </c>
      <c r="I14" s="291">
        <v>3753294410.1700015</v>
      </c>
      <c r="J14" s="291">
        <v>5773452157.7999983</v>
      </c>
      <c r="K14" s="291">
        <v>4668996170.4599972</v>
      </c>
      <c r="L14" s="291">
        <v>3479238434.4499941</v>
      </c>
      <c r="M14" s="291">
        <v>5782264183.0499954</v>
      </c>
      <c r="N14" s="291">
        <v>3412286364.7099967</v>
      </c>
      <c r="O14" s="291">
        <v>3585557288.5799994</v>
      </c>
      <c r="P14" s="291">
        <f t="shared" si="0"/>
        <v>62740835352.189995</v>
      </c>
      <c r="Q14" s="216"/>
    </row>
    <row r="15" spans="2:17" x14ac:dyDescent="0.25">
      <c r="B15" s="27" t="s">
        <v>186</v>
      </c>
      <c r="C15" s="351">
        <v>24201814236</v>
      </c>
      <c r="D15" s="291">
        <v>2174397186.2399993</v>
      </c>
      <c r="E15" s="291">
        <v>1171933536.2299998</v>
      </c>
      <c r="F15" s="291">
        <v>1498033720.4000013</v>
      </c>
      <c r="G15" s="291">
        <v>2138911133.1000004</v>
      </c>
      <c r="H15" s="291">
        <v>1944144480.29</v>
      </c>
      <c r="I15" s="291">
        <v>1655137533.5799992</v>
      </c>
      <c r="J15" s="291">
        <v>1592171258.4800014</v>
      </c>
      <c r="K15" s="291">
        <v>2930948651.7600021</v>
      </c>
      <c r="L15" s="291">
        <v>1269024938.6900003</v>
      </c>
      <c r="M15" s="291">
        <v>1846275723.1999998</v>
      </c>
      <c r="N15" s="291">
        <v>1651092992.9700003</v>
      </c>
      <c r="O15" s="291">
        <v>1657880445.5</v>
      </c>
      <c r="P15" s="291">
        <f t="shared" si="0"/>
        <v>21529951600.440006</v>
      </c>
      <c r="Q15" s="216"/>
    </row>
    <row r="16" spans="2:17" s="1" customFormat="1" x14ac:dyDescent="0.25">
      <c r="B16" s="3" t="s">
        <v>187</v>
      </c>
      <c r="C16" s="349">
        <v>20100630457</v>
      </c>
      <c r="D16" s="350">
        <v>1148284380.2600005</v>
      </c>
      <c r="E16" s="350">
        <v>1125081827.8000016</v>
      </c>
      <c r="F16" s="350">
        <v>1972322293.1799991</v>
      </c>
      <c r="G16" s="350">
        <v>2433203070.0099974</v>
      </c>
      <c r="H16" s="350">
        <v>1485606334.5499995</v>
      </c>
      <c r="I16" s="350">
        <v>1385660505.5299997</v>
      </c>
      <c r="J16" s="350">
        <v>1625146242.5400016</v>
      </c>
      <c r="K16" s="350">
        <v>1251222201.3800001</v>
      </c>
      <c r="L16" s="350">
        <v>1632538725.160001</v>
      </c>
      <c r="M16" s="350">
        <v>2390853936.4799995</v>
      </c>
      <c r="N16" s="350">
        <v>1188023176.799999</v>
      </c>
      <c r="O16" s="350">
        <v>1406168996.6699996</v>
      </c>
      <c r="P16" s="350">
        <f t="shared" si="0"/>
        <v>19044111690.359997</v>
      </c>
      <c r="Q16" s="220"/>
    </row>
    <row r="17" spans="2:17" x14ac:dyDescent="0.25">
      <c r="B17" s="113" t="s">
        <v>188</v>
      </c>
      <c r="C17" s="351">
        <v>1748657663</v>
      </c>
      <c r="D17" s="291">
        <v>38173686.250000007</v>
      </c>
      <c r="E17" s="291">
        <v>130327710.65999998</v>
      </c>
      <c r="F17" s="291">
        <v>562920571.74000001</v>
      </c>
      <c r="G17" s="291">
        <v>82444663.220000014</v>
      </c>
      <c r="H17" s="291">
        <v>75852076.140000001</v>
      </c>
      <c r="I17" s="291">
        <v>67971138.579999983</v>
      </c>
      <c r="J17" s="291">
        <v>57164041.339999996</v>
      </c>
      <c r="K17" s="291">
        <v>91645916.210000008</v>
      </c>
      <c r="L17" s="291">
        <v>480763156.52999985</v>
      </c>
      <c r="M17" s="291">
        <v>68279444.559999987</v>
      </c>
      <c r="N17" s="291">
        <v>49539708.5</v>
      </c>
      <c r="O17" s="291">
        <v>49744353.189999998</v>
      </c>
      <c r="P17" s="291">
        <f t="shared" si="0"/>
        <v>1754826466.9199996</v>
      </c>
      <c r="Q17" s="216"/>
    </row>
    <row r="18" spans="2:17" x14ac:dyDescent="0.25">
      <c r="B18" s="113" t="s">
        <v>189</v>
      </c>
      <c r="C18" s="351">
        <v>3595206351</v>
      </c>
      <c r="D18" s="291">
        <v>137823006.04999995</v>
      </c>
      <c r="E18" s="291">
        <v>50893294.399999984</v>
      </c>
      <c r="F18" s="291">
        <v>112626810.81999996</v>
      </c>
      <c r="G18" s="291">
        <v>1253177725.1799996</v>
      </c>
      <c r="H18" s="291">
        <v>140492172.89000008</v>
      </c>
      <c r="I18" s="291">
        <v>142857691.91</v>
      </c>
      <c r="J18" s="291">
        <v>168274477.16999996</v>
      </c>
      <c r="K18" s="291">
        <v>78058301.549999997</v>
      </c>
      <c r="L18" s="291">
        <v>103091137.43999997</v>
      </c>
      <c r="M18" s="291">
        <v>1062363210.6300004</v>
      </c>
      <c r="N18" s="291">
        <v>103944302.72</v>
      </c>
      <c r="O18" s="291">
        <v>91394687.209999993</v>
      </c>
      <c r="P18" s="291">
        <f t="shared" si="0"/>
        <v>3444996817.9699998</v>
      </c>
      <c r="Q18" s="216"/>
    </row>
    <row r="19" spans="2:17" x14ac:dyDescent="0.25">
      <c r="B19" s="113" t="s">
        <v>190</v>
      </c>
      <c r="C19" s="351">
        <v>5629350348</v>
      </c>
      <c r="D19" s="291">
        <v>283104760.91000003</v>
      </c>
      <c r="E19" s="291">
        <v>407820819.57999998</v>
      </c>
      <c r="F19" s="291">
        <v>437200128.31999999</v>
      </c>
      <c r="G19" s="291">
        <v>374513631.66999996</v>
      </c>
      <c r="H19" s="291">
        <v>434279173.03000003</v>
      </c>
      <c r="I19" s="291">
        <v>485981633.48000008</v>
      </c>
      <c r="J19" s="291">
        <v>574409160.46000004</v>
      </c>
      <c r="K19" s="291">
        <v>462525830.25999999</v>
      </c>
      <c r="L19" s="291">
        <v>444442428.24000007</v>
      </c>
      <c r="M19" s="291">
        <v>447321718.7700001</v>
      </c>
      <c r="N19" s="291">
        <v>382372861.75999987</v>
      </c>
      <c r="O19" s="291">
        <v>435333976.77999997</v>
      </c>
      <c r="P19" s="291">
        <f t="shared" si="0"/>
        <v>5169306123.2600002</v>
      </c>
      <c r="Q19" s="216"/>
    </row>
    <row r="20" spans="2:17" x14ac:dyDescent="0.25">
      <c r="B20" s="113" t="s">
        <v>191</v>
      </c>
      <c r="C20" s="351">
        <v>994814878</v>
      </c>
      <c r="D20" s="291">
        <v>81136901.959999993</v>
      </c>
      <c r="E20" s="291">
        <v>77688112.39000003</v>
      </c>
      <c r="F20" s="291">
        <v>89492448.37000002</v>
      </c>
      <c r="G20" s="291">
        <v>78460977.040000021</v>
      </c>
      <c r="H20" s="291">
        <v>78431374.329999998</v>
      </c>
      <c r="I20" s="291">
        <v>76439760.359999999</v>
      </c>
      <c r="J20" s="291">
        <v>75646483</v>
      </c>
      <c r="K20" s="291">
        <v>75630971.270000011</v>
      </c>
      <c r="L20" s="291">
        <v>68471991</v>
      </c>
      <c r="M20" s="291">
        <v>81153887.289999962</v>
      </c>
      <c r="N20" s="291">
        <v>77779350.00999999</v>
      </c>
      <c r="O20" s="291">
        <v>86830337.929999992</v>
      </c>
      <c r="P20" s="291">
        <f t="shared" si="0"/>
        <v>947162594.94999993</v>
      </c>
      <c r="Q20" s="216"/>
    </row>
    <row r="21" spans="2:17" x14ac:dyDescent="0.25">
      <c r="B21" s="113" t="s">
        <v>192</v>
      </c>
      <c r="C21" s="351">
        <v>6348065555</v>
      </c>
      <c r="D21" s="291">
        <v>501953049.72000003</v>
      </c>
      <c r="E21" s="291">
        <v>345848845.65000004</v>
      </c>
      <c r="F21" s="291">
        <v>558289384.71000004</v>
      </c>
      <c r="G21" s="291">
        <v>431374467.85999995</v>
      </c>
      <c r="H21" s="291">
        <v>571131822.75</v>
      </c>
      <c r="I21" s="291">
        <v>457999005.53000003</v>
      </c>
      <c r="J21" s="291">
        <v>616910677.12</v>
      </c>
      <c r="K21" s="291">
        <v>440213112.02999991</v>
      </c>
      <c r="L21" s="291">
        <v>420105479.93000007</v>
      </c>
      <c r="M21" s="291">
        <v>585851989.28999996</v>
      </c>
      <c r="N21" s="291">
        <v>454587367.75</v>
      </c>
      <c r="O21" s="291">
        <v>566557384.24000001</v>
      </c>
      <c r="P21" s="291">
        <f t="shared" si="0"/>
        <v>5950822586.5799999</v>
      </c>
      <c r="Q21" s="216"/>
    </row>
    <row r="22" spans="2:17" x14ac:dyDescent="0.25">
      <c r="B22" s="113" t="s">
        <v>193</v>
      </c>
      <c r="C22" s="351">
        <v>1784535662.0000021</v>
      </c>
      <c r="D22" s="291">
        <v>106092975.37000044</v>
      </c>
      <c r="E22" s="291">
        <v>112503045.12000149</v>
      </c>
      <c r="F22" s="291">
        <v>211792949.21999916</v>
      </c>
      <c r="G22" s="291">
        <v>213231605.0399977</v>
      </c>
      <c r="H22" s="291">
        <v>185419715.40999931</v>
      </c>
      <c r="I22" s="291">
        <v>154411275.66999966</v>
      </c>
      <c r="J22" s="291">
        <v>132741403.45000137</v>
      </c>
      <c r="K22" s="291">
        <v>103148070.06000024</v>
      </c>
      <c r="L22" s="291">
        <v>115664532.02000116</v>
      </c>
      <c r="M22" s="291">
        <v>145883685.93999895</v>
      </c>
      <c r="N22" s="291">
        <v>119799586.059999</v>
      </c>
      <c r="O22" s="291">
        <v>176308257.31999949</v>
      </c>
      <c r="P22" s="291">
        <f t="shared" si="0"/>
        <v>1776997100.6799979</v>
      </c>
      <c r="Q22" s="216"/>
    </row>
    <row r="23" spans="2:17" s="1" customFormat="1" x14ac:dyDescent="0.25">
      <c r="B23" s="3" t="s">
        <v>194</v>
      </c>
      <c r="C23" s="349">
        <v>247551999730</v>
      </c>
      <c r="D23" s="350">
        <v>22417392495.309998</v>
      </c>
      <c r="E23" s="350">
        <v>18058546034.729992</v>
      </c>
      <c r="F23" s="350">
        <v>18745077653.89999</v>
      </c>
      <c r="G23" s="350">
        <v>20052355402.659962</v>
      </c>
      <c r="H23" s="350">
        <v>19215654419.539974</v>
      </c>
      <c r="I23" s="350">
        <v>19313562940.779995</v>
      </c>
      <c r="J23" s="350">
        <v>20511441754.180012</v>
      </c>
      <c r="K23" s="350">
        <v>19844464913.560005</v>
      </c>
      <c r="L23" s="350">
        <v>19835911947.950016</v>
      </c>
      <c r="M23" s="350">
        <v>21015228760.629978</v>
      </c>
      <c r="N23" s="350">
        <v>20585947015.910007</v>
      </c>
      <c r="O23" s="350">
        <v>22686776785.919991</v>
      </c>
      <c r="P23" s="350">
        <f t="shared" si="0"/>
        <v>242282360125.06992</v>
      </c>
      <c r="Q23" s="220"/>
    </row>
    <row r="24" spans="2:17" x14ac:dyDescent="0.25">
      <c r="B24" s="113" t="s">
        <v>195</v>
      </c>
      <c r="C24" s="351">
        <v>141895438722</v>
      </c>
      <c r="D24" s="291">
        <v>12832165785.230001</v>
      </c>
      <c r="E24" s="291">
        <v>11123915658.350002</v>
      </c>
      <c r="F24" s="291">
        <v>11972979600.43</v>
      </c>
      <c r="G24" s="291">
        <v>11892726636.009998</v>
      </c>
      <c r="H24" s="291">
        <v>11921907206.099998</v>
      </c>
      <c r="I24" s="291">
        <v>11935788924.669996</v>
      </c>
      <c r="J24" s="291">
        <v>12315223096.619997</v>
      </c>
      <c r="K24" s="291">
        <v>12330751172.930006</v>
      </c>
      <c r="L24" s="291">
        <v>12484842935.729986</v>
      </c>
      <c r="M24" s="291">
        <v>12358873328.689997</v>
      </c>
      <c r="N24" s="291">
        <v>12690300851.080002</v>
      </c>
      <c r="O24" s="291">
        <v>13179317425.839998</v>
      </c>
      <c r="P24" s="291">
        <f t="shared" si="0"/>
        <v>147038792621.67999</v>
      </c>
      <c r="Q24" s="216"/>
    </row>
    <row r="25" spans="2:17" x14ac:dyDescent="0.25">
      <c r="B25" s="113" t="s">
        <v>196</v>
      </c>
      <c r="C25" s="351">
        <v>28772447770</v>
      </c>
      <c r="D25" s="291">
        <v>2737304919.52</v>
      </c>
      <c r="E25" s="291">
        <v>2361642640.6299996</v>
      </c>
      <c r="F25" s="291">
        <v>2213195571.0599999</v>
      </c>
      <c r="G25" s="291">
        <v>2841205395.6700001</v>
      </c>
      <c r="H25" s="291">
        <v>2224419184.7399998</v>
      </c>
      <c r="I25" s="291">
        <v>2239982309.4699998</v>
      </c>
      <c r="J25" s="291">
        <v>2778580702.8799996</v>
      </c>
      <c r="K25" s="291">
        <v>2197252540.0499997</v>
      </c>
      <c r="L25" s="291">
        <v>2298347726.0700002</v>
      </c>
      <c r="M25" s="291">
        <v>2842411683.8999996</v>
      </c>
      <c r="N25" s="291">
        <v>2286406392.0799999</v>
      </c>
      <c r="O25" s="291">
        <v>2967690379.9899998</v>
      </c>
      <c r="P25" s="291">
        <f t="shared" si="0"/>
        <v>29988439446.059998</v>
      </c>
      <c r="Q25" s="216"/>
    </row>
    <row r="26" spans="2:17" x14ac:dyDescent="0.25">
      <c r="B26" s="113" t="s">
        <v>197</v>
      </c>
      <c r="C26" s="351">
        <v>22513521581</v>
      </c>
      <c r="D26" s="291">
        <v>1190301765.8400002</v>
      </c>
      <c r="E26" s="291">
        <v>975340008.56000006</v>
      </c>
      <c r="F26" s="291">
        <v>1009242034.87</v>
      </c>
      <c r="G26" s="291">
        <v>1303565934.6100001</v>
      </c>
      <c r="H26" s="291">
        <v>1228597924.3400002</v>
      </c>
      <c r="I26" s="291">
        <v>1101219550.8899999</v>
      </c>
      <c r="J26" s="291">
        <v>1363010685.7800002</v>
      </c>
      <c r="K26" s="291">
        <v>1007336883.99</v>
      </c>
      <c r="L26" s="291">
        <v>996427016.26999998</v>
      </c>
      <c r="M26" s="291">
        <v>1109690052.96</v>
      </c>
      <c r="N26" s="291">
        <v>898556390.37999988</v>
      </c>
      <c r="O26" s="291">
        <v>1143445511.1600001</v>
      </c>
      <c r="P26" s="291">
        <f t="shared" si="0"/>
        <v>13326733759.65</v>
      </c>
      <c r="Q26" s="216"/>
    </row>
    <row r="27" spans="2:17" x14ac:dyDescent="0.25">
      <c r="B27" s="113" t="s">
        <v>198</v>
      </c>
      <c r="C27" s="351">
        <v>54370591657.000015</v>
      </c>
      <c r="D27" s="291">
        <v>5657620024.7199955</v>
      </c>
      <c r="E27" s="291">
        <v>3597647727.1899896</v>
      </c>
      <c r="F27" s="291">
        <v>3549660447.539989</v>
      </c>
      <c r="G27" s="291">
        <v>4014857436.3699646</v>
      </c>
      <c r="H27" s="291">
        <v>3840730104.3599744</v>
      </c>
      <c r="I27" s="291">
        <v>4036572155.7499967</v>
      </c>
      <c r="J27" s="291">
        <v>4054627268.9000144</v>
      </c>
      <c r="K27" s="291">
        <v>4309124316.5899992</v>
      </c>
      <c r="L27" s="291">
        <v>4056294269.8800287</v>
      </c>
      <c r="M27" s="291">
        <v>4704253695.0799818</v>
      </c>
      <c r="N27" s="291">
        <v>4710683382.3700094</v>
      </c>
      <c r="O27" s="291">
        <v>5396323468.9299974</v>
      </c>
      <c r="P27" s="291">
        <f t="shared" si="0"/>
        <v>51928394297.679939</v>
      </c>
      <c r="Q27" s="216"/>
    </row>
    <row r="28" spans="2:17" s="1" customFormat="1" ht="16.5" customHeight="1" x14ac:dyDescent="0.25">
      <c r="B28" s="222" t="s">
        <v>199</v>
      </c>
      <c r="C28" s="349">
        <v>29611695489</v>
      </c>
      <c r="D28" s="350">
        <v>2240193610.8000002</v>
      </c>
      <c r="E28" s="350">
        <v>2106350045.1200001</v>
      </c>
      <c r="F28" s="350">
        <v>2447810019.9100008</v>
      </c>
      <c r="G28" s="350">
        <v>2305081684.1000009</v>
      </c>
      <c r="H28" s="350">
        <v>2605504494.1999989</v>
      </c>
      <c r="I28" s="350">
        <v>2443995137.2400017</v>
      </c>
      <c r="J28" s="350">
        <v>2951529541.210001</v>
      </c>
      <c r="K28" s="350">
        <v>2579968329.5</v>
      </c>
      <c r="L28" s="350">
        <v>2760745300.1500001</v>
      </c>
      <c r="M28" s="350">
        <v>2714331663.4899993</v>
      </c>
      <c r="N28" s="350">
        <v>2968014330.8899994</v>
      </c>
      <c r="O28" s="350">
        <v>2976444782.9099994</v>
      </c>
      <c r="P28" s="350">
        <f t="shared" si="0"/>
        <v>31099968939.52</v>
      </c>
      <c r="Q28" s="220"/>
    </row>
    <row r="29" spans="2:17" x14ac:dyDescent="0.25">
      <c r="B29" s="113" t="s">
        <v>200</v>
      </c>
      <c r="C29" s="351">
        <v>23473489139</v>
      </c>
      <c r="D29" s="291">
        <v>1640273149.3500001</v>
      </c>
      <c r="E29" s="291">
        <v>1589379283.5600004</v>
      </c>
      <c r="F29" s="291">
        <v>1922988769.2800002</v>
      </c>
      <c r="G29" s="291">
        <v>1745616212.6299999</v>
      </c>
      <c r="H29" s="291">
        <v>2143643636.0699995</v>
      </c>
      <c r="I29" s="291">
        <v>2027270570.5100005</v>
      </c>
      <c r="J29" s="291">
        <v>2125949417.0899997</v>
      </c>
      <c r="K29" s="291">
        <v>1946692447.0799997</v>
      </c>
      <c r="L29" s="291">
        <v>2169563895.1399999</v>
      </c>
      <c r="M29" s="291">
        <v>2334704801.79</v>
      </c>
      <c r="N29" s="291">
        <v>2275242085.6700001</v>
      </c>
      <c r="O29" s="291">
        <v>2456615935.099999</v>
      </c>
      <c r="P29" s="291">
        <f t="shared" si="0"/>
        <v>24377940203.269997</v>
      </c>
      <c r="Q29" s="216"/>
    </row>
    <row r="30" spans="2:17" x14ac:dyDescent="0.25">
      <c r="B30" s="113" t="s">
        <v>201</v>
      </c>
      <c r="C30" s="351">
        <v>184283643</v>
      </c>
      <c r="D30" s="291">
        <v>10938750</v>
      </c>
      <c r="E30" s="291">
        <v>10426600</v>
      </c>
      <c r="F30" s="291">
        <v>12806655</v>
      </c>
      <c r="G30" s="291">
        <v>11354675</v>
      </c>
      <c r="H30" s="291">
        <v>10976670</v>
      </c>
      <c r="I30" s="291">
        <v>12164705</v>
      </c>
      <c r="J30" s="291">
        <v>12567260</v>
      </c>
      <c r="K30" s="291">
        <v>11947555</v>
      </c>
      <c r="L30" s="291">
        <v>11843800</v>
      </c>
      <c r="M30" s="291">
        <v>11559210</v>
      </c>
      <c r="N30" s="291">
        <v>10098590</v>
      </c>
      <c r="O30" s="291">
        <v>9784530</v>
      </c>
      <c r="P30" s="291">
        <f t="shared" si="0"/>
        <v>136469000</v>
      </c>
      <c r="Q30" s="216"/>
    </row>
    <row r="31" spans="2:17" x14ac:dyDescent="0.25">
      <c r="B31" s="113" t="s">
        <v>202</v>
      </c>
      <c r="C31" s="351">
        <v>5953922707.0000019</v>
      </c>
      <c r="D31" s="291">
        <v>588981711.44999993</v>
      </c>
      <c r="E31" s="291">
        <v>506544161.55999976</v>
      </c>
      <c r="F31" s="291">
        <v>512014595.63000047</v>
      </c>
      <c r="G31" s="291">
        <v>548110796.4700011</v>
      </c>
      <c r="H31" s="291">
        <v>450884188.12999952</v>
      </c>
      <c r="I31" s="291">
        <v>404559861.73000157</v>
      </c>
      <c r="J31" s="291">
        <v>813012864.12000132</v>
      </c>
      <c r="K31" s="291">
        <v>621328327.42000031</v>
      </c>
      <c r="L31" s="291">
        <v>579337605.01000047</v>
      </c>
      <c r="M31" s="291">
        <v>368067651.69999927</v>
      </c>
      <c r="N31" s="291">
        <v>682673655.21999907</v>
      </c>
      <c r="O31" s="291">
        <v>510044317.81000084</v>
      </c>
      <c r="P31" s="291">
        <f t="shared" si="0"/>
        <v>6585559736.2500029</v>
      </c>
      <c r="Q31" s="216"/>
    </row>
    <row r="32" spans="2:17" s="1" customFormat="1" x14ac:dyDescent="0.25">
      <c r="B32" s="3" t="s">
        <v>203</v>
      </c>
      <c r="C32" s="349">
        <v>414361997</v>
      </c>
      <c r="D32" s="350">
        <v>35941490.000000007</v>
      </c>
      <c r="E32" s="350">
        <v>41861981.029999994</v>
      </c>
      <c r="F32" s="350">
        <v>54286684.549999997</v>
      </c>
      <c r="G32" s="350">
        <v>31632180.640000004</v>
      </c>
      <c r="H32" s="350">
        <v>39194292.43</v>
      </c>
      <c r="I32" s="350">
        <v>40492658.780000009</v>
      </c>
      <c r="J32" s="350">
        <v>40932300.399999991</v>
      </c>
      <c r="K32" s="350">
        <v>44825360.520000011</v>
      </c>
      <c r="L32" s="350">
        <v>33742785.099999987</v>
      </c>
      <c r="M32" s="350">
        <v>50539009.409999996</v>
      </c>
      <c r="N32" s="350">
        <v>43884139.750000015</v>
      </c>
      <c r="O32" s="350">
        <v>57986528.059999995</v>
      </c>
      <c r="P32" s="350">
        <f t="shared" si="0"/>
        <v>515319410.67000002</v>
      </c>
      <c r="Q32" s="220"/>
    </row>
    <row r="33" spans="2:18" s="1" customFormat="1" x14ac:dyDescent="0.25">
      <c r="B33" s="3" t="s">
        <v>204</v>
      </c>
      <c r="C33" s="349">
        <v>370488</v>
      </c>
      <c r="D33" s="350">
        <v>51631.909999999996</v>
      </c>
      <c r="E33" s="350">
        <v>107989.01</v>
      </c>
      <c r="F33" s="350">
        <v>24098.809999999998</v>
      </c>
      <c r="G33" s="350">
        <v>200636.43</v>
      </c>
      <c r="H33" s="350">
        <v>76998.24000000002</v>
      </c>
      <c r="I33" s="350">
        <v>143920.83999999997</v>
      </c>
      <c r="J33" s="350">
        <v>225225.92</v>
      </c>
      <c r="K33" s="350">
        <v>79919.42</v>
      </c>
      <c r="L33" s="350">
        <v>24043.309999999998</v>
      </c>
      <c r="M33" s="350">
        <v>142207.13999999998</v>
      </c>
      <c r="N33" s="350">
        <v>40736.379999999997</v>
      </c>
      <c r="O33" s="350">
        <v>23839.66</v>
      </c>
      <c r="P33" s="350">
        <f t="shared" si="0"/>
        <v>1141247.0699999998</v>
      </c>
      <c r="Q33" s="220"/>
    </row>
    <row r="34" spans="2:18" s="1" customFormat="1" x14ac:dyDescent="0.25">
      <c r="B34" s="2" t="s">
        <v>205</v>
      </c>
      <c r="C34" s="349">
        <v>1485955462</v>
      </c>
      <c r="D34" s="350">
        <v>113384867.52</v>
      </c>
      <c r="E34" s="350">
        <v>126370892.64999999</v>
      </c>
      <c r="F34" s="350">
        <v>120198353.7</v>
      </c>
      <c r="G34" s="350">
        <v>138007350.31999999</v>
      </c>
      <c r="H34" s="350">
        <v>115950772.72999999</v>
      </c>
      <c r="I34" s="350">
        <v>123249713.43000001</v>
      </c>
      <c r="J34" s="350">
        <v>115709039.90999997</v>
      </c>
      <c r="K34" s="350">
        <v>140763250.81</v>
      </c>
      <c r="L34" s="350">
        <v>113851933.5</v>
      </c>
      <c r="M34" s="350">
        <v>142309023.28</v>
      </c>
      <c r="N34" s="350">
        <v>112638269.11999999</v>
      </c>
      <c r="O34" s="350">
        <v>120800359.25</v>
      </c>
      <c r="P34" s="350">
        <f t="shared" si="0"/>
        <v>1483233826.2199998</v>
      </c>
      <c r="Q34" s="220"/>
    </row>
    <row r="35" spans="2:18" x14ac:dyDescent="0.25">
      <c r="B35" s="21" t="s">
        <v>206</v>
      </c>
      <c r="C35" s="351">
        <v>56460500</v>
      </c>
      <c r="D35" s="291">
        <v>11269512.48</v>
      </c>
      <c r="E35" s="291">
        <v>13375531.76</v>
      </c>
      <c r="F35" s="291">
        <v>12334216.01</v>
      </c>
      <c r="G35" s="291">
        <v>12323035.83</v>
      </c>
      <c r="H35" s="291">
        <v>12426466.549999999</v>
      </c>
      <c r="I35" s="291">
        <v>20738956.560000002</v>
      </c>
      <c r="J35" s="291">
        <v>13434986.879999999</v>
      </c>
      <c r="K35" s="291">
        <v>12402714.009999998</v>
      </c>
      <c r="L35" s="291">
        <v>12411255.25</v>
      </c>
      <c r="M35" s="291">
        <v>15929837.589999998</v>
      </c>
      <c r="N35" s="291">
        <v>13559042.940000001</v>
      </c>
      <c r="O35" s="291">
        <v>12367851.399999999</v>
      </c>
      <c r="P35" s="291">
        <f t="shared" si="0"/>
        <v>162573407.25999999</v>
      </c>
      <c r="Q35" s="216"/>
    </row>
    <row r="36" spans="2:18" x14ac:dyDescent="0.25">
      <c r="B36" s="21" t="s">
        <v>207</v>
      </c>
      <c r="C36" s="351">
        <v>1429494962</v>
      </c>
      <c r="D36" s="291">
        <v>102115355.03999999</v>
      </c>
      <c r="E36" s="291">
        <v>112995360.88999999</v>
      </c>
      <c r="F36" s="291">
        <v>107864137.69</v>
      </c>
      <c r="G36" s="291">
        <v>125684314.48999999</v>
      </c>
      <c r="H36" s="291">
        <v>103524306.17999999</v>
      </c>
      <c r="I36" s="291">
        <v>102510756.87</v>
      </c>
      <c r="J36" s="291">
        <v>102274053.02999997</v>
      </c>
      <c r="K36" s="291">
        <v>128360536.80000001</v>
      </c>
      <c r="L36" s="291">
        <v>101440678.25</v>
      </c>
      <c r="M36" s="291">
        <v>126379185.69</v>
      </c>
      <c r="N36" s="291">
        <v>99079226.179999992</v>
      </c>
      <c r="O36" s="291">
        <v>108432507.85000001</v>
      </c>
      <c r="P36" s="291">
        <f t="shared" si="0"/>
        <v>1320660418.96</v>
      </c>
      <c r="Q36" s="216"/>
    </row>
    <row r="37" spans="2:18" x14ac:dyDescent="0.25">
      <c r="B37" s="21" t="s">
        <v>208</v>
      </c>
      <c r="C37" s="351">
        <v>0</v>
      </c>
      <c r="D37" s="291">
        <v>0</v>
      </c>
      <c r="E37" s="291">
        <v>0</v>
      </c>
      <c r="F37" s="291">
        <v>0</v>
      </c>
      <c r="G37" s="291">
        <v>0</v>
      </c>
      <c r="H37" s="291">
        <v>0</v>
      </c>
      <c r="I37" s="291">
        <v>0</v>
      </c>
      <c r="J37" s="291">
        <v>0</v>
      </c>
      <c r="K37" s="291">
        <v>0</v>
      </c>
      <c r="L37" s="291">
        <v>0</v>
      </c>
      <c r="M37" s="291">
        <v>0</v>
      </c>
      <c r="N37" s="291">
        <v>0</v>
      </c>
      <c r="O37" s="291">
        <v>0</v>
      </c>
      <c r="P37" s="291">
        <v>0</v>
      </c>
      <c r="R37" s="221"/>
    </row>
    <row r="38" spans="2:18" s="1" customFormat="1" x14ac:dyDescent="0.25">
      <c r="B38" s="2" t="s">
        <v>209</v>
      </c>
      <c r="C38" s="349">
        <v>15548369789</v>
      </c>
      <c r="D38" s="350">
        <v>1059193617.5999999</v>
      </c>
      <c r="E38" s="350">
        <v>1148231480.7399993</v>
      </c>
      <c r="F38" s="350">
        <v>1410602282.4400001</v>
      </c>
      <c r="G38" s="350">
        <v>1310301961.7600005</v>
      </c>
      <c r="H38" s="350">
        <v>1553572816.9800007</v>
      </c>
      <c r="I38" s="350">
        <v>1435507860.3800001</v>
      </c>
      <c r="J38" s="350">
        <v>1543969483.5799992</v>
      </c>
      <c r="K38" s="350">
        <v>1227362130.8699999</v>
      </c>
      <c r="L38" s="350">
        <v>1606817084.0599995</v>
      </c>
      <c r="M38" s="350">
        <v>1113270356.6600003</v>
      </c>
      <c r="N38" s="350">
        <v>1092417724.4399996</v>
      </c>
      <c r="O38" s="350">
        <v>1204243795.1499999</v>
      </c>
      <c r="P38" s="350">
        <f t="shared" ref="P38:P45" si="1">(+SUM(D38:O38))/1</f>
        <v>15705490594.659998</v>
      </c>
      <c r="Q38" s="220"/>
    </row>
    <row r="39" spans="2:18" x14ac:dyDescent="0.25">
      <c r="B39" s="21" t="s">
        <v>210</v>
      </c>
      <c r="C39" s="351">
        <v>12315470406</v>
      </c>
      <c r="D39" s="291">
        <v>851614139.38</v>
      </c>
      <c r="E39" s="291">
        <v>912971311.39999914</v>
      </c>
      <c r="F39" s="291">
        <v>1145257208.7600002</v>
      </c>
      <c r="G39" s="291">
        <v>1063767897.4300004</v>
      </c>
      <c r="H39" s="291">
        <v>1346642106.4600008</v>
      </c>
      <c r="I39" s="291">
        <v>1190187643.95</v>
      </c>
      <c r="J39" s="291">
        <v>1292505166.7899992</v>
      </c>
      <c r="K39" s="291">
        <v>1009096429.1199998</v>
      </c>
      <c r="L39" s="291">
        <v>1364992372.8699994</v>
      </c>
      <c r="M39" s="291">
        <v>919943628.30000019</v>
      </c>
      <c r="N39" s="291">
        <v>850283388.47999966</v>
      </c>
      <c r="O39" s="291">
        <v>975218032.37999976</v>
      </c>
      <c r="P39" s="291">
        <f t="shared" si="1"/>
        <v>12922479325.319998</v>
      </c>
      <c r="Q39" s="216"/>
    </row>
    <row r="40" spans="2:18" x14ac:dyDescent="0.25">
      <c r="B40" s="21" t="s">
        <v>211</v>
      </c>
      <c r="C40" s="351">
        <v>3232899383</v>
      </c>
      <c r="D40" s="291">
        <v>207579478.21999991</v>
      </c>
      <c r="E40" s="291">
        <v>235260169.34000009</v>
      </c>
      <c r="F40" s="291">
        <v>265345073.67999992</v>
      </c>
      <c r="G40" s="291">
        <v>246534064.33000001</v>
      </c>
      <c r="H40" s="291">
        <v>206930710.52000001</v>
      </c>
      <c r="I40" s="291">
        <v>245320216.42999995</v>
      </c>
      <c r="J40" s="291">
        <v>251464316.78999999</v>
      </c>
      <c r="K40" s="291">
        <v>218265701.75000006</v>
      </c>
      <c r="L40" s="291">
        <v>241824711.19000003</v>
      </c>
      <c r="M40" s="291">
        <v>193326728.36000001</v>
      </c>
      <c r="N40" s="291">
        <v>242134335.96000004</v>
      </c>
      <c r="O40" s="291">
        <v>229025762.77000001</v>
      </c>
      <c r="P40" s="291">
        <f t="shared" si="1"/>
        <v>2783011269.3400002</v>
      </c>
      <c r="Q40" s="216"/>
    </row>
    <row r="41" spans="2:18" s="1" customFormat="1" x14ac:dyDescent="0.25">
      <c r="B41" s="2" t="s">
        <v>212</v>
      </c>
      <c r="C41" s="349">
        <v>6169262397</v>
      </c>
      <c r="D41" s="350">
        <v>228870032.06999999</v>
      </c>
      <c r="E41" s="350">
        <v>169935355.35999998</v>
      </c>
      <c r="F41" s="350">
        <v>792818922.98000002</v>
      </c>
      <c r="G41" s="350">
        <v>2804188444.79</v>
      </c>
      <c r="H41" s="350">
        <v>2917653049.1100001</v>
      </c>
      <c r="I41" s="350">
        <v>663446001.85000002</v>
      </c>
      <c r="J41" s="350">
        <v>868365056.30999994</v>
      </c>
      <c r="K41" s="350">
        <v>214040733.36999997</v>
      </c>
      <c r="L41" s="350">
        <v>2153876348.1599998</v>
      </c>
      <c r="M41" s="350">
        <v>157890177.64999992</v>
      </c>
      <c r="N41" s="350">
        <v>156069600.16999999</v>
      </c>
      <c r="O41" s="350">
        <v>154251966.81</v>
      </c>
      <c r="P41" s="350">
        <f t="shared" si="1"/>
        <v>11281405688.629999</v>
      </c>
      <c r="Q41" s="220"/>
    </row>
    <row r="42" spans="2:18" x14ac:dyDescent="0.25">
      <c r="B42" s="21" t="s">
        <v>213</v>
      </c>
      <c r="C42" s="351">
        <v>1400000000</v>
      </c>
      <c r="D42" s="291">
        <v>0</v>
      </c>
      <c r="E42" s="291">
        <v>0</v>
      </c>
      <c r="F42" s="291">
        <v>666077808.13999999</v>
      </c>
      <c r="G42" s="291">
        <v>246715063.71000001</v>
      </c>
      <c r="H42" s="291">
        <v>2423145184.8800001</v>
      </c>
      <c r="I42" s="291">
        <v>546976116.93000007</v>
      </c>
      <c r="J42" s="291">
        <v>717682522.9799999</v>
      </c>
      <c r="K42" s="291">
        <v>0</v>
      </c>
      <c r="L42" s="291">
        <v>209473890.38999999</v>
      </c>
      <c r="M42" s="291">
        <v>0</v>
      </c>
      <c r="N42" s="291">
        <v>0</v>
      </c>
      <c r="O42" s="291">
        <v>0</v>
      </c>
      <c r="P42" s="291">
        <f t="shared" si="1"/>
        <v>4810070587.0299997</v>
      </c>
      <c r="Q42" s="216"/>
    </row>
    <row r="43" spans="2:18" x14ac:dyDescent="0.25">
      <c r="B43" s="21" t="s">
        <v>214</v>
      </c>
      <c r="C43" s="351">
        <v>4769262397</v>
      </c>
      <c r="D43" s="291">
        <v>228870032.06999999</v>
      </c>
      <c r="E43" s="291">
        <v>169935355.35999998</v>
      </c>
      <c r="F43" s="291">
        <v>126741114.84</v>
      </c>
      <c r="G43" s="291">
        <v>2557473381.0799999</v>
      </c>
      <c r="H43" s="291">
        <v>494507864.23000002</v>
      </c>
      <c r="I43" s="291">
        <v>116469884.92</v>
      </c>
      <c r="J43" s="291">
        <v>150682533.33000001</v>
      </c>
      <c r="K43" s="291">
        <v>214040733.36999997</v>
      </c>
      <c r="L43" s="291">
        <v>1944402457.77</v>
      </c>
      <c r="M43" s="291">
        <v>157890177.64999992</v>
      </c>
      <c r="N43" s="291">
        <v>156069600.16999999</v>
      </c>
      <c r="O43" s="291">
        <v>154251966.81</v>
      </c>
      <c r="P43" s="291">
        <f t="shared" si="1"/>
        <v>6471335101.5999994</v>
      </c>
      <c r="Q43" s="216"/>
    </row>
    <row r="44" spans="2:18" s="1" customFormat="1" x14ac:dyDescent="0.25">
      <c r="B44" s="2" t="s">
        <v>215</v>
      </c>
      <c r="C44" s="349">
        <v>29048</v>
      </c>
      <c r="D44" s="350">
        <v>7500</v>
      </c>
      <c r="E44" s="350">
        <v>0</v>
      </c>
      <c r="F44" s="350">
        <v>5000</v>
      </c>
      <c r="G44" s="350">
        <v>0</v>
      </c>
      <c r="H44" s="350">
        <v>0</v>
      </c>
      <c r="I44" s="350">
        <v>0</v>
      </c>
      <c r="J44" s="350">
        <v>2500</v>
      </c>
      <c r="K44" s="350">
        <v>7500</v>
      </c>
      <c r="L44" s="350">
        <v>5000</v>
      </c>
      <c r="M44" s="350">
        <v>2500</v>
      </c>
      <c r="N44" s="350">
        <v>0</v>
      </c>
      <c r="O44" s="350">
        <v>0</v>
      </c>
      <c r="P44" s="350">
        <f t="shared" si="1"/>
        <v>30000</v>
      </c>
      <c r="Q44" s="220"/>
    </row>
    <row r="45" spans="2:18" x14ac:dyDescent="0.25">
      <c r="B45" s="21" t="s">
        <v>216</v>
      </c>
      <c r="C45" s="351">
        <v>29048</v>
      </c>
      <c r="D45" s="291">
        <v>7500</v>
      </c>
      <c r="E45" s="291">
        <v>0</v>
      </c>
      <c r="F45" s="291">
        <v>5000</v>
      </c>
      <c r="G45" s="291">
        <v>0</v>
      </c>
      <c r="H45" s="291">
        <v>0</v>
      </c>
      <c r="I45" s="291">
        <v>0</v>
      </c>
      <c r="J45" s="291">
        <v>2500</v>
      </c>
      <c r="K45" s="291">
        <v>7500</v>
      </c>
      <c r="L45" s="291">
        <v>5000</v>
      </c>
      <c r="M45" s="291">
        <v>2500</v>
      </c>
      <c r="N45" s="291">
        <v>0</v>
      </c>
      <c r="O45" s="291">
        <v>0</v>
      </c>
      <c r="P45" s="291">
        <f t="shared" si="1"/>
        <v>30000</v>
      </c>
      <c r="Q45" s="216"/>
    </row>
    <row r="46" spans="2:18" x14ac:dyDescent="0.25">
      <c r="B46" s="21" t="s">
        <v>217</v>
      </c>
      <c r="C46" s="351">
        <v>0</v>
      </c>
      <c r="D46" s="291">
        <v>0</v>
      </c>
      <c r="E46" s="291">
        <v>0</v>
      </c>
      <c r="F46" s="291">
        <v>0</v>
      </c>
      <c r="G46" s="291">
        <v>0</v>
      </c>
      <c r="H46" s="291">
        <v>0</v>
      </c>
      <c r="I46" s="291">
        <v>0</v>
      </c>
      <c r="J46" s="291">
        <v>0</v>
      </c>
      <c r="K46" s="291">
        <v>0</v>
      </c>
      <c r="L46" s="291">
        <v>0</v>
      </c>
      <c r="M46" s="291">
        <v>0</v>
      </c>
      <c r="N46" s="291">
        <v>0</v>
      </c>
      <c r="O46" s="291">
        <v>0</v>
      </c>
      <c r="P46" s="291">
        <v>0</v>
      </c>
    </row>
    <row r="47" spans="2:18" x14ac:dyDescent="0.25">
      <c r="B47" s="209" t="s">
        <v>218</v>
      </c>
      <c r="C47" s="351">
        <v>145946310</v>
      </c>
      <c r="D47" s="291">
        <v>3997525.06</v>
      </c>
      <c r="E47" s="291">
        <v>13539567.870000001</v>
      </c>
      <c r="F47" s="291">
        <v>13425769.059999999</v>
      </c>
      <c r="G47" s="291">
        <v>22635583.999999996</v>
      </c>
      <c r="H47" s="291">
        <v>7297910.9899999993</v>
      </c>
      <c r="I47" s="291">
        <v>11568791.089999998</v>
      </c>
      <c r="J47" s="291">
        <v>12883722.689999998</v>
      </c>
      <c r="K47" s="291">
        <v>9687387.3399999999</v>
      </c>
      <c r="L47" s="291">
        <v>14568282.439999998</v>
      </c>
      <c r="M47" s="291">
        <v>12975098.620000001</v>
      </c>
      <c r="N47" s="291">
        <v>12920445.029999999</v>
      </c>
      <c r="O47" s="291">
        <v>296612300.25</v>
      </c>
      <c r="P47" s="291">
        <f t="shared" ref="P47:P54" si="2">(+SUM(D47:O47))/1</f>
        <v>432112384.44</v>
      </c>
      <c r="Q47" s="216"/>
    </row>
    <row r="48" spans="2:18" x14ac:dyDescent="0.25">
      <c r="B48" s="209" t="s">
        <v>219</v>
      </c>
      <c r="C48" s="351">
        <v>134143775</v>
      </c>
      <c r="D48" s="291">
        <v>6925828.0899986504</v>
      </c>
      <c r="E48" s="291">
        <v>14379451.460004508</v>
      </c>
      <c r="F48" s="291">
        <v>455888597.5899989</v>
      </c>
      <c r="G48" s="291">
        <v>7974591.4100072384</v>
      </c>
      <c r="H48" s="291">
        <v>18068071.409996204</v>
      </c>
      <c r="I48" s="291">
        <v>9044742.4100003336</v>
      </c>
      <c r="J48" s="291">
        <v>29375440.22999949</v>
      </c>
      <c r="K48" s="291">
        <v>10780675.369995892</v>
      </c>
      <c r="L48" s="291">
        <v>12464037.079995288</v>
      </c>
      <c r="M48" s="291">
        <v>28832856.24999753</v>
      </c>
      <c r="N48" s="291">
        <v>5447290.139995575</v>
      </c>
      <c r="O48" s="291">
        <v>28367028.899999462</v>
      </c>
      <c r="P48" s="291">
        <f t="shared" si="2"/>
        <v>627548610.33998907</v>
      </c>
      <c r="Q48" s="216"/>
    </row>
    <row r="49" spans="2:17" s="1" customFormat="1" x14ac:dyDescent="0.25">
      <c r="B49" s="98" t="s">
        <v>220</v>
      </c>
      <c r="C49" s="349">
        <v>10656</v>
      </c>
      <c r="D49" s="350">
        <v>0</v>
      </c>
      <c r="E49" s="350">
        <v>30735314.120000001</v>
      </c>
      <c r="F49" s="350">
        <v>14329560.210000001</v>
      </c>
      <c r="G49" s="350">
        <v>13905000</v>
      </c>
      <c r="H49" s="350">
        <v>556500</v>
      </c>
      <c r="I49" s="350">
        <v>0</v>
      </c>
      <c r="J49" s="350">
        <v>0</v>
      </c>
      <c r="K49" s="350">
        <v>28225123.810000002</v>
      </c>
      <c r="L49" s="350">
        <v>30966782.259999998</v>
      </c>
      <c r="M49" s="350">
        <v>121780.04</v>
      </c>
      <c r="N49" s="350">
        <v>633596.96</v>
      </c>
      <c r="O49" s="350">
        <v>0</v>
      </c>
      <c r="P49" s="350">
        <f t="shared" si="2"/>
        <v>119473657.40000001</v>
      </c>
      <c r="Q49" s="220"/>
    </row>
    <row r="50" spans="2:17" s="1" customFormat="1" x14ac:dyDescent="0.25">
      <c r="B50" s="2" t="s">
        <v>221</v>
      </c>
      <c r="C50" s="349">
        <v>10656</v>
      </c>
      <c r="D50" s="350">
        <v>0</v>
      </c>
      <c r="E50" s="350">
        <v>0</v>
      </c>
      <c r="F50" s="350">
        <v>0</v>
      </c>
      <c r="G50" s="350">
        <v>13905000</v>
      </c>
      <c r="H50" s="350">
        <v>556500</v>
      </c>
      <c r="I50" s="350">
        <v>0</v>
      </c>
      <c r="J50" s="350">
        <v>0</v>
      </c>
      <c r="K50" s="350">
        <v>0</v>
      </c>
      <c r="L50" s="350">
        <v>0</v>
      </c>
      <c r="M50" s="350">
        <v>0</v>
      </c>
      <c r="N50" s="350">
        <v>633596.96</v>
      </c>
      <c r="O50" s="350">
        <v>0</v>
      </c>
      <c r="P50" s="350">
        <f t="shared" si="2"/>
        <v>15095096.960000001</v>
      </c>
      <c r="Q50" s="220"/>
    </row>
    <row r="51" spans="2:17" x14ac:dyDescent="0.25">
      <c r="B51" s="21" t="s">
        <v>222</v>
      </c>
      <c r="C51" s="351">
        <v>0</v>
      </c>
      <c r="D51" s="291">
        <v>0</v>
      </c>
      <c r="E51" s="291">
        <v>0</v>
      </c>
      <c r="F51" s="291">
        <v>0</v>
      </c>
      <c r="G51" s="291">
        <v>13905000</v>
      </c>
      <c r="H51" s="291">
        <v>556500</v>
      </c>
      <c r="I51" s="291">
        <v>0</v>
      </c>
      <c r="J51" s="291">
        <v>0</v>
      </c>
      <c r="K51" s="291">
        <v>0</v>
      </c>
      <c r="L51" s="291">
        <v>0</v>
      </c>
      <c r="M51" s="291">
        <v>0</v>
      </c>
      <c r="N51" s="291">
        <v>633596.96</v>
      </c>
      <c r="O51" s="291">
        <v>0</v>
      </c>
      <c r="P51" s="291">
        <f t="shared" si="2"/>
        <v>15095096.960000001</v>
      </c>
      <c r="Q51" s="216"/>
    </row>
    <row r="52" spans="2:17" x14ac:dyDescent="0.25">
      <c r="B52" s="21" t="s">
        <v>223</v>
      </c>
      <c r="C52" s="351">
        <v>10656</v>
      </c>
      <c r="D52" s="291">
        <v>0</v>
      </c>
      <c r="E52" s="291">
        <v>0</v>
      </c>
      <c r="F52" s="291">
        <v>0</v>
      </c>
      <c r="G52" s="291">
        <v>0</v>
      </c>
      <c r="H52" s="291">
        <v>0</v>
      </c>
      <c r="I52" s="291">
        <v>0</v>
      </c>
      <c r="J52" s="291">
        <v>0</v>
      </c>
      <c r="K52" s="291">
        <v>0</v>
      </c>
      <c r="L52" s="291">
        <v>0</v>
      </c>
      <c r="M52" s="291">
        <v>0</v>
      </c>
      <c r="N52" s="291">
        <v>0</v>
      </c>
      <c r="O52" s="291">
        <v>0</v>
      </c>
      <c r="P52" s="291">
        <f t="shared" si="2"/>
        <v>0</v>
      </c>
    </row>
    <row r="53" spans="2:17" s="1" customFormat="1" x14ac:dyDescent="0.25">
      <c r="B53" s="2" t="s">
        <v>224</v>
      </c>
      <c r="C53" s="349">
        <v>0</v>
      </c>
      <c r="D53" s="350">
        <v>0</v>
      </c>
      <c r="E53" s="350">
        <v>30735314.120000001</v>
      </c>
      <c r="F53" s="350">
        <v>14329560.210000001</v>
      </c>
      <c r="G53" s="350">
        <v>0</v>
      </c>
      <c r="H53" s="350">
        <v>0</v>
      </c>
      <c r="I53" s="350">
        <v>0</v>
      </c>
      <c r="J53" s="350">
        <v>0</v>
      </c>
      <c r="K53" s="350">
        <v>28225123.810000002</v>
      </c>
      <c r="L53" s="350">
        <v>30966782.259999998</v>
      </c>
      <c r="M53" s="350">
        <v>121780.04</v>
      </c>
      <c r="N53" s="350">
        <v>0</v>
      </c>
      <c r="O53" s="350">
        <v>0</v>
      </c>
      <c r="P53" s="350">
        <f t="shared" si="2"/>
        <v>104378560.44000001</v>
      </c>
      <c r="Q53" s="220"/>
    </row>
    <row r="54" spans="2:17" x14ac:dyDescent="0.25">
      <c r="B54" s="21" t="s">
        <v>225</v>
      </c>
      <c r="C54" s="351">
        <v>0</v>
      </c>
      <c r="D54" s="291">
        <v>0</v>
      </c>
      <c r="E54" s="291">
        <v>30735314.120000001</v>
      </c>
      <c r="F54" s="291">
        <v>14329560.210000001</v>
      </c>
      <c r="G54" s="291">
        <v>0</v>
      </c>
      <c r="H54" s="291">
        <v>0</v>
      </c>
      <c r="I54" s="291">
        <v>0</v>
      </c>
      <c r="J54" s="291">
        <v>0</v>
      </c>
      <c r="K54" s="291">
        <v>28225123.810000002</v>
      </c>
      <c r="L54" s="291">
        <v>30966782.259999998</v>
      </c>
      <c r="M54" s="291">
        <v>121780.04</v>
      </c>
      <c r="N54" s="291">
        <v>0</v>
      </c>
      <c r="O54" s="291">
        <v>0</v>
      </c>
      <c r="P54" s="291">
        <f t="shared" si="2"/>
        <v>104378560.44000001</v>
      </c>
      <c r="Q54" s="216"/>
    </row>
    <row r="55" spans="2:17" x14ac:dyDescent="0.25">
      <c r="B55" s="219" t="s">
        <v>226</v>
      </c>
      <c r="C55" s="352">
        <f>+C10+C49</f>
        <v>449943008386</v>
      </c>
      <c r="D55" s="353">
        <f t="shared" ref="D55:P55" si="3">(+D10+D49)/1</f>
        <v>40008295240.680008</v>
      </c>
      <c r="E55" s="353">
        <f t="shared" si="3"/>
        <v>30861146745.809982</v>
      </c>
      <c r="F55" s="353">
        <f t="shared" si="3"/>
        <v>34335463282.109982</v>
      </c>
      <c r="G55" s="353">
        <f t="shared" si="3"/>
        <v>48703315324.129974</v>
      </c>
      <c r="H55" s="353">
        <f t="shared" si="3"/>
        <v>36678789042.469986</v>
      </c>
      <c r="I55" s="353">
        <f t="shared" si="3"/>
        <v>33721679547.130001</v>
      </c>
      <c r="J55" s="353">
        <f t="shared" si="3"/>
        <v>37718927361.790024</v>
      </c>
      <c r="K55" s="353">
        <f t="shared" si="3"/>
        <v>35841168720.599983</v>
      </c>
      <c r="L55" s="353">
        <f t="shared" si="3"/>
        <v>35589514765.500008</v>
      </c>
      <c r="M55" s="353">
        <f t="shared" si="3"/>
        <v>37805689231.72998</v>
      </c>
      <c r="N55" s="353">
        <f t="shared" si="3"/>
        <v>34086434542.159996</v>
      </c>
      <c r="O55" s="353">
        <f t="shared" si="3"/>
        <v>37061000825.269989</v>
      </c>
      <c r="P55" s="353">
        <f t="shared" si="3"/>
        <v>442411424629.38</v>
      </c>
      <c r="Q55" s="216"/>
    </row>
    <row r="56" spans="2:17" s="210" customFormat="1" x14ac:dyDescent="0.25">
      <c r="B56" s="218"/>
      <c r="C56" s="354"/>
      <c r="D56" s="355"/>
      <c r="E56" s="355"/>
      <c r="F56" s="355"/>
      <c r="G56" s="355"/>
      <c r="H56" s="355"/>
      <c r="I56" s="355"/>
      <c r="J56" s="355"/>
      <c r="K56" s="355"/>
      <c r="L56" s="355"/>
      <c r="M56" s="355"/>
      <c r="N56" s="355"/>
      <c r="O56" s="355"/>
      <c r="P56" s="355"/>
      <c r="Q56" s="217"/>
    </row>
    <row r="57" spans="2:17" x14ac:dyDescent="0.25">
      <c r="B57" s="208" t="s">
        <v>227</v>
      </c>
      <c r="C57" s="356">
        <f t="shared" ref="C57:P57" si="4">+C59+C66</f>
        <v>5490423734</v>
      </c>
      <c r="D57" s="357">
        <f t="shared" si="4"/>
        <v>93475686938.320007</v>
      </c>
      <c r="E57" s="357">
        <f t="shared" si="4"/>
        <v>239646505.05000001</v>
      </c>
      <c r="F57" s="357">
        <f t="shared" si="4"/>
        <v>218071851.59999999</v>
      </c>
      <c r="G57" s="357">
        <f t="shared" si="4"/>
        <v>279250104.82999998</v>
      </c>
      <c r="H57" s="357">
        <f t="shared" si="4"/>
        <v>268540023.73000002</v>
      </c>
      <c r="I57" s="357">
        <f t="shared" si="4"/>
        <v>273423406.44</v>
      </c>
      <c r="J57" s="357">
        <f t="shared" si="4"/>
        <v>54711061.240000002</v>
      </c>
      <c r="K57" s="357">
        <f t="shared" si="4"/>
        <v>78691909.359999999</v>
      </c>
      <c r="L57" s="357">
        <f t="shared" si="4"/>
        <v>71831706.510000005</v>
      </c>
      <c r="M57" s="357">
        <f t="shared" si="4"/>
        <v>165867806.80000001</v>
      </c>
      <c r="N57" s="357">
        <f t="shared" si="4"/>
        <v>177122305.14999998</v>
      </c>
      <c r="O57" s="357">
        <f t="shared" si="4"/>
        <v>854752644.39999998</v>
      </c>
      <c r="P57" s="357">
        <f t="shared" si="4"/>
        <v>96157596263.430023</v>
      </c>
      <c r="Q57" s="216"/>
    </row>
    <row r="58" spans="2:17" x14ac:dyDescent="0.25">
      <c r="B58" s="206" t="s">
        <v>228</v>
      </c>
      <c r="C58" s="358">
        <f t="shared" ref="C58:P58" si="5">+C59+C75</f>
        <v>5490423734</v>
      </c>
      <c r="D58" s="359">
        <f t="shared" si="5"/>
        <v>136217.41</v>
      </c>
      <c r="E58" s="359">
        <f t="shared" si="5"/>
        <v>239646505.05000001</v>
      </c>
      <c r="F58" s="359">
        <f t="shared" si="5"/>
        <v>218071851.59999999</v>
      </c>
      <c r="G58" s="359">
        <f t="shared" si="5"/>
        <v>279250104.82999998</v>
      </c>
      <c r="H58" s="359">
        <f t="shared" si="5"/>
        <v>268540023.73000002</v>
      </c>
      <c r="I58" s="359">
        <f t="shared" si="5"/>
        <v>273423406.44</v>
      </c>
      <c r="J58" s="359">
        <f t="shared" si="5"/>
        <v>54711061.240000002</v>
      </c>
      <c r="K58" s="359">
        <f t="shared" si="5"/>
        <v>78691909.359999999</v>
      </c>
      <c r="L58" s="359">
        <f t="shared" si="5"/>
        <v>71831706.510000005</v>
      </c>
      <c r="M58" s="359">
        <f t="shared" si="5"/>
        <v>165867806.80000001</v>
      </c>
      <c r="N58" s="359">
        <f t="shared" si="5"/>
        <v>177122305.14999998</v>
      </c>
      <c r="O58" s="359">
        <f t="shared" si="5"/>
        <v>854752644.39999998</v>
      </c>
      <c r="P58" s="359">
        <f t="shared" si="5"/>
        <v>2682045542.5200005</v>
      </c>
      <c r="Q58" s="216"/>
    </row>
    <row r="59" spans="2:17" s="214" customFormat="1" x14ac:dyDescent="0.25">
      <c r="B59" s="212" t="s">
        <v>229</v>
      </c>
      <c r="C59" s="360">
        <v>380000000</v>
      </c>
      <c r="D59" s="361">
        <v>0</v>
      </c>
      <c r="E59" s="361">
        <v>0</v>
      </c>
      <c r="F59" s="360">
        <v>29220228.030000001</v>
      </c>
      <c r="G59" s="360">
        <v>22855094.370000001</v>
      </c>
      <c r="H59" s="360">
        <v>24480872.800000001</v>
      </c>
      <c r="I59" s="360">
        <v>0</v>
      </c>
      <c r="J59" s="360">
        <v>3700000</v>
      </c>
      <c r="K59" s="360">
        <v>353220</v>
      </c>
      <c r="L59" s="360">
        <v>0</v>
      </c>
      <c r="M59" s="360">
        <v>112905529.39</v>
      </c>
      <c r="N59" s="360">
        <v>54534712.939999998</v>
      </c>
      <c r="O59" s="360">
        <v>39606097.890000001</v>
      </c>
      <c r="P59" s="362">
        <f>+SUM(D59:O59)</f>
        <v>287655755.42000002</v>
      </c>
    </row>
    <row r="60" spans="2:17" x14ac:dyDescent="0.25">
      <c r="B60" s="209" t="s">
        <v>230</v>
      </c>
      <c r="C60" s="291">
        <v>80000000</v>
      </c>
      <c r="D60" s="363">
        <v>0</v>
      </c>
      <c r="E60" s="363">
        <v>0</v>
      </c>
      <c r="F60" s="363">
        <v>0</v>
      </c>
      <c r="G60" s="363">
        <v>0</v>
      </c>
      <c r="H60" s="363">
        <v>0</v>
      </c>
      <c r="I60" s="363">
        <v>0</v>
      </c>
      <c r="J60" s="363">
        <v>0</v>
      </c>
      <c r="K60" s="363">
        <v>0</v>
      </c>
      <c r="L60" s="363">
        <v>0</v>
      </c>
      <c r="M60" s="291">
        <v>25751764.850000001</v>
      </c>
      <c r="N60" s="291">
        <v>48408042.939999998</v>
      </c>
      <c r="O60" s="363">
        <v>0</v>
      </c>
      <c r="P60" s="364">
        <f>+SUM(D60:O60)</f>
        <v>74159807.789999992</v>
      </c>
    </row>
    <row r="61" spans="2:17" x14ac:dyDescent="0.25">
      <c r="B61" s="21" t="s">
        <v>231</v>
      </c>
      <c r="C61" s="291">
        <v>80000000</v>
      </c>
      <c r="D61" s="363">
        <v>0</v>
      </c>
      <c r="E61" s="363">
        <v>0</v>
      </c>
      <c r="F61" s="363">
        <v>0</v>
      </c>
      <c r="G61" s="363">
        <v>0</v>
      </c>
      <c r="H61" s="363">
        <v>0</v>
      </c>
      <c r="I61" s="363">
        <v>0</v>
      </c>
      <c r="J61" s="363">
        <v>0</v>
      </c>
      <c r="K61" s="363">
        <v>0</v>
      </c>
      <c r="L61" s="363">
        <v>0</v>
      </c>
      <c r="M61" s="291">
        <v>25751764.850000001</v>
      </c>
      <c r="N61" s="291">
        <v>48408042.939999998</v>
      </c>
      <c r="O61" s="363">
        <v>0</v>
      </c>
      <c r="P61" s="364">
        <f>+SUM(D61:O61)</f>
        <v>74159807.789999992</v>
      </c>
    </row>
    <row r="62" spans="2:17" x14ac:dyDescent="0.25">
      <c r="B62" s="209" t="s">
        <v>232</v>
      </c>
      <c r="C62" s="363">
        <v>0</v>
      </c>
      <c r="D62" s="363">
        <v>0</v>
      </c>
      <c r="E62" s="291" t="s">
        <v>233</v>
      </c>
      <c r="F62" s="291">
        <v>29220228.030000001</v>
      </c>
      <c r="G62" s="291">
        <v>22855094.370000001</v>
      </c>
      <c r="H62" s="291">
        <v>24480872.800000001</v>
      </c>
      <c r="I62" s="291" t="s">
        <v>233</v>
      </c>
      <c r="J62" s="291">
        <v>3700000</v>
      </c>
      <c r="K62" s="291">
        <v>353220</v>
      </c>
      <c r="L62" s="363">
        <v>0</v>
      </c>
      <c r="M62" s="291">
        <v>87153764.540000007</v>
      </c>
      <c r="N62" s="291">
        <v>6126670</v>
      </c>
      <c r="O62" s="291">
        <v>39606097.890000001</v>
      </c>
      <c r="P62" s="364">
        <f>+SUM(D62:O62)</f>
        <v>213495947.63</v>
      </c>
    </row>
    <row r="63" spans="2:17" x14ac:dyDescent="0.25">
      <c r="B63" s="21" t="s">
        <v>234</v>
      </c>
      <c r="C63" s="363">
        <v>0</v>
      </c>
      <c r="D63" s="363">
        <v>0</v>
      </c>
      <c r="E63" s="291" t="s">
        <v>233</v>
      </c>
      <c r="F63" s="291">
        <v>29220228.030000001</v>
      </c>
      <c r="G63" s="291">
        <v>22855094.370000001</v>
      </c>
      <c r="H63" s="291">
        <v>24480872.800000001</v>
      </c>
      <c r="I63" s="291" t="s">
        <v>233</v>
      </c>
      <c r="J63" s="291">
        <v>3700000</v>
      </c>
      <c r="K63" s="291">
        <v>353220</v>
      </c>
      <c r="L63" s="363">
        <v>0</v>
      </c>
      <c r="M63" s="291">
        <v>87153764.540000007</v>
      </c>
      <c r="N63" s="291">
        <v>6126670</v>
      </c>
      <c r="O63" s="291">
        <v>39606097.890000001</v>
      </c>
      <c r="P63" s="364">
        <f>+SUM(D63:O63)</f>
        <v>213495947.63</v>
      </c>
    </row>
    <row r="64" spans="2:17" x14ac:dyDescent="0.25">
      <c r="B64" s="209" t="s">
        <v>235</v>
      </c>
      <c r="C64" s="291">
        <v>300000000</v>
      </c>
      <c r="D64" s="363">
        <v>0</v>
      </c>
      <c r="E64" s="363">
        <v>0</v>
      </c>
      <c r="F64" s="363">
        <v>0</v>
      </c>
      <c r="G64" s="363">
        <v>0</v>
      </c>
      <c r="H64" s="363">
        <v>0</v>
      </c>
      <c r="I64" s="363">
        <v>0</v>
      </c>
      <c r="J64" s="363">
        <v>0</v>
      </c>
      <c r="K64" s="363">
        <v>0</v>
      </c>
      <c r="L64" s="363">
        <v>0</v>
      </c>
      <c r="M64" s="363">
        <v>0</v>
      </c>
      <c r="N64" s="363">
        <v>0</v>
      </c>
      <c r="O64" s="363">
        <v>0</v>
      </c>
      <c r="P64" s="363">
        <v>0</v>
      </c>
      <c r="Q64" s="30"/>
    </row>
    <row r="65" spans="2:17" x14ac:dyDescent="0.25">
      <c r="B65" s="21" t="s">
        <v>236</v>
      </c>
      <c r="C65" s="291">
        <v>300000000</v>
      </c>
      <c r="D65" s="363">
        <v>0</v>
      </c>
      <c r="E65" s="363">
        <v>0</v>
      </c>
      <c r="F65" s="363">
        <v>0</v>
      </c>
      <c r="G65" s="363">
        <v>0</v>
      </c>
      <c r="H65" s="363">
        <v>0</v>
      </c>
      <c r="I65" s="363">
        <v>0</v>
      </c>
      <c r="J65" s="363">
        <v>0</v>
      </c>
      <c r="K65" s="363">
        <v>0</v>
      </c>
      <c r="L65" s="363">
        <v>0</v>
      </c>
      <c r="M65" s="363">
        <v>0</v>
      </c>
      <c r="N65" s="363">
        <v>0</v>
      </c>
      <c r="O65" s="363">
        <v>0</v>
      </c>
      <c r="P65" s="363">
        <v>0</v>
      </c>
      <c r="Q65" s="30"/>
    </row>
    <row r="66" spans="2:17" s="214" customFormat="1" x14ac:dyDescent="0.25">
      <c r="B66" s="212" t="s">
        <v>237</v>
      </c>
      <c r="C66" s="360">
        <v>5110423734</v>
      </c>
      <c r="D66" s="360">
        <v>93475686938.320007</v>
      </c>
      <c r="E66" s="360">
        <v>239646505.05000001</v>
      </c>
      <c r="F66" s="360">
        <v>188851623.56999999</v>
      </c>
      <c r="G66" s="360">
        <v>256395010.45999998</v>
      </c>
      <c r="H66" s="360">
        <v>244059150.93000001</v>
      </c>
      <c r="I66" s="360">
        <v>273423406.44</v>
      </c>
      <c r="J66" s="360">
        <v>51011061.240000002</v>
      </c>
      <c r="K66" s="360">
        <v>78338689.359999999</v>
      </c>
      <c r="L66" s="360">
        <v>71831706.510000005</v>
      </c>
      <c r="M66" s="360">
        <v>52962277.409999996</v>
      </c>
      <c r="N66" s="360">
        <v>122587592.20999999</v>
      </c>
      <c r="O66" s="360">
        <v>815146546.50999999</v>
      </c>
      <c r="P66" s="362">
        <f t="shared" ref="P66:P72" si="6">+SUM(D66:O66)</f>
        <v>95869940508.010025</v>
      </c>
      <c r="Q66" s="215"/>
    </row>
    <row r="67" spans="2:17" x14ac:dyDescent="0.25">
      <c r="B67" s="209" t="s">
        <v>238</v>
      </c>
      <c r="C67" s="291">
        <v>584917000</v>
      </c>
      <c r="D67" s="291">
        <v>93475550720.910004</v>
      </c>
      <c r="E67" s="291" t="s">
        <v>233</v>
      </c>
      <c r="F67" s="291" t="s">
        <v>233</v>
      </c>
      <c r="G67" s="291" t="s">
        <v>233</v>
      </c>
      <c r="H67" s="291" t="s">
        <v>233</v>
      </c>
      <c r="I67" s="291">
        <v>22394750</v>
      </c>
      <c r="J67" s="291">
        <v>0</v>
      </c>
      <c r="K67" s="291" t="s">
        <v>239</v>
      </c>
      <c r="L67" s="291">
        <v>0</v>
      </c>
      <c r="M67" s="291">
        <v>0</v>
      </c>
      <c r="N67" s="291">
        <v>45346100</v>
      </c>
      <c r="O67" s="291">
        <v>54397320</v>
      </c>
      <c r="P67" s="364">
        <f t="shared" si="6"/>
        <v>93597688890.910004</v>
      </c>
      <c r="Q67" s="30"/>
    </row>
    <row r="68" spans="2:17" x14ac:dyDescent="0.25">
      <c r="B68" s="21" t="s">
        <v>240</v>
      </c>
      <c r="C68" s="291">
        <v>584917000</v>
      </c>
      <c r="D68" s="363">
        <v>0</v>
      </c>
      <c r="E68" s="363">
        <v>0</v>
      </c>
      <c r="F68" s="363">
        <v>0</v>
      </c>
      <c r="G68" s="363">
        <v>0</v>
      </c>
      <c r="H68" s="363">
        <v>0</v>
      </c>
      <c r="I68" s="291">
        <v>22394750</v>
      </c>
      <c r="J68" s="291">
        <v>0</v>
      </c>
      <c r="K68" s="291" t="s">
        <v>239</v>
      </c>
      <c r="L68" s="291">
        <v>0</v>
      </c>
      <c r="M68" s="291">
        <v>0</v>
      </c>
      <c r="N68" s="291">
        <v>45346100</v>
      </c>
      <c r="O68" s="291">
        <v>54397320</v>
      </c>
      <c r="P68" s="364">
        <f t="shared" si="6"/>
        <v>122138170</v>
      </c>
      <c r="Q68" s="30"/>
    </row>
    <row r="69" spans="2:17" x14ac:dyDescent="0.25">
      <c r="B69" s="213" t="s">
        <v>241</v>
      </c>
      <c r="C69" s="365" t="s">
        <v>242</v>
      </c>
      <c r="D69" s="365">
        <v>93475550720.910004</v>
      </c>
      <c r="E69" s="365" t="s">
        <v>233</v>
      </c>
      <c r="F69" s="365" t="s">
        <v>233</v>
      </c>
      <c r="G69" s="365" t="s">
        <v>233</v>
      </c>
      <c r="H69" s="365" t="s">
        <v>233</v>
      </c>
      <c r="I69" s="365">
        <v>0</v>
      </c>
      <c r="J69" s="365">
        <v>0</v>
      </c>
      <c r="K69" s="365">
        <v>0</v>
      </c>
      <c r="L69" s="365">
        <v>0</v>
      </c>
      <c r="M69" s="365">
        <v>0</v>
      </c>
      <c r="N69" s="365">
        <v>0</v>
      </c>
      <c r="O69" s="365" t="s">
        <v>233</v>
      </c>
      <c r="P69" s="366">
        <f t="shared" si="6"/>
        <v>93475550720.910004</v>
      </c>
      <c r="Q69" s="30"/>
    </row>
    <row r="70" spans="2:17" x14ac:dyDescent="0.25">
      <c r="B70" s="209" t="s">
        <v>243</v>
      </c>
      <c r="C70" s="291">
        <v>2227253564</v>
      </c>
      <c r="D70" s="291">
        <v>136217.41</v>
      </c>
      <c r="E70" s="291">
        <v>239646505.05000001</v>
      </c>
      <c r="F70" s="291">
        <v>188851623.56999999</v>
      </c>
      <c r="G70" s="291">
        <v>256395010.45999998</v>
      </c>
      <c r="H70" s="291">
        <v>244059150.93000001</v>
      </c>
      <c r="I70" s="291">
        <v>251028656.44</v>
      </c>
      <c r="J70" s="291">
        <v>51011061.240000002</v>
      </c>
      <c r="K70" s="291">
        <v>78338689.359999999</v>
      </c>
      <c r="L70" s="291">
        <v>71831706.510000005</v>
      </c>
      <c r="M70" s="291">
        <v>52962277.409999996</v>
      </c>
      <c r="N70" s="291">
        <v>77241492.209999993</v>
      </c>
      <c r="O70" s="291">
        <v>760749226.50999999</v>
      </c>
      <c r="P70" s="364">
        <f t="shared" si="6"/>
        <v>2272251617.1000004</v>
      </c>
      <c r="Q70" s="30"/>
    </row>
    <row r="71" spans="2:17" hidden="1" x14ac:dyDescent="0.25">
      <c r="B71" s="21" t="s">
        <v>244</v>
      </c>
      <c r="C71" s="291">
        <v>2227253564</v>
      </c>
      <c r="D71" s="291">
        <v>136217.41</v>
      </c>
      <c r="E71" s="291">
        <v>239646505.05000001</v>
      </c>
      <c r="F71" s="291">
        <v>188851623.56999999</v>
      </c>
      <c r="G71" s="291">
        <v>256395010.45999998</v>
      </c>
      <c r="H71" s="291">
        <v>244059150.93000001</v>
      </c>
      <c r="I71" s="291">
        <v>251028656.44</v>
      </c>
      <c r="J71" s="291">
        <v>51011061.240000002</v>
      </c>
      <c r="K71" s="291">
        <v>76090099.359999999</v>
      </c>
      <c r="L71" s="291">
        <v>71831706.510000005</v>
      </c>
      <c r="M71" s="291">
        <v>52962277.409999996</v>
      </c>
      <c r="N71" s="291">
        <v>77241492.209999993</v>
      </c>
      <c r="O71" s="291">
        <v>760749226.50999999</v>
      </c>
      <c r="P71" s="364">
        <f t="shared" si="6"/>
        <v>2270003027.1000004</v>
      </c>
      <c r="Q71" s="30"/>
    </row>
    <row r="72" spans="2:17" hidden="1" x14ac:dyDescent="0.25">
      <c r="B72" s="21" t="s">
        <v>245</v>
      </c>
      <c r="C72" s="291" t="s">
        <v>242</v>
      </c>
      <c r="D72" s="363">
        <v>0</v>
      </c>
      <c r="E72" s="363">
        <v>0</v>
      </c>
      <c r="F72" s="363">
        <v>0</v>
      </c>
      <c r="G72" s="363">
        <v>0</v>
      </c>
      <c r="H72" s="363">
        <v>0</v>
      </c>
      <c r="I72" s="363">
        <v>0</v>
      </c>
      <c r="J72" s="363">
        <v>0</v>
      </c>
      <c r="K72" s="291">
        <v>2248590</v>
      </c>
      <c r="L72" s="291">
        <v>0</v>
      </c>
      <c r="M72" s="291">
        <v>0</v>
      </c>
      <c r="N72" s="291">
        <v>0</v>
      </c>
      <c r="O72" s="291">
        <v>0</v>
      </c>
      <c r="P72" s="364">
        <f t="shared" si="6"/>
        <v>2248590</v>
      </c>
      <c r="Q72" s="30"/>
    </row>
    <row r="73" spans="2:17" hidden="1" x14ac:dyDescent="0.25">
      <c r="B73" s="209" t="s">
        <v>246</v>
      </c>
      <c r="C73" s="291">
        <v>2298253170</v>
      </c>
      <c r="D73" s="363">
        <v>0</v>
      </c>
      <c r="E73" s="363">
        <v>0</v>
      </c>
      <c r="F73" s="363">
        <v>0</v>
      </c>
      <c r="G73" s="363">
        <v>0</v>
      </c>
      <c r="H73" s="363">
        <v>0</v>
      </c>
      <c r="I73" s="363">
        <v>0</v>
      </c>
      <c r="J73" s="363">
        <v>0</v>
      </c>
      <c r="K73" s="363">
        <v>0</v>
      </c>
      <c r="L73" s="363">
        <v>0</v>
      </c>
      <c r="M73" s="363">
        <v>0</v>
      </c>
      <c r="N73" s="363">
        <v>0</v>
      </c>
      <c r="O73" s="363">
        <v>0</v>
      </c>
      <c r="P73" s="363">
        <v>0</v>
      </c>
      <c r="Q73" s="30"/>
    </row>
    <row r="74" spans="2:17" hidden="1" x14ac:dyDescent="0.25">
      <c r="B74" s="21" t="s">
        <v>247</v>
      </c>
      <c r="C74" s="291">
        <v>2298253170</v>
      </c>
      <c r="D74" s="363">
        <v>0</v>
      </c>
      <c r="E74" s="363">
        <v>0</v>
      </c>
      <c r="F74" s="363">
        <v>0</v>
      </c>
      <c r="G74" s="363">
        <v>0</v>
      </c>
      <c r="H74" s="363">
        <v>0</v>
      </c>
      <c r="I74" s="363">
        <v>0</v>
      </c>
      <c r="J74" s="363">
        <v>0</v>
      </c>
      <c r="K74" s="363">
        <v>0</v>
      </c>
      <c r="L74" s="363">
        <v>0</v>
      </c>
      <c r="M74" s="363">
        <v>0</v>
      </c>
      <c r="N74" s="363">
        <v>0</v>
      </c>
      <c r="O74" s="363">
        <v>0</v>
      </c>
      <c r="P74" s="363">
        <v>0</v>
      </c>
      <c r="Q74" s="30"/>
    </row>
    <row r="75" spans="2:17" s="210" customFormat="1" x14ac:dyDescent="0.25">
      <c r="B75" s="212" t="s">
        <v>248</v>
      </c>
      <c r="C75" s="360">
        <v>5110423734</v>
      </c>
      <c r="D75" s="360">
        <v>136217.41</v>
      </c>
      <c r="E75" s="360">
        <v>239646505.05000001</v>
      </c>
      <c r="F75" s="360">
        <v>188851623.56999999</v>
      </c>
      <c r="G75" s="360">
        <v>256395010.45999998</v>
      </c>
      <c r="H75" s="360">
        <v>244059150.93000001</v>
      </c>
      <c r="I75" s="360">
        <v>273423406.44</v>
      </c>
      <c r="J75" s="360">
        <v>51011061.240000002</v>
      </c>
      <c r="K75" s="360">
        <v>78338689.359999999</v>
      </c>
      <c r="L75" s="360">
        <v>71831706.510000005</v>
      </c>
      <c r="M75" s="360">
        <v>52962277.409999996</v>
      </c>
      <c r="N75" s="360">
        <v>122587592.20999999</v>
      </c>
      <c r="O75" s="360">
        <v>815146546.50999999</v>
      </c>
      <c r="P75" s="360">
        <f t="shared" ref="P75" si="7">+P76+P78+P81</f>
        <v>2394389787.1000004</v>
      </c>
      <c r="Q75" s="211"/>
    </row>
    <row r="76" spans="2:17" x14ac:dyDescent="0.25">
      <c r="B76" s="209" t="s">
        <v>238</v>
      </c>
      <c r="C76" s="291">
        <v>584917000</v>
      </c>
      <c r="D76" s="363">
        <v>0</v>
      </c>
      <c r="E76" s="363">
        <v>0</v>
      </c>
      <c r="F76" s="363">
        <v>0</v>
      </c>
      <c r="G76" s="363">
        <v>0</v>
      </c>
      <c r="H76" s="363">
        <v>0</v>
      </c>
      <c r="I76" s="291">
        <v>22394750</v>
      </c>
      <c r="J76" s="291">
        <v>0</v>
      </c>
      <c r="K76" s="363">
        <v>0</v>
      </c>
      <c r="L76" s="291">
        <v>0</v>
      </c>
      <c r="M76" s="291">
        <v>0</v>
      </c>
      <c r="N76" s="291">
        <v>45346100</v>
      </c>
      <c r="O76" s="291">
        <v>54397320</v>
      </c>
      <c r="P76" s="364">
        <f>+SUM(D76:O76)</f>
        <v>122138170</v>
      </c>
      <c r="Q76" s="30"/>
    </row>
    <row r="77" spans="2:17" x14ac:dyDescent="0.25">
      <c r="B77" s="21" t="s">
        <v>240</v>
      </c>
      <c r="C77" s="291">
        <v>584917000</v>
      </c>
      <c r="D77" s="363">
        <v>0</v>
      </c>
      <c r="E77" s="363">
        <v>0</v>
      </c>
      <c r="F77" s="363">
        <v>0</v>
      </c>
      <c r="G77" s="363">
        <v>0</v>
      </c>
      <c r="H77" s="363">
        <v>0</v>
      </c>
      <c r="I77" s="291">
        <v>22394750</v>
      </c>
      <c r="J77" s="291">
        <v>0</v>
      </c>
      <c r="K77" s="363">
        <v>0</v>
      </c>
      <c r="L77" s="291">
        <v>0</v>
      </c>
      <c r="M77" s="291">
        <v>0</v>
      </c>
      <c r="N77" s="291">
        <v>45346100</v>
      </c>
      <c r="O77" s="291">
        <v>54397320</v>
      </c>
      <c r="P77" s="364">
        <f>+SUM(D77:O77)</f>
        <v>122138170</v>
      </c>
      <c r="Q77" s="30"/>
    </row>
    <row r="78" spans="2:17" x14ac:dyDescent="0.25">
      <c r="B78" s="209" t="s">
        <v>243</v>
      </c>
      <c r="C78" s="291">
        <v>2227253564</v>
      </c>
      <c r="D78" s="291">
        <v>136217.41</v>
      </c>
      <c r="E78" s="291">
        <v>239646505.05000001</v>
      </c>
      <c r="F78" s="291">
        <v>188851623.56999999</v>
      </c>
      <c r="G78" s="291">
        <v>256395010.45999998</v>
      </c>
      <c r="H78" s="291">
        <v>244059150.93000001</v>
      </c>
      <c r="I78" s="291">
        <v>251028656.44</v>
      </c>
      <c r="J78" s="291">
        <v>51011061.240000002</v>
      </c>
      <c r="K78" s="291">
        <v>78338689.359999999</v>
      </c>
      <c r="L78" s="291">
        <v>71831706.510000005</v>
      </c>
      <c r="M78" s="291">
        <v>52962277.409999996</v>
      </c>
      <c r="N78" s="291">
        <v>77241492.209999993</v>
      </c>
      <c r="O78" s="291">
        <v>760749226.50999999</v>
      </c>
      <c r="P78" s="364">
        <f>+SUM(D78:O78)</f>
        <v>2272251617.1000004</v>
      </c>
      <c r="Q78" s="30"/>
    </row>
    <row r="79" spans="2:17" hidden="1" x14ac:dyDescent="0.25">
      <c r="B79" s="21" t="s">
        <v>244</v>
      </c>
      <c r="C79" s="291">
        <v>2227.2535640000001</v>
      </c>
      <c r="D79" s="291">
        <v>0.13621741000000001</v>
      </c>
      <c r="E79" s="291">
        <v>239.64650505</v>
      </c>
      <c r="F79" s="291">
        <v>188.85162356999999</v>
      </c>
      <c r="G79" s="291">
        <v>256.39501045999998</v>
      </c>
      <c r="H79" s="291">
        <v>244.05915093000002</v>
      </c>
      <c r="I79" s="291">
        <v>251.02865643999999</v>
      </c>
      <c r="J79" s="291">
        <v>51.011061240000004</v>
      </c>
      <c r="K79" s="291">
        <v>76.090099359999996</v>
      </c>
      <c r="L79" s="291">
        <v>71.831706510000004</v>
      </c>
      <c r="M79" s="291">
        <v>52.962277409999999</v>
      </c>
      <c r="N79" s="291">
        <v>77.24149220999999</v>
      </c>
      <c r="O79" s="291">
        <v>760.74922650999997</v>
      </c>
      <c r="P79" s="364">
        <f>+SUM(D79:O79)</f>
        <v>2270.0030270999996</v>
      </c>
      <c r="Q79" s="30"/>
    </row>
    <row r="80" spans="2:17" hidden="1" x14ac:dyDescent="0.25">
      <c r="B80" s="21" t="s">
        <v>245</v>
      </c>
      <c r="C80" s="291" t="s">
        <v>242</v>
      </c>
      <c r="D80" s="363">
        <v>0</v>
      </c>
      <c r="E80" s="363">
        <v>0</v>
      </c>
      <c r="F80" s="363">
        <v>0</v>
      </c>
      <c r="G80" s="363">
        <v>0</v>
      </c>
      <c r="H80" s="363">
        <v>0</v>
      </c>
      <c r="I80" s="363">
        <v>0</v>
      </c>
      <c r="J80" s="363">
        <v>0</v>
      </c>
      <c r="K80" s="291">
        <v>2.2485900000000001</v>
      </c>
      <c r="L80" s="291">
        <v>0</v>
      </c>
      <c r="M80" s="291">
        <v>0</v>
      </c>
      <c r="N80" s="291">
        <v>0</v>
      </c>
      <c r="O80" s="291">
        <v>0</v>
      </c>
      <c r="P80" s="364">
        <f>+SUM(D80:O80)</f>
        <v>2.2485900000000001</v>
      </c>
      <c r="Q80" s="30"/>
    </row>
    <row r="81" spans="2:18" hidden="1" x14ac:dyDescent="0.25">
      <c r="B81" s="209" t="s">
        <v>246</v>
      </c>
      <c r="C81" s="291">
        <v>2298.25317</v>
      </c>
      <c r="D81" s="363">
        <v>0</v>
      </c>
      <c r="E81" s="363">
        <v>0</v>
      </c>
      <c r="F81" s="363">
        <v>0</v>
      </c>
      <c r="G81" s="363">
        <v>0</v>
      </c>
      <c r="H81" s="363">
        <v>0</v>
      </c>
      <c r="I81" s="363">
        <v>0</v>
      </c>
      <c r="J81" s="363">
        <v>0</v>
      </c>
      <c r="K81" s="363">
        <v>0</v>
      </c>
      <c r="L81" s="363">
        <v>0</v>
      </c>
      <c r="M81" s="363">
        <v>0</v>
      </c>
      <c r="N81" s="363">
        <v>0</v>
      </c>
      <c r="O81" s="363">
        <v>0</v>
      </c>
      <c r="P81" s="363">
        <v>0</v>
      </c>
      <c r="Q81" s="30"/>
    </row>
    <row r="82" spans="2:18" hidden="1" x14ac:dyDescent="0.25">
      <c r="B82" s="21" t="s">
        <v>247</v>
      </c>
      <c r="C82" s="291">
        <v>2298.25317</v>
      </c>
      <c r="D82" s="363">
        <v>0</v>
      </c>
      <c r="E82" s="363">
        <v>0</v>
      </c>
      <c r="F82" s="363">
        <v>0</v>
      </c>
      <c r="G82" s="363">
        <v>0</v>
      </c>
      <c r="H82" s="363">
        <v>0</v>
      </c>
      <c r="I82" s="363">
        <v>0</v>
      </c>
      <c r="J82" s="363">
        <v>0</v>
      </c>
      <c r="K82" s="363">
        <v>0</v>
      </c>
      <c r="L82" s="363">
        <v>0</v>
      </c>
      <c r="M82" s="363">
        <v>0</v>
      </c>
      <c r="N82" s="363">
        <v>0</v>
      </c>
      <c r="O82" s="363">
        <v>0</v>
      </c>
      <c r="P82" s="363">
        <v>0</v>
      </c>
      <c r="Q82" s="30"/>
    </row>
    <row r="83" spans="2:18" x14ac:dyDescent="0.25">
      <c r="B83" s="208" t="s">
        <v>249</v>
      </c>
      <c r="C83" s="357">
        <f t="shared" ref="C83:P83" si="8">+C55+C57</f>
        <v>455433432120</v>
      </c>
      <c r="D83" s="357">
        <f t="shared" si="8"/>
        <v>133483982179.00002</v>
      </c>
      <c r="E83" s="357">
        <f t="shared" si="8"/>
        <v>31100793250.859982</v>
      </c>
      <c r="F83" s="357">
        <f t="shared" si="8"/>
        <v>34553535133.709984</v>
      </c>
      <c r="G83" s="357">
        <f t="shared" si="8"/>
        <v>48982565428.959976</v>
      </c>
      <c r="H83" s="357">
        <f t="shared" si="8"/>
        <v>36947329066.199989</v>
      </c>
      <c r="I83" s="357">
        <f t="shared" si="8"/>
        <v>33995102953.57</v>
      </c>
      <c r="J83" s="357">
        <f t="shared" si="8"/>
        <v>37773638423.030022</v>
      </c>
      <c r="K83" s="357">
        <f t="shared" si="8"/>
        <v>35919860629.959984</v>
      </c>
      <c r="L83" s="357">
        <f t="shared" si="8"/>
        <v>35661346472.01001</v>
      </c>
      <c r="M83" s="357">
        <f t="shared" si="8"/>
        <v>37971557038.529984</v>
      </c>
      <c r="N83" s="357">
        <f t="shared" si="8"/>
        <v>34263556847.309998</v>
      </c>
      <c r="O83" s="357">
        <f t="shared" si="8"/>
        <v>37915753469.669991</v>
      </c>
      <c r="P83" s="357">
        <f t="shared" si="8"/>
        <v>538569020892.81006</v>
      </c>
    </row>
    <row r="84" spans="2:18" x14ac:dyDescent="0.25">
      <c r="B84" s="206" t="s">
        <v>250</v>
      </c>
      <c r="C84" s="359">
        <f t="shared" ref="C84:P84" si="9">+C55+C58</f>
        <v>455433432120</v>
      </c>
      <c r="D84" s="359">
        <f t="shared" si="9"/>
        <v>40008431458.090012</v>
      </c>
      <c r="E84" s="359">
        <f t="shared" si="9"/>
        <v>31100793250.859982</v>
      </c>
      <c r="F84" s="359">
        <f t="shared" si="9"/>
        <v>34553535133.709984</v>
      </c>
      <c r="G84" s="359">
        <f t="shared" si="9"/>
        <v>48982565428.959976</v>
      </c>
      <c r="H84" s="359">
        <f t="shared" si="9"/>
        <v>36947329066.199989</v>
      </c>
      <c r="I84" s="359">
        <f t="shared" si="9"/>
        <v>33995102953.57</v>
      </c>
      <c r="J84" s="359">
        <f t="shared" si="9"/>
        <v>37773638423.030022</v>
      </c>
      <c r="K84" s="359">
        <f t="shared" si="9"/>
        <v>35919860629.959984</v>
      </c>
      <c r="L84" s="359">
        <f t="shared" si="9"/>
        <v>35661346472.01001</v>
      </c>
      <c r="M84" s="359">
        <f t="shared" si="9"/>
        <v>37971557038.529984</v>
      </c>
      <c r="N84" s="359">
        <f t="shared" si="9"/>
        <v>34263556847.309998</v>
      </c>
      <c r="O84" s="359">
        <f t="shared" si="9"/>
        <v>37915753469.669991</v>
      </c>
      <c r="P84" s="359">
        <f t="shared" si="9"/>
        <v>445093470171.90002</v>
      </c>
    </row>
    <row r="85" spans="2:18" x14ac:dyDescent="0.25">
      <c r="C85" s="291"/>
      <c r="D85" s="291"/>
      <c r="E85" s="291"/>
      <c r="F85" s="291"/>
      <c r="G85" s="291"/>
      <c r="H85" s="291"/>
      <c r="I85" s="291"/>
      <c r="J85" s="291"/>
      <c r="K85" s="291"/>
      <c r="L85" s="291"/>
      <c r="M85" s="291"/>
      <c r="N85" s="291"/>
      <c r="O85" s="291"/>
      <c r="P85" s="291"/>
    </row>
    <row r="86" spans="2:18" x14ac:dyDescent="0.25">
      <c r="B86" s="208" t="s">
        <v>251</v>
      </c>
      <c r="C86" s="357">
        <f t="shared" ref="C86:O86" si="10">C87+C90+C93</f>
        <v>175500485907</v>
      </c>
      <c r="D86" s="367">
        <f t="shared" si="10"/>
        <v>112323820386.18001</v>
      </c>
      <c r="E86" s="367">
        <f t="shared" si="10"/>
        <v>13816330250.860001</v>
      </c>
      <c r="F86" s="367">
        <f t="shared" si="10"/>
        <v>20261901792.759998</v>
      </c>
      <c r="G86" s="367">
        <f t="shared" si="10"/>
        <v>7460078236.6599998</v>
      </c>
      <c r="H86" s="367">
        <f t="shared" si="10"/>
        <v>45722421948.269997</v>
      </c>
      <c r="I86" s="367">
        <f t="shared" si="10"/>
        <v>13223024696.880001</v>
      </c>
      <c r="J86" s="367">
        <f t="shared" si="10"/>
        <v>8295730205.8899984</v>
      </c>
      <c r="K86" s="367">
        <f t="shared" si="10"/>
        <v>8135246363.5099993</v>
      </c>
      <c r="L86" s="367">
        <f t="shared" si="10"/>
        <v>5371647852.3400002</v>
      </c>
      <c r="M86" s="367">
        <f t="shared" si="10"/>
        <v>2231665584.1900001</v>
      </c>
      <c r="N86" s="367">
        <f t="shared" si="10"/>
        <v>477586517.58000004</v>
      </c>
      <c r="O86" s="367">
        <f t="shared" si="10"/>
        <v>16083360811.999998</v>
      </c>
      <c r="P86" s="367">
        <f t="shared" ref="P86:P114" si="11">+SUM(D86:O86)</f>
        <v>253402814647.12</v>
      </c>
    </row>
    <row r="87" spans="2:18" s="1" customFormat="1" x14ac:dyDescent="0.25">
      <c r="B87" s="2" t="s">
        <v>252</v>
      </c>
      <c r="C87" s="349">
        <v>0</v>
      </c>
      <c r="D87" s="368">
        <v>0</v>
      </c>
      <c r="E87" s="350">
        <v>0</v>
      </c>
      <c r="F87" s="368">
        <v>0</v>
      </c>
      <c r="G87" s="350">
        <v>0</v>
      </c>
      <c r="H87" s="368">
        <v>0</v>
      </c>
      <c r="I87" s="350">
        <v>0</v>
      </c>
      <c r="J87" s="368">
        <v>0</v>
      </c>
      <c r="K87" s="350">
        <v>0</v>
      </c>
      <c r="L87" s="368">
        <v>0</v>
      </c>
      <c r="M87" s="350">
        <v>0</v>
      </c>
      <c r="N87" s="368">
        <v>0</v>
      </c>
      <c r="O87" s="350">
        <v>0</v>
      </c>
      <c r="P87" s="350">
        <f t="shared" si="11"/>
        <v>0</v>
      </c>
      <c r="R87" s="34"/>
    </row>
    <row r="88" spans="2:18" x14ac:dyDescent="0.25">
      <c r="B88" s="21" t="s">
        <v>253</v>
      </c>
      <c r="C88" s="351">
        <v>0</v>
      </c>
      <c r="D88" s="363">
        <v>0</v>
      </c>
      <c r="E88" s="363">
        <v>0</v>
      </c>
      <c r="F88" s="363">
        <v>0</v>
      </c>
      <c r="G88" s="363">
        <v>0</v>
      </c>
      <c r="H88" s="363">
        <v>0</v>
      </c>
      <c r="I88" s="363">
        <v>0</v>
      </c>
      <c r="J88" s="363">
        <v>0</v>
      </c>
      <c r="K88" s="363">
        <v>0</v>
      </c>
      <c r="L88" s="363">
        <v>0</v>
      </c>
      <c r="M88" s="363">
        <v>0</v>
      </c>
      <c r="N88" s="363">
        <v>0</v>
      </c>
      <c r="O88" s="363">
        <v>0</v>
      </c>
      <c r="P88" s="291">
        <f t="shared" si="11"/>
        <v>0</v>
      </c>
      <c r="R88" s="73"/>
    </row>
    <row r="89" spans="2:18" hidden="1" x14ac:dyDescent="0.25">
      <c r="B89" s="70" t="s">
        <v>254</v>
      </c>
      <c r="C89" s="351">
        <v>0</v>
      </c>
      <c r="D89" s="363">
        <v>0</v>
      </c>
      <c r="E89" s="363">
        <v>0</v>
      </c>
      <c r="F89" s="363">
        <v>0</v>
      </c>
      <c r="G89" s="363">
        <v>0</v>
      </c>
      <c r="H89" s="363">
        <v>0</v>
      </c>
      <c r="I89" s="363">
        <v>0</v>
      </c>
      <c r="J89" s="363">
        <v>0</v>
      </c>
      <c r="K89" s="363">
        <v>0</v>
      </c>
      <c r="L89" s="363">
        <v>0</v>
      </c>
      <c r="M89" s="363">
        <v>0</v>
      </c>
      <c r="N89" s="363">
        <v>0</v>
      </c>
      <c r="O89" s="363">
        <v>0</v>
      </c>
      <c r="P89" s="291">
        <f t="shared" si="11"/>
        <v>0</v>
      </c>
      <c r="R89" s="73"/>
    </row>
    <row r="90" spans="2:18" s="1" customFormat="1" x14ac:dyDescent="0.25">
      <c r="B90" s="2" t="s">
        <v>255</v>
      </c>
      <c r="C90" s="349">
        <v>0</v>
      </c>
      <c r="D90" s="368">
        <v>0</v>
      </c>
      <c r="E90" s="368">
        <v>115009428.09999999</v>
      </c>
      <c r="F90" s="368">
        <v>0</v>
      </c>
      <c r="G90" s="368">
        <v>0</v>
      </c>
      <c r="H90" s="368">
        <v>0</v>
      </c>
      <c r="I90" s="368">
        <v>0</v>
      </c>
      <c r="J90" s="368">
        <v>0</v>
      </c>
      <c r="K90" s="368">
        <v>0</v>
      </c>
      <c r="L90" s="368">
        <v>0</v>
      </c>
      <c r="M90" s="368">
        <v>0</v>
      </c>
      <c r="N90" s="368">
        <v>0</v>
      </c>
      <c r="O90" s="368">
        <v>0</v>
      </c>
      <c r="P90" s="350">
        <f t="shared" si="11"/>
        <v>115009428.09999999</v>
      </c>
      <c r="R90" s="34"/>
    </row>
    <row r="91" spans="2:18" x14ac:dyDescent="0.25">
      <c r="B91" s="21" t="s">
        <v>256</v>
      </c>
      <c r="C91" s="351">
        <v>0</v>
      </c>
      <c r="D91" s="363">
        <v>0</v>
      </c>
      <c r="E91" s="363">
        <v>115009428.09999999</v>
      </c>
      <c r="F91" s="363">
        <v>0</v>
      </c>
      <c r="G91" s="363">
        <v>0</v>
      </c>
      <c r="H91" s="363">
        <v>0</v>
      </c>
      <c r="I91" s="363">
        <v>0</v>
      </c>
      <c r="J91" s="363">
        <v>0</v>
      </c>
      <c r="K91" s="363">
        <v>0</v>
      </c>
      <c r="L91" s="363">
        <v>0</v>
      </c>
      <c r="M91" s="363">
        <v>0</v>
      </c>
      <c r="N91" s="363">
        <v>0</v>
      </c>
      <c r="O91" s="363">
        <v>0</v>
      </c>
      <c r="P91" s="291">
        <f t="shared" si="11"/>
        <v>115009428.09999999</v>
      </c>
      <c r="R91" s="73"/>
    </row>
    <row r="92" spans="2:18" x14ac:dyDescent="0.25">
      <c r="B92" s="70" t="s">
        <v>257</v>
      </c>
      <c r="C92" s="351">
        <v>0</v>
      </c>
      <c r="D92" s="363">
        <v>0</v>
      </c>
      <c r="E92" s="363">
        <v>115009428.09999999</v>
      </c>
      <c r="F92" s="363">
        <v>0</v>
      </c>
      <c r="G92" s="363">
        <v>0</v>
      </c>
      <c r="H92" s="363">
        <v>0</v>
      </c>
      <c r="I92" s="363">
        <v>0</v>
      </c>
      <c r="J92" s="363">
        <v>0</v>
      </c>
      <c r="K92" s="363">
        <v>0</v>
      </c>
      <c r="L92" s="363">
        <v>0</v>
      </c>
      <c r="M92" s="363">
        <v>0</v>
      </c>
      <c r="N92" s="363">
        <v>0</v>
      </c>
      <c r="O92" s="363">
        <v>0</v>
      </c>
      <c r="P92" s="291">
        <f t="shared" si="11"/>
        <v>115009428.09999999</v>
      </c>
      <c r="R92" s="73"/>
    </row>
    <row r="93" spans="2:18" s="1" customFormat="1" x14ac:dyDescent="0.25">
      <c r="B93" s="2" t="s">
        <v>258</v>
      </c>
      <c r="C93" s="349">
        <v>175500485907</v>
      </c>
      <c r="D93" s="368">
        <v>112323820386.18001</v>
      </c>
      <c r="E93" s="368">
        <v>13701320822.76</v>
      </c>
      <c r="F93" s="368">
        <v>20261901792.759998</v>
      </c>
      <c r="G93" s="368">
        <v>7460078236.6599998</v>
      </c>
      <c r="H93" s="368">
        <v>45722421948.269997</v>
      </c>
      <c r="I93" s="368">
        <v>13223024696.880001</v>
      </c>
      <c r="J93" s="368">
        <v>8295730205.8899984</v>
      </c>
      <c r="K93" s="368">
        <v>8135246363.5099993</v>
      </c>
      <c r="L93" s="368">
        <v>5371647852.3400002</v>
      </c>
      <c r="M93" s="368">
        <v>2231665584.1900001</v>
      </c>
      <c r="N93" s="368">
        <v>477586517.58000004</v>
      </c>
      <c r="O93" s="368">
        <v>16083360811.999998</v>
      </c>
      <c r="P93" s="350">
        <f t="shared" si="11"/>
        <v>253287805219.01999</v>
      </c>
      <c r="R93" s="34"/>
    </row>
    <row r="94" spans="2:18" x14ac:dyDescent="0.25">
      <c r="B94" s="21" t="s">
        <v>259</v>
      </c>
      <c r="C94" s="351">
        <v>110989946507</v>
      </c>
      <c r="D94" s="363">
        <v>111476161357.3</v>
      </c>
      <c r="E94" s="363">
        <v>0</v>
      </c>
      <c r="F94" s="363">
        <v>14000000000</v>
      </c>
      <c r="G94" s="363">
        <v>6000000000</v>
      </c>
      <c r="H94" s="363">
        <v>44805050442.699997</v>
      </c>
      <c r="I94" s="363">
        <v>12000000000</v>
      </c>
      <c r="J94" s="363">
        <v>7044738200</v>
      </c>
      <c r="K94" s="363">
        <v>0</v>
      </c>
      <c r="L94" s="363">
        <v>3000000000</v>
      </c>
      <c r="M94" s="363">
        <v>0</v>
      </c>
      <c r="N94" s="363">
        <v>0</v>
      </c>
      <c r="O94" s="363">
        <v>0</v>
      </c>
      <c r="P94" s="291">
        <f t="shared" si="11"/>
        <v>198325950000</v>
      </c>
      <c r="R94" s="73"/>
    </row>
    <row r="95" spans="2:18" x14ac:dyDescent="0.25">
      <c r="B95" s="70" t="s">
        <v>260</v>
      </c>
      <c r="C95" s="351">
        <v>41989946507</v>
      </c>
      <c r="D95" s="363">
        <v>0</v>
      </c>
      <c r="E95" s="363">
        <v>0</v>
      </c>
      <c r="F95" s="363">
        <v>14000000000</v>
      </c>
      <c r="G95" s="363">
        <v>6000000000</v>
      </c>
      <c r="H95" s="363">
        <v>0</v>
      </c>
      <c r="I95" s="363">
        <v>12000000000</v>
      </c>
      <c r="J95" s="363">
        <v>7000000000</v>
      </c>
      <c r="K95" s="363">
        <v>0</v>
      </c>
      <c r="L95" s="363">
        <v>3000000000</v>
      </c>
      <c r="M95" s="363">
        <v>0</v>
      </c>
      <c r="N95" s="363">
        <v>0</v>
      </c>
      <c r="O95" s="363">
        <v>0</v>
      </c>
      <c r="P95" s="291">
        <f t="shared" si="11"/>
        <v>42000000000</v>
      </c>
      <c r="R95" s="73"/>
    </row>
    <row r="96" spans="2:18" x14ac:dyDescent="0.25">
      <c r="B96" s="70" t="s">
        <v>261</v>
      </c>
      <c r="C96" s="351">
        <v>69000000000</v>
      </c>
      <c r="D96" s="363">
        <v>25151878850</v>
      </c>
      <c r="E96" s="363">
        <v>0</v>
      </c>
      <c r="F96" s="363">
        <v>0</v>
      </c>
      <c r="G96" s="363">
        <v>0</v>
      </c>
      <c r="H96" s="363">
        <v>44805050442.699997</v>
      </c>
      <c r="I96" s="363">
        <v>0</v>
      </c>
      <c r="J96" s="363">
        <v>44738200</v>
      </c>
      <c r="K96" s="363">
        <v>0</v>
      </c>
      <c r="L96" s="363">
        <v>0</v>
      </c>
      <c r="M96" s="363">
        <v>0</v>
      </c>
      <c r="N96" s="363">
        <v>0</v>
      </c>
      <c r="O96" s="363">
        <v>0</v>
      </c>
      <c r="P96" s="291">
        <f t="shared" si="11"/>
        <v>70001667492.699997</v>
      </c>
      <c r="R96" s="73"/>
    </row>
    <row r="97" spans="2:18" x14ac:dyDescent="0.25">
      <c r="B97" s="207" t="s">
        <v>262</v>
      </c>
      <c r="C97" s="369">
        <v>0</v>
      </c>
      <c r="D97" s="370">
        <v>86324282507.300003</v>
      </c>
      <c r="E97" s="370">
        <v>0</v>
      </c>
      <c r="F97" s="370">
        <v>0</v>
      </c>
      <c r="G97" s="370">
        <v>0</v>
      </c>
      <c r="H97" s="370">
        <v>0</v>
      </c>
      <c r="I97" s="370">
        <v>0</v>
      </c>
      <c r="J97" s="370">
        <v>0</v>
      </c>
      <c r="K97" s="370">
        <v>0</v>
      </c>
      <c r="L97" s="370">
        <v>0</v>
      </c>
      <c r="M97" s="370">
        <v>0</v>
      </c>
      <c r="N97" s="370">
        <v>0</v>
      </c>
      <c r="O97" s="370">
        <v>0</v>
      </c>
      <c r="P97" s="365">
        <f t="shared" si="11"/>
        <v>86324282507.300003</v>
      </c>
      <c r="R97" s="73"/>
    </row>
    <row r="98" spans="2:18" x14ac:dyDescent="0.25">
      <c r="B98" s="21" t="s">
        <v>263</v>
      </c>
      <c r="C98" s="351">
        <v>64510539400</v>
      </c>
      <c r="D98" s="363">
        <v>847659028.88</v>
      </c>
      <c r="E98" s="363">
        <v>13701320822.76</v>
      </c>
      <c r="F98" s="363">
        <v>6261901792.7599993</v>
      </c>
      <c r="G98" s="363">
        <v>1460078236.6600001</v>
      </c>
      <c r="H98" s="363">
        <v>917371505.56999969</v>
      </c>
      <c r="I98" s="363">
        <v>1223024696.8800001</v>
      </c>
      <c r="J98" s="363">
        <v>1250992005.8899999</v>
      </c>
      <c r="K98" s="363">
        <v>8135246363.5099993</v>
      </c>
      <c r="L98" s="363">
        <v>2371647852.3399997</v>
      </c>
      <c r="M98" s="363">
        <v>2231665584.1900001</v>
      </c>
      <c r="N98" s="363">
        <v>477586517.58000004</v>
      </c>
      <c r="O98" s="363">
        <v>16083360811.999998</v>
      </c>
      <c r="P98" s="291">
        <f t="shared" si="11"/>
        <v>54961855219.019997</v>
      </c>
      <c r="R98" s="73"/>
    </row>
    <row r="99" spans="2:18" hidden="1" x14ac:dyDescent="0.25">
      <c r="B99" s="70" t="s">
        <v>264</v>
      </c>
      <c r="C99" s="351">
        <v>0</v>
      </c>
      <c r="D99" s="363">
        <v>0</v>
      </c>
      <c r="E99" s="363">
        <v>0</v>
      </c>
      <c r="F99" s="363">
        <v>0</v>
      </c>
      <c r="G99" s="363">
        <v>0</v>
      </c>
      <c r="H99" s="363">
        <v>0</v>
      </c>
      <c r="I99" s="363">
        <v>0</v>
      </c>
      <c r="J99" s="363">
        <v>0</v>
      </c>
      <c r="K99" s="363">
        <v>0</v>
      </c>
      <c r="L99" s="363">
        <v>0</v>
      </c>
      <c r="M99" s="363">
        <v>0</v>
      </c>
      <c r="N99" s="363">
        <v>0</v>
      </c>
      <c r="O99" s="363">
        <v>0</v>
      </c>
      <c r="P99" s="291">
        <f t="shared" si="11"/>
        <v>0</v>
      </c>
      <c r="R99" s="73"/>
    </row>
    <row r="100" spans="2:18" hidden="1" x14ac:dyDescent="0.25">
      <c r="B100" s="70" t="s">
        <v>265</v>
      </c>
      <c r="C100" s="351">
        <v>64510.539400000001</v>
      </c>
      <c r="D100" s="363">
        <v>847.65902888000005</v>
      </c>
      <c r="E100" s="363">
        <v>13701.320822760001</v>
      </c>
      <c r="F100" s="363">
        <v>6261.9017927599989</v>
      </c>
      <c r="G100" s="363">
        <v>1460.0782366600001</v>
      </c>
      <c r="H100" s="363">
        <v>917.37150556999973</v>
      </c>
      <c r="I100" s="363">
        <v>1223.0246968800002</v>
      </c>
      <c r="J100" s="363">
        <v>1250.99200589</v>
      </c>
      <c r="K100" s="363">
        <v>8135.2463635099994</v>
      </c>
      <c r="L100" s="363">
        <v>2371.6478523399996</v>
      </c>
      <c r="M100" s="363">
        <v>2231.6655841900001</v>
      </c>
      <c r="N100" s="363">
        <v>477.58651758000002</v>
      </c>
      <c r="O100" s="363">
        <v>16083.360811999999</v>
      </c>
      <c r="P100" s="291">
        <f t="shared" si="11"/>
        <v>54961.855219019992</v>
      </c>
      <c r="R100" s="73"/>
    </row>
    <row r="101" spans="2:18" x14ac:dyDescent="0.25">
      <c r="B101" s="206" t="s">
        <v>266</v>
      </c>
      <c r="C101" s="359">
        <f t="shared" ref="C101:O101" si="12">C102+C105+C108</f>
        <v>175500485907</v>
      </c>
      <c r="D101" s="371">
        <f t="shared" si="12"/>
        <v>25999537878.880001</v>
      </c>
      <c r="E101" s="371">
        <f t="shared" si="12"/>
        <v>13816330250.860001</v>
      </c>
      <c r="F101" s="371">
        <f t="shared" si="12"/>
        <v>20261901792.759998</v>
      </c>
      <c r="G101" s="371">
        <f t="shared" si="12"/>
        <v>7460078236.6599998</v>
      </c>
      <c r="H101" s="371">
        <f t="shared" si="12"/>
        <v>45722421948.269997</v>
      </c>
      <c r="I101" s="371">
        <f t="shared" si="12"/>
        <v>13223024696.880001</v>
      </c>
      <c r="J101" s="371">
        <f t="shared" si="12"/>
        <v>8295730205.8899984</v>
      </c>
      <c r="K101" s="371">
        <f t="shared" si="12"/>
        <v>8135246363.5099993</v>
      </c>
      <c r="L101" s="371">
        <f t="shared" si="12"/>
        <v>5371647852.3400002</v>
      </c>
      <c r="M101" s="371">
        <f t="shared" si="12"/>
        <v>2231665584.1900001</v>
      </c>
      <c r="N101" s="371">
        <f t="shared" si="12"/>
        <v>477586517.58000004</v>
      </c>
      <c r="O101" s="371">
        <f t="shared" si="12"/>
        <v>16083360811.999998</v>
      </c>
      <c r="P101" s="371">
        <f t="shared" si="11"/>
        <v>167078532139.81998</v>
      </c>
      <c r="R101" s="73"/>
    </row>
    <row r="102" spans="2:18" x14ac:dyDescent="0.25">
      <c r="B102" s="2" t="s">
        <v>252</v>
      </c>
      <c r="C102" s="349">
        <v>0</v>
      </c>
      <c r="D102" s="368">
        <v>0</v>
      </c>
      <c r="E102" s="350">
        <v>0</v>
      </c>
      <c r="F102" s="368">
        <v>0</v>
      </c>
      <c r="G102" s="350">
        <v>0</v>
      </c>
      <c r="H102" s="368">
        <v>0</v>
      </c>
      <c r="I102" s="350">
        <v>0</v>
      </c>
      <c r="J102" s="368">
        <v>0</v>
      </c>
      <c r="K102" s="350">
        <v>0</v>
      </c>
      <c r="L102" s="368">
        <v>0</v>
      </c>
      <c r="M102" s="350">
        <v>0</v>
      </c>
      <c r="N102" s="368">
        <v>0</v>
      </c>
      <c r="O102" s="350">
        <v>0</v>
      </c>
      <c r="P102" s="350">
        <f t="shared" si="11"/>
        <v>0</v>
      </c>
      <c r="R102" s="73"/>
    </row>
    <row r="103" spans="2:18" x14ac:dyDescent="0.25">
      <c r="B103" s="21" t="s">
        <v>253</v>
      </c>
      <c r="C103" s="351">
        <v>0</v>
      </c>
      <c r="D103" s="363">
        <v>0</v>
      </c>
      <c r="E103" s="363">
        <v>0</v>
      </c>
      <c r="F103" s="363">
        <v>0</v>
      </c>
      <c r="G103" s="363">
        <v>0</v>
      </c>
      <c r="H103" s="363">
        <v>0</v>
      </c>
      <c r="I103" s="363">
        <v>0</v>
      </c>
      <c r="J103" s="363">
        <v>0</v>
      </c>
      <c r="K103" s="363">
        <v>0</v>
      </c>
      <c r="L103" s="363">
        <v>0</v>
      </c>
      <c r="M103" s="363">
        <v>0</v>
      </c>
      <c r="N103" s="363">
        <v>0</v>
      </c>
      <c r="O103" s="363">
        <v>0</v>
      </c>
      <c r="P103" s="291">
        <f t="shared" si="11"/>
        <v>0</v>
      </c>
      <c r="R103" s="73"/>
    </row>
    <row r="104" spans="2:18" hidden="1" x14ac:dyDescent="0.25">
      <c r="B104" s="70" t="s">
        <v>254</v>
      </c>
      <c r="C104" s="351">
        <v>0</v>
      </c>
      <c r="D104" s="363">
        <v>0</v>
      </c>
      <c r="E104" s="363">
        <v>0</v>
      </c>
      <c r="F104" s="363">
        <v>0</v>
      </c>
      <c r="G104" s="363">
        <v>0</v>
      </c>
      <c r="H104" s="363">
        <v>0</v>
      </c>
      <c r="I104" s="363">
        <v>0</v>
      </c>
      <c r="J104" s="363">
        <v>0</v>
      </c>
      <c r="K104" s="363">
        <v>0</v>
      </c>
      <c r="L104" s="363">
        <v>0</v>
      </c>
      <c r="M104" s="363">
        <v>0</v>
      </c>
      <c r="N104" s="363">
        <v>0</v>
      </c>
      <c r="O104" s="363">
        <v>0</v>
      </c>
      <c r="P104" s="291">
        <f t="shared" si="11"/>
        <v>0</v>
      </c>
      <c r="R104" s="73"/>
    </row>
    <row r="105" spans="2:18" x14ac:dyDescent="0.25">
      <c r="B105" s="2" t="s">
        <v>255</v>
      </c>
      <c r="C105" s="349">
        <v>0</v>
      </c>
      <c r="D105" s="368">
        <v>0</v>
      </c>
      <c r="E105" s="368">
        <v>115009428.09999999</v>
      </c>
      <c r="F105" s="368">
        <v>0</v>
      </c>
      <c r="G105" s="368">
        <v>0</v>
      </c>
      <c r="H105" s="368">
        <v>0</v>
      </c>
      <c r="I105" s="368">
        <v>0</v>
      </c>
      <c r="J105" s="368">
        <v>0</v>
      </c>
      <c r="K105" s="368">
        <v>0</v>
      </c>
      <c r="L105" s="368">
        <v>0</v>
      </c>
      <c r="M105" s="368">
        <v>0</v>
      </c>
      <c r="N105" s="368">
        <v>0</v>
      </c>
      <c r="O105" s="368">
        <v>0</v>
      </c>
      <c r="P105" s="350">
        <f t="shared" si="11"/>
        <v>115009428.09999999</v>
      </c>
      <c r="R105" s="73"/>
    </row>
    <row r="106" spans="2:18" x14ac:dyDescent="0.25">
      <c r="B106" s="21" t="s">
        <v>256</v>
      </c>
      <c r="C106" s="351">
        <v>0</v>
      </c>
      <c r="D106" s="363">
        <v>0</v>
      </c>
      <c r="E106" s="363">
        <v>115009428.09999999</v>
      </c>
      <c r="F106" s="363">
        <v>0</v>
      </c>
      <c r="G106" s="363">
        <v>0</v>
      </c>
      <c r="H106" s="363">
        <v>0</v>
      </c>
      <c r="I106" s="363">
        <v>0</v>
      </c>
      <c r="J106" s="363">
        <v>0</v>
      </c>
      <c r="K106" s="363">
        <v>0</v>
      </c>
      <c r="L106" s="363">
        <v>0</v>
      </c>
      <c r="M106" s="363">
        <v>0</v>
      </c>
      <c r="N106" s="363">
        <v>0</v>
      </c>
      <c r="O106" s="363">
        <v>0</v>
      </c>
      <c r="P106" s="291">
        <f t="shared" si="11"/>
        <v>115009428.09999999</v>
      </c>
      <c r="R106" s="73"/>
    </row>
    <row r="107" spans="2:18" x14ac:dyDescent="0.25">
      <c r="B107" s="70" t="s">
        <v>257</v>
      </c>
      <c r="C107" s="351">
        <v>0</v>
      </c>
      <c r="D107" s="363">
        <v>0</v>
      </c>
      <c r="E107" s="363">
        <v>115009428.09999999</v>
      </c>
      <c r="F107" s="363">
        <v>0</v>
      </c>
      <c r="G107" s="363">
        <v>0</v>
      </c>
      <c r="H107" s="363">
        <v>0</v>
      </c>
      <c r="I107" s="363">
        <v>0</v>
      </c>
      <c r="J107" s="363">
        <v>0</v>
      </c>
      <c r="K107" s="363">
        <v>0</v>
      </c>
      <c r="L107" s="363">
        <v>0</v>
      </c>
      <c r="M107" s="363">
        <v>0</v>
      </c>
      <c r="N107" s="363">
        <v>0</v>
      </c>
      <c r="O107" s="363">
        <v>0</v>
      </c>
      <c r="P107" s="291">
        <f t="shared" si="11"/>
        <v>115009428.09999999</v>
      </c>
      <c r="R107" s="73"/>
    </row>
    <row r="108" spans="2:18" x14ac:dyDescent="0.25">
      <c r="B108" s="2" t="s">
        <v>258</v>
      </c>
      <c r="C108" s="349">
        <v>175500485907</v>
      </c>
      <c r="D108" s="368">
        <v>25999537878.880001</v>
      </c>
      <c r="E108" s="368">
        <v>13701320822.76</v>
      </c>
      <c r="F108" s="368">
        <v>20261901792.759998</v>
      </c>
      <c r="G108" s="368">
        <v>7460078236.6599998</v>
      </c>
      <c r="H108" s="368">
        <v>45722421948.269997</v>
      </c>
      <c r="I108" s="368">
        <v>13223024696.880001</v>
      </c>
      <c r="J108" s="368">
        <v>8295730205.8899984</v>
      </c>
      <c r="K108" s="368">
        <v>8135246363.5099993</v>
      </c>
      <c r="L108" s="368">
        <v>5371647852.3400002</v>
      </c>
      <c r="M108" s="368">
        <v>2231665584.1900001</v>
      </c>
      <c r="N108" s="368">
        <v>477586517.58000004</v>
      </c>
      <c r="O108" s="368">
        <v>16083360811.999998</v>
      </c>
      <c r="P108" s="350">
        <f t="shared" si="11"/>
        <v>166963522711.71997</v>
      </c>
      <c r="R108" s="73"/>
    </row>
    <row r="109" spans="2:18" x14ac:dyDescent="0.25">
      <c r="B109" s="21" t="s">
        <v>259</v>
      </c>
      <c r="C109" s="351">
        <v>110989946507</v>
      </c>
      <c r="D109" s="363">
        <v>25151878850</v>
      </c>
      <c r="E109" s="363">
        <v>0</v>
      </c>
      <c r="F109" s="363">
        <v>14000000000</v>
      </c>
      <c r="G109" s="363">
        <v>6000000000</v>
      </c>
      <c r="H109" s="363">
        <v>44805050442.699997</v>
      </c>
      <c r="I109" s="363">
        <v>12000000000</v>
      </c>
      <c r="J109" s="363">
        <v>7044738200</v>
      </c>
      <c r="K109" s="363">
        <v>0</v>
      </c>
      <c r="L109" s="363">
        <v>3000000000</v>
      </c>
      <c r="M109" s="363">
        <v>0</v>
      </c>
      <c r="N109" s="363">
        <v>0</v>
      </c>
      <c r="O109" s="363">
        <v>0</v>
      </c>
      <c r="P109" s="291">
        <f t="shared" si="11"/>
        <v>112001667492.7</v>
      </c>
      <c r="R109" s="73"/>
    </row>
    <row r="110" spans="2:18" x14ac:dyDescent="0.25">
      <c r="B110" s="70" t="s">
        <v>260</v>
      </c>
      <c r="C110" s="351">
        <v>41989946507</v>
      </c>
      <c r="D110" s="363">
        <v>0</v>
      </c>
      <c r="E110" s="363">
        <v>0</v>
      </c>
      <c r="F110" s="363">
        <v>14000000000</v>
      </c>
      <c r="G110" s="363">
        <v>6000000000</v>
      </c>
      <c r="H110" s="363">
        <v>0</v>
      </c>
      <c r="I110" s="363">
        <v>12000000000</v>
      </c>
      <c r="J110" s="363">
        <v>7000000000</v>
      </c>
      <c r="K110" s="363">
        <v>0</v>
      </c>
      <c r="L110" s="363">
        <v>3000000000</v>
      </c>
      <c r="M110" s="363">
        <v>0</v>
      </c>
      <c r="N110" s="363">
        <v>0</v>
      </c>
      <c r="O110" s="363">
        <v>0</v>
      </c>
      <c r="P110" s="291">
        <f t="shared" si="11"/>
        <v>42000000000</v>
      </c>
      <c r="R110" s="73"/>
    </row>
    <row r="111" spans="2:18" x14ac:dyDescent="0.25">
      <c r="B111" s="70" t="s">
        <v>261</v>
      </c>
      <c r="C111" s="351">
        <v>69000000000</v>
      </c>
      <c r="D111" s="363">
        <v>25151878850</v>
      </c>
      <c r="E111" s="363">
        <v>0</v>
      </c>
      <c r="F111" s="363">
        <v>0</v>
      </c>
      <c r="G111" s="363">
        <v>0</v>
      </c>
      <c r="H111" s="363">
        <v>44805050442.699997</v>
      </c>
      <c r="I111" s="363">
        <v>0</v>
      </c>
      <c r="J111" s="363">
        <v>44738200</v>
      </c>
      <c r="K111" s="363">
        <v>0</v>
      </c>
      <c r="L111" s="363">
        <v>0</v>
      </c>
      <c r="M111" s="363">
        <v>0</v>
      </c>
      <c r="N111" s="363">
        <v>0</v>
      </c>
      <c r="O111" s="363">
        <v>0</v>
      </c>
      <c r="P111" s="291">
        <f t="shared" si="11"/>
        <v>70001667492.699997</v>
      </c>
      <c r="R111" s="73"/>
    </row>
    <row r="112" spans="2:18" x14ac:dyDescent="0.25">
      <c r="B112" s="21" t="s">
        <v>263</v>
      </c>
      <c r="C112" s="351">
        <v>64510539400</v>
      </c>
      <c r="D112" s="363">
        <v>847659028.88</v>
      </c>
      <c r="E112" s="363">
        <v>13701320822.76</v>
      </c>
      <c r="F112" s="363">
        <v>6261901792.7599993</v>
      </c>
      <c r="G112" s="363">
        <v>1460078236.6600001</v>
      </c>
      <c r="H112" s="363">
        <v>917371505.56999969</v>
      </c>
      <c r="I112" s="363">
        <v>1223024696.8800001</v>
      </c>
      <c r="J112" s="363">
        <v>1250992005.8899999</v>
      </c>
      <c r="K112" s="363">
        <v>8135246363.5099993</v>
      </c>
      <c r="L112" s="363">
        <v>2371647852.3399997</v>
      </c>
      <c r="M112" s="363">
        <v>2231665584.1900001</v>
      </c>
      <c r="N112" s="363">
        <v>477586517.58000004</v>
      </c>
      <c r="O112" s="363">
        <v>16083360811.999998</v>
      </c>
      <c r="P112" s="291">
        <f t="shared" si="11"/>
        <v>54961855219.019997</v>
      </c>
      <c r="R112" s="73"/>
    </row>
    <row r="113" spans="2:18" hidden="1" x14ac:dyDescent="0.25">
      <c r="B113" s="70" t="s">
        <v>264</v>
      </c>
      <c r="C113" s="351">
        <v>0</v>
      </c>
      <c r="D113" s="363">
        <v>0</v>
      </c>
      <c r="E113" s="363">
        <v>0</v>
      </c>
      <c r="F113" s="363">
        <v>0</v>
      </c>
      <c r="G113" s="363">
        <v>0</v>
      </c>
      <c r="H113" s="363">
        <v>0</v>
      </c>
      <c r="I113" s="363">
        <v>0</v>
      </c>
      <c r="J113" s="363">
        <v>0</v>
      </c>
      <c r="K113" s="363">
        <v>0</v>
      </c>
      <c r="L113" s="363">
        <v>0</v>
      </c>
      <c r="M113" s="363">
        <v>0</v>
      </c>
      <c r="N113" s="363">
        <v>0</v>
      </c>
      <c r="O113" s="363">
        <v>0</v>
      </c>
      <c r="P113" s="291">
        <f t="shared" si="11"/>
        <v>0</v>
      </c>
      <c r="R113" s="73"/>
    </row>
    <row r="114" spans="2:18" hidden="1" x14ac:dyDescent="0.25">
      <c r="B114" s="70" t="s">
        <v>265</v>
      </c>
      <c r="C114" s="351">
        <v>64510.539400000001</v>
      </c>
      <c r="D114" s="363">
        <v>847.65902888000005</v>
      </c>
      <c r="E114" s="363">
        <v>13701.320822760001</v>
      </c>
      <c r="F114" s="363">
        <v>6261.9017927599989</v>
      </c>
      <c r="G114" s="363">
        <v>1460.0782366600001</v>
      </c>
      <c r="H114" s="363">
        <v>917.37150556999973</v>
      </c>
      <c r="I114" s="363">
        <v>1223.0246968800002</v>
      </c>
      <c r="J114" s="363">
        <v>1250.99200589</v>
      </c>
      <c r="K114" s="363">
        <v>8135.2463635099994</v>
      </c>
      <c r="L114" s="363">
        <v>2371.6478523399996</v>
      </c>
      <c r="M114" s="363">
        <v>2231.6655841900001</v>
      </c>
      <c r="N114" s="363">
        <v>477.58651758000002</v>
      </c>
      <c r="O114" s="363">
        <v>16083.360811999999</v>
      </c>
      <c r="P114" s="291">
        <f t="shared" si="11"/>
        <v>54961.855219019992</v>
      </c>
      <c r="R114" s="73"/>
    </row>
    <row r="115" spans="2:18" x14ac:dyDescent="0.25">
      <c r="B115" s="205" t="s">
        <v>267</v>
      </c>
      <c r="C115" s="372">
        <f t="shared" ref="C115:P115" si="13">+C83+C86</f>
        <v>630933918027</v>
      </c>
      <c r="D115" s="373">
        <f t="shared" si="13"/>
        <v>245807802565.18002</v>
      </c>
      <c r="E115" s="373">
        <f t="shared" si="13"/>
        <v>44917123501.719986</v>
      </c>
      <c r="F115" s="373">
        <f t="shared" si="13"/>
        <v>54815436926.469986</v>
      </c>
      <c r="G115" s="373">
        <f t="shared" si="13"/>
        <v>56442643665.61998</v>
      </c>
      <c r="H115" s="373">
        <f t="shared" si="13"/>
        <v>82669751014.469986</v>
      </c>
      <c r="I115" s="373">
        <f t="shared" si="13"/>
        <v>47218127650.449997</v>
      </c>
      <c r="J115" s="373">
        <f t="shared" si="13"/>
        <v>46069368628.920021</v>
      </c>
      <c r="K115" s="373">
        <f t="shared" si="13"/>
        <v>44055106993.469986</v>
      </c>
      <c r="L115" s="373">
        <f t="shared" si="13"/>
        <v>41032994324.350006</v>
      </c>
      <c r="M115" s="373">
        <f t="shared" si="13"/>
        <v>40203222622.719986</v>
      </c>
      <c r="N115" s="373">
        <f t="shared" si="13"/>
        <v>34741143364.889999</v>
      </c>
      <c r="O115" s="373">
        <f t="shared" si="13"/>
        <v>53999114281.669991</v>
      </c>
      <c r="P115" s="373">
        <f t="shared" si="13"/>
        <v>791971835539.93005</v>
      </c>
    </row>
    <row r="116" spans="2:18" x14ac:dyDescent="0.25">
      <c r="B116" s="204" t="s">
        <v>268</v>
      </c>
      <c r="C116" s="374">
        <f>+C84+C86</f>
        <v>630933918027</v>
      </c>
      <c r="D116" s="374">
        <f t="shared" ref="D116:P116" si="14">+D84+D101</f>
        <v>66007969336.970016</v>
      </c>
      <c r="E116" s="374">
        <f t="shared" si="14"/>
        <v>44917123501.719986</v>
      </c>
      <c r="F116" s="374">
        <f t="shared" si="14"/>
        <v>54815436926.469986</v>
      </c>
      <c r="G116" s="374">
        <f t="shared" si="14"/>
        <v>56442643665.61998</v>
      </c>
      <c r="H116" s="374">
        <f t="shared" si="14"/>
        <v>82669751014.469986</v>
      </c>
      <c r="I116" s="374">
        <f t="shared" si="14"/>
        <v>47218127650.449997</v>
      </c>
      <c r="J116" s="374">
        <f t="shared" si="14"/>
        <v>46069368628.920021</v>
      </c>
      <c r="K116" s="374">
        <f t="shared" si="14"/>
        <v>44055106993.469986</v>
      </c>
      <c r="L116" s="374">
        <f t="shared" si="14"/>
        <v>41032994324.350006</v>
      </c>
      <c r="M116" s="374">
        <f t="shared" si="14"/>
        <v>40203222622.719986</v>
      </c>
      <c r="N116" s="374">
        <f t="shared" si="14"/>
        <v>34741143364.889999</v>
      </c>
      <c r="O116" s="374">
        <f t="shared" si="14"/>
        <v>53999114281.669991</v>
      </c>
      <c r="P116" s="374">
        <f t="shared" si="14"/>
        <v>612172002311.71997</v>
      </c>
    </row>
    <row r="117" spans="2:18" s="72" customFormat="1" ht="18.75" customHeight="1" x14ac:dyDescent="0.2">
      <c r="B117" s="81" t="s">
        <v>269</v>
      </c>
      <c r="C117" s="203"/>
    </row>
    <row r="118" spans="2:18" s="72" customFormat="1" ht="12" x14ac:dyDescent="0.2">
      <c r="B118" s="81" t="s">
        <v>270</v>
      </c>
      <c r="C118" s="202"/>
    </row>
    <row r="119" spans="2:18" ht="160.5" customHeight="1" x14ac:dyDescent="0.25">
      <c r="B119" s="201" t="s">
        <v>271</v>
      </c>
    </row>
  </sheetData>
  <mergeCells count="6">
    <mergeCell ref="B6:P6"/>
    <mergeCell ref="B3:P3"/>
    <mergeCell ref="B4:P4"/>
    <mergeCell ref="B5:P5"/>
    <mergeCell ref="B8:B9"/>
    <mergeCell ref="D8:P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3:W112"/>
  <sheetViews>
    <sheetView showGridLines="0" topLeftCell="B1" zoomScaleNormal="100" workbookViewId="0">
      <selection activeCell="B9" sqref="B9:B10"/>
    </sheetView>
  </sheetViews>
  <sheetFormatPr defaultColWidth="11" defaultRowHeight="15" x14ac:dyDescent="0.25"/>
  <cols>
    <col min="1" max="1" width="5.140625" customWidth="1"/>
    <col min="2" max="2" width="87.28515625" customWidth="1"/>
    <col min="3" max="3" width="14.28515625" style="5" customWidth="1"/>
    <col min="4" max="4" width="14.28515625" style="18" bestFit="1" customWidth="1"/>
    <col min="5" max="14" width="12.7109375" style="18" bestFit="1" customWidth="1"/>
    <col min="15" max="15" width="11.5703125" style="18" customWidth="1"/>
    <col min="16" max="16" width="18.42578125" customWidth="1"/>
    <col min="18" max="18" width="13.140625" bestFit="1" customWidth="1"/>
  </cols>
  <sheetData>
    <row r="3" spans="2:17" ht="28.5" x14ac:dyDescent="0.25">
      <c r="B3" s="448" t="s">
        <v>0</v>
      </c>
      <c r="C3" s="448"/>
      <c r="D3" s="448"/>
      <c r="E3" s="448"/>
      <c r="F3" s="448"/>
      <c r="G3" s="448"/>
      <c r="H3" s="448"/>
      <c r="I3" s="448"/>
      <c r="J3" s="448"/>
      <c r="K3" s="448"/>
      <c r="L3" s="448"/>
      <c r="M3" s="448"/>
      <c r="N3" s="448"/>
      <c r="O3" s="448"/>
      <c r="P3" s="448"/>
    </row>
    <row r="4" spans="2:17" ht="21" x14ac:dyDescent="0.25">
      <c r="B4" s="449" t="s">
        <v>132</v>
      </c>
      <c r="C4" s="449"/>
      <c r="D4" s="449"/>
      <c r="E4" s="449"/>
      <c r="F4" s="449"/>
      <c r="G4" s="449"/>
      <c r="H4" s="449"/>
      <c r="I4" s="449"/>
      <c r="J4" s="449"/>
      <c r="K4" s="449"/>
      <c r="L4" s="449"/>
      <c r="M4" s="449"/>
      <c r="N4" s="449"/>
      <c r="O4" s="449"/>
      <c r="P4" s="449"/>
    </row>
    <row r="5" spans="2:17" ht="15.75" x14ac:dyDescent="0.25">
      <c r="B5" s="413" t="s">
        <v>128</v>
      </c>
      <c r="C5" s="413"/>
      <c r="D5" s="413"/>
      <c r="E5" s="413"/>
      <c r="F5" s="413"/>
      <c r="G5" s="413"/>
      <c r="H5" s="413"/>
      <c r="I5" s="413"/>
      <c r="J5" s="413"/>
      <c r="K5" s="413"/>
      <c r="L5" s="413"/>
      <c r="M5" s="413"/>
      <c r="N5" s="413"/>
      <c r="O5" s="413"/>
      <c r="P5" s="413"/>
    </row>
    <row r="6" spans="2:17" ht="15.75" x14ac:dyDescent="0.25">
      <c r="C6" s="237"/>
      <c r="D6" s="237"/>
      <c r="E6" s="238">
        <v>2016</v>
      </c>
      <c r="F6" s="237"/>
      <c r="G6" s="237"/>
      <c r="H6" s="237"/>
      <c r="I6" s="237"/>
      <c r="J6" s="237"/>
      <c r="K6" s="237"/>
      <c r="L6" s="237"/>
      <c r="M6" s="237"/>
      <c r="N6" s="237"/>
      <c r="O6" s="237"/>
      <c r="P6" s="237"/>
    </row>
    <row r="7" spans="2:17" x14ac:dyDescent="0.25">
      <c r="B7" s="12" t="s">
        <v>272</v>
      </c>
      <c r="C7" s="6"/>
      <c r="D7" s="17"/>
      <c r="E7" s="17"/>
      <c r="F7" s="17"/>
      <c r="G7" s="17"/>
      <c r="H7" s="17"/>
      <c r="I7" s="17"/>
      <c r="J7" s="17"/>
      <c r="K7" s="17"/>
      <c r="L7" s="17"/>
      <c r="M7" s="17"/>
      <c r="N7" s="17"/>
      <c r="O7" s="17"/>
      <c r="P7" s="13" t="s">
        <v>131</v>
      </c>
    </row>
    <row r="8" spans="2:17" ht="6.75" customHeight="1" x14ac:dyDescent="0.25">
      <c r="B8" s="110"/>
      <c r="C8" s="6"/>
      <c r="D8" s="17"/>
      <c r="E8" s="17"/>
      <c r="F8" s="17"/>
      <c r="G8" s="17"/>
      <c r="H8" s="17"/>
      <c r="I8" s="17"/>
      <c r="J8" s="17"/>
      <c r="K8" s="17"/>
      <c r="L8" s="17"/>
      <c r="M8" s="17"/>
      <c r="N8" s="17"/>
      <c r="O8" s="17"/>
      <c r="P8" s="109"/>
    </row>
    <row r="9" spans="2:17" ht="18" customHeight="1" x14ac:dyDescent="0.25">
      <c r="B9" s="450" t="s">
        <v>180</v>
      </c>
      <c r="C9" s="452" t="s">
        <v>273</v>
      </c>
      <c r="D9" s="454">
        <v>2016</v>
      </c>
      <c r="E9" s="455"/>
      <c r="F9" s="455"/>
      <c r="G9" s="455"/>
      <c r="H9" s="455"/>
      <c r="I9" s="455"/>
      <c r="J9" s="455"/>
      <c r="K9" s="455"/>
      <c r="L9" s="455"/>
      <c r="M9" s="455"/>
      <c r="N9" s="455"/>
      <c r="O9" s="455"/>
      <c r="P9" s="456"/>
    </row>
    <row r="10" spans="2:17" ht="25.5" customHeight="1" x14ac:dyDescent="0.25">
      <c r="B10" s="451"/>
      <c r="C10" s="453"/>
      <c r="D10" s="124" t="s">
        <v>11</v>
      </c>
      <c r="E10" s="124" t="s">
        <v>12</v>
      </c>
      <c r="F10" s="124" t="s">
        <v>13</v>
      </c>
      <c r="G10" s="124" t="s">
        <v>14</v>
      </c>
      <c r="H10" s="124" t="s">
        <v>15</v>
      </c>
      <c r="I10" s="124" t="s">
        <v>16</v>
      </c>
      <c r="J10" s="124" t="s">
        <v>17</v>
      </c>
      <c r="K10" s="124" t="s">
        <v>18</v>
      </c>
      <c r="L10" s="124" t="s">
        <v>19</v>
      </c>
      <c r="M10" s="124" t="s">
        <v>20</v>
      </c>
      <c r="N10" s="124" t="s">
        <v>21</v>
      </c>
      <c r="O10" s="124" t="s">
        <v>22</v>
      </c>
      <c r="P10" s="262" t="s">
        <v>23</v>
      </c>
    </row>
    <row r="11" spans="2:17" s="1" customFormat="1" x14ac:dyDescent="0.25">
      <c r="B11" s="9" t="s">
        <v>181</v>
      </c>
      <c r="C11" s="375">
        <v>486721361780</v>
      </c>
      <c r="D11" s="297">
        <v>41930439643.159988</v>
      </c>
      <c r="E11" s="297">
        <v>33860675396.150005</v>
      </c>
      <c r="F11" s="297">
        <v>39758702485.689987</v>
      </c>
      <c r="G11" s="297">
        <v>47722335690.589996</v>
      </c>
      <c r="H11" s="297">
        <v>37013887353.379997</v>
      </c>
      <c r="I11" s="297">
        <v>38681727721.180016</v>
      </c>
      <c r="J11" s="297">
        <v>41280400649.409981</v>
      </c>
      <c r="K11" s="297">
        <v>37762176308.93</v>
      </c>
      <c r="L11" s="297">
        <v>39104708527.289993</v>
      </c>
      <c r="M11" s="297">
        <v>41464471338.399994</v>
      </c>
      <c r="N11" s="297">
        <v>38998059809.939995</v>
      </c>
      <c r="O11" s="297">
        <v>46950814210.200005</v>
      </c>
      <c r="P11" s="297">
        <f>+SUM(D11:O11)</f>
        <v>484528399134.31995</v>
      </c>
      <c r="Q11" s="350"/>
    </row>
    <row r="12" spans="2:17" s="1" customFormat="1" x14ac:dyDescent="0.25">
      <c r="B12" s="2" t="s">
        <v>182</v>
      </c>
      <c r="C12" s="298">
        <v>458875693752</v>
      </c>
      <c r="D12" s="376">
        <v>40381858887.68</v>
      </c>
      <c r="E12" s="376">
        <v>31612696893.570004</v>
      </c>
      <c r="F12" s="376">
        <v>37901380888.73999</v>
      </c>
      <c r="G12" s="376">
        <v>44441607376.009995</v>
      </c>
      <c r="H12" s="376">
        <v>34943206127.610001</v>
      </c>
      <c r="I12" s="376">
        <v>35515680183.410004</v>
      </c>
      <c r="J12" s="376">
        <v>36745185657.919991</v>
      </c>
      <c r="K12" s="376">
        <v>35527675024.269997</v>
      </c>
      <c r="L12" s="376">
        <v>36312410141.870003</v>
      </c>
      <c r="M12" s="376">
        <v>39838786119.079994</v>
      </c>
      <c r="N12" s="376">
        <v>36960495222.029999</v>
      </c>
      <c r="O12" s="376">
        <v>41459990545.620003</v>
      </c>
      <c r="P12" s="303">
        <f t="shared" ref="P12:P42" si="0">+SUM(D12:O12)</f>
        <v>451640973067.80994</v>
      </c>
    </row>
    <row r="13" spans="2:17" s="1" customFormat="1" x14ac:dyDescent="0.25">
      <c r="B13" s="3" t="s">
        <v>183</v>
      </c>
      <c r="C13" s="320">
        <v>138706502877</v>
      </c>
      <c r="D13" s="376">
        <v>14692606059.169998</v>
      </c>
      <c r="E13" s="376">
        <v>8220474954.5100002</v>
      </c>
      <c r="F13" s="376">
        <v>11663280121.210001</v>
      </c>
      <c r="G13" s="376">
        <v>18131010127.959999</v>
      </c>
      <c r="H13" s="376">
        <v>10056496087.02</v>
      </c>
      <c r="I13" s="376">
        <v>9144168921.4799995</v>
      </c>
      <c r="J13" s="376">
        <v>12373990605.429998</v>
      </c>
      <c r="K13" s="376">
        <v>9118507451.9699993</v>
      </c>
      <c r="L13" s="376">
        <v>8989270333.0499992</v>
      </c>
      <c r="M13" s="376">
        <v>12392684200.500002</v>
      </c>
      <c r="N13" s="376">
        <v>9503589607.960001</v>
      </c>
      <c r="O13" s="376">
        <v>11413337451.970003</v>
      </c>
      <c r="P13" s="303">
        <f t="shared" si="0"/>
        <v>135699415922.23</v>
      </c>
    </row>
    <row r="14" spans="2:17" x14ac:dyDescent="0.25">
      <c r="B14" s="8" t="s">
        <v>184</v>
      </c>
      <c r="C14" s="299">
        <v>38430800014</v>
      </c>
      <c r="D14" s="376">
        <v>4160260271.8800001</v>
      </c>
      <c r="E14" s="376">
        <v>3329494412.4300003</v>
      </c>
      <c r="F14" s="376">
        <v>3857253885.4000006</v>
      </c>
      <c r="G14" s="376">
        <v>3252590363.9999995</v>
      </c>
      <c r="H14" s="376">
        <v>3766789117.9600005</v>
      </c>
      <c r="I14" s="376">
        <v>3028770467.2800002</v>
      </c>
      <c r="J14" s="376">
        <v>2839654587.9099998</v>
      </c>
      <c r="K14" s="376">
        <v>3250404152.2999997</v>
      </c>
      <c r="L14" s="376">
        <v>2998057151.6800003</v>
      </c>
      <c r="M14" s="376">
        <v>2895013668.98</v>
      </c>
      <c r="N14" s="376">
        <v>2981411582.6100011</v>
      </c>
      <c r="O14" s="376">
        <v>3833386782.9700007</v>
      </c>
      <c r="P14" s="299">
        <f t="shared" si="0"/>
        <v>40193086445.400002</v>
      </c>
    </row>
    <row r="15" spans="2:17" x14ac:dyDescent="0.25">
      <c r="B15" s="233" t="s">
        <v>274</v>
      </c>
      <c r="C15" s="299">
        <v>2045375483</v>
      </c>
      <c r="D15" s="377">
        <v>30454945.510000002</v>
      </c>
      <c r="E15" s="377">
        <v>107343018.53</v>
      </c>
      <c r="F15" s="377">
        <v>516782848.76999998</v>
      </c>
      <c r="G15" s="377">
        <v>186936453.84999999</v>
      </c>
      <c r="H15" s="377">
        <v>68008391.900000006</v>
      </c>
      <c r="I15" s="377">
        <v>370424052.26999998</v>
      </c>
      <c r="J15" s="377">
        <v>75690692.870000005</v>
      </c>
      <c r="K15" s="377">
        <v>107960246.61</v>
      </c>
      <c r="L15" s="377">
        <v>244261580.84999999</v>
      </c>
      <c r="M15" s="377">
        <v>60498999.939999998</v>
      </c>
      <c r="N15" s="377">
        <v>48721313.5</v>
      </c>
      <c r="O15" s="377">
        <v>153470076.55000001</v>
      </c>
      <c r="P15" s="299">
        <f t="shared" si="0"/>
        <v>1970552621.1499996</v>
      </c>
    </row>
    <row r="16" spans="2:17" x14ac:dyDescent="0.25">
      <c r="B16" s="113" t="s">
        <v>275</v>
      </c>
      <c r="C16" s="299">
        <v>26957842162</v>
      </c>
      <c r="D16" s="377">
        <v>3232180519.9299998</v>
      </c>
      <c r="E16" s="377">
        <v>2509356162.4299998</v>
      </c>
      <c r="F16" s="377">
        <v>2497734144.0100002</v>
      </c>
      <c r="G16" s="377">
        <v>2355680307.8499999</v>
      </c>
      <c r="H16" s="377">
        <v>2992781482.6199999</v>
      </c>
      <c r="I16" s="377">
        <v>1927874560.0799999</v>
      </c>
      <c r="J16" s="377">
        <v>1973394367.8299999</v>
      </c>
      <c r="K16" s="377">
        <v>2372580045.4899998</v>
      </c>
      <c r="L16" s="377">
        <v>2007605120.1099999</v>
      </c>
      <c r="M16" s="377">
        <v>2090836275.9199998</v>
      </c>
      <c r="N16" s="377">
        <v>2219907424.5500002</v>
      </c>
      <c r="O16" s="377">
        <v>2311403161.0900002</v>
      </c>
      <c r="P16" s="299">
        <f t="shared" si="0"/>
        <v>28491333571.909996</v>
      </c>
    </row>
    <row r="17" spans="2:23" x14ac:dyDescent="0.25">
      <c r="B17" s="113" t="s">
        <v>276</v>
      </c>
      <c r="C17" s="299">
        <v>9427582368.9999962</v>
      </c>
      <c r="D17" s="378">
        <v>897624806.44000006</v>
      </c>
      <c r="E17" s="378">
        <v>712795231.47000003</v>
      </c>
      <c r="F17" s="378">
        <v>842736892.62</v>
      </c>
      <c r="G17" s="378">
        <v>709973602.29999995</v>
      </c>
      <c r="H17" s="378">
        <v>705999243.44000006</v>
      </c>
      <c r="I17" s="378">
        <v>730471854.92999995</v>
      </c>
      <c r="J17" s="378">
        <v>790569527.21000004</v>
      </c>
      <c r="K17" s="378">
        <v>769863860.20000005</v>
      </c>
      <c r="L17" s="378">
        <v>746190450.72000003</v>
      </c>
      <c r="M17" s="378">
        <v>743678393.12</v>
      </c>
      <c r="N17" s="378">
        <v>712782844.56000102</v>
      </c>
      <c r="O17" s="378">
        <v>1368513545.3299999</v>
      </c>
      <c r="P17" s="299">
        <f t="shared" si="0"/>
        <v>9731200252.3400002</v>
      </c>
    </row>
    <row r="18" spans="2:23" x14ac:dyDescent="0.25">
      <c r="B18" s="8" t="s">
        <v>185</v>
      </c>
      <c r="C18" s="299">
        <v>73916303833</v>
      </c>
      <c r="D18" s="378">
        <v>6180921549.2399998</v>
      </c>
      <c r="E18" s="378">
        <v>3589985975.7000012</v>
      </c>
      <c r="F18" s="378">
        <v>5406468406.3899994</v>
      </c>
      <c r="G18" s="378">
        <v>13141033370.82</v>
      </c>
      <c r="H18" s="378">
        <v>3646078952.5500002</v>
      </c>
      <c r="I18" s="378">
        <v>4347023452.0199995</v>
      </c>
      <c r="J18" s="378">
        <v>7632343289.0299997</v>
      </c>
      <c r="K18" s="378">
        <v>4283946260.6000009</v>
      </c>
      <c r="L18" s="378">
        <v>4136618409.1399999</v>
      </c>
      <c r="M18" s="378">
        <v>7729706984.5200014</v>
      </c>
      <c r="N18" s="378">
        <v>4937486202.5699997</v>
      </c>
      <c r="O18" s="378">
        <v>5207737776.8000011</v>
      </c>
      <c r="P18" s="299">
        <f t="shared" si="0"/>
        <v>70239350629.380005</v>
      </c>
    </row>
    <row r="19" spans="2:23" x14ac:dyDescent="0.25">
      <c r="B19" s="8" t="s">
        <v>186</v>
      </c>
      <c r="C19" s="299">
        <v>26359399030</v>
      </c>
      <c r="D19" s="378">
        <v>4351424238.0500002</v>
      </c>
      <c r="E19" s="378">
        <v>1300994566.3800001</v>
      </c>
      <c r="F19" s="378">
        <v>2399557829.4200001</v>
      </c>
      <c r="G19" s="378">
        <v>1737386393.1399999</v>
      </c>
      <c r="H19" s="378">
        <v>2643628016.5099998</v>
      </c>
      <c r="I19" s="378">
        <v>1768375002.1800001</v>
      </c>
      <c r="J19" s="378">
        <v>1901992728.4900002</v>
      </c>
      <c r="K19" s="378">
        <v>1584157039.0699997</v>
      </c>
      <c r="L19" s="378">
        <v>1854594772.23</v>
      </c>
      <c r="M19" s="378">
        <v>1767963546.9999998</v>
      </c>
      <c r="N19" s="378">
        <v>1584691822.78</v>
      </c>
      <c r="O19" s="378">
        <v>2372212892.2000003</v>
      </c>
      <c r="P19" s="299">
        <f t="shared" si="0"/>
        <v>25266978847.449997</v>
      </c>
      <c r="R19" s="104"/>
    </row>
    <row r="20" spans="2:23" s="1" customFormat="1" x14ac:dyDescent="0.25">
      <c r="B20" s="3" t="s">
        <v>187</v>
      </c>
      <c r="C20" s="303">
        <v>21079986841</v>
      </c>
      <c r="D20" s="376">
        <v>1227381599.53</v>
      </c>
      <c r="E20" s="376">
        <v>1383355421.7800002</v>
      </c>
      <c r="F20" s="376">
        <v>2022704394.95</v>
      </c>
      <c r="G20" s="376">
        <v>2723698427.8699999</v>
      </c>
      <c r="H20" s="376">
        <v>1338831150.1499999</v>
      </c>
      <c r="I20" s="376">
        <v>1483765416.0699999</v>
      </c>
      <c r="J20" s="376">
        <v>1491412868.9799998</v>
      </c>
      <c r="K20" s="376">
        <v>1335960421.95</v>
      </c>
      <c r="L20" s="376">
        <v>1972827501.5599995</v>
      </c>
      <c r="M20" s="376">
        <v>2415525608.75</v>
      </c>
      <c r="N20" s="376">
        <v>1461452984.0999999</v>
      </c>
      <c r="O20" s="376">
        <v>1860368114.8600001</v>
      </c>
      <c r="P20" s="303">
        <f t="shared" si="0"/>
        <v>20717283910.549999</v>
      </c>
      <c r="Q20" s="34"/>
    </row>
    <row r="21" spans="2:23" x14ac:dyDescent="0.25">
      <c r="B21" s="233" t="s">
        <v>188</v>
      </c>
      <c r="C21" s="299">
        <v>1901864850</v>
      </c>
      <c r="D21" s="377">
        <v>47366333.109999999</v>
      </c>
      <c r="E21" s="377">
        <v>142238601.13</v>
      </c>
      <c r="F21" s="377">
        <v>588437773.33000004</v>
      </c>
      <c r="G21" s="377">
        <v>98769081.510000005</v>
      </c>
      <c r="H21" s="377">
        <v>63173573.079999998</v>
      </c>
      <c r="I21" s="377">
        <v>58453131.399999999</v>
      </c>
      <c r="J21" s="377">
        <v>51508917.109999999</v>
      </c>
      <c r="K21" s="377">
        <v>101691299.36</v>
      </c>
      <c r="L21" s="377">
        <v>534130891.41000003</v>
      </c>
      <c r="M21" s="377">
        <v>72923332.849999994</v>
      </c>
      <c r="N21" s="377">
        <v>59586128.329999998</v>
      </c>
      <c r="O21" s="377">
        <v>53006389.490000002</v>
      </c>
      <c r="P21" s="299">
        <f t="shared" si="0"/>
        <v>1871285452.1099999</v>
      </c>
    </row>
    <row r="22" spans="2:23" x14ac:dyDescent="0.25">
      <c r="B22" s="233" t="s">
        <v>189</v>
      </c>
      <c r="C22" s="299">
        <v>4456821568</v>
      </c>
      <c r="D22" s="377">
        <v>112168670.51000001</v>
      </c>
      <c r="E22" s="377">
        <v>72257457.870000005</v>
      </c>
      <c r="F22" s="377">
        <v>107369316.52</v>
      </c>
      <c r="G22" s="377">
        <v>1305030871.24</v>
      </c>
      <c r="H22" s="377">
        <v>135522417.50999999</v>
      </c>
      <c r="I22" s="377">
        <v>133208308.64999999</v>
      </c>
      <c r="J22" s="377">
        <v>141200471.71000001</v>
      </c>
      <c r="K22" s="377">
        <v>85406474.709999993</v>
      </c>
      <c r="L22" s="377">
        <v>112172771.44</v>
      </c>
      <c r="M22" s="377">
        <v>1131391468.6900001</v>
      </c>
      <c r="N22" s="377">
        <v>123955563.3</v>
      </c>
      <c r="O22" s="377">
        <v>84352783.680000007</v>
      </c>
      <c r="P22" s="299">
        <f t="shared" si="0"/>
        <v>3544036575.8299999</v>
      </c>
    </row>
    <row r="23" spans="2:23" x14ac:dyDescent="0.25">
      <c r="B23" s="233" t="s">
        <v>190</v>
      </c>
      <c r="C23" s="299">
        <v>5372465234</v>
      </c>
      <c r="D23" s="377">
        <v>390727529.66000003</v>
      </c>
      <c r="E23" s="377">
        <v>476397554.33999997</v>
      </c>
      <c r="F23" s="377">
        <v>574820181.47000003</v>
      </c>
      <c r="G23" s="377">
        <v>462063276.02999997</v>
      </c>
      <c r="H23" s="377">
        <v>394433648.50999999</v>
      </c>
      <c r="I23" s="377">
        <v>487127187.48000002</v>
      </c>
      <c r="J23" s="377">
        <v>468821196.77999997</v>
      </c>
      <c r="K23" s="377">
        <v>422749942.63</v>
      </c>
      <c r="L23" s="377">
        <v>452915067.37</v>
      </c>
      <c r="M23" s="377">
        <v>504280246.98000002</v>
      </c>
      <c r="N23" s="377">
        <v>501185560.22000003</v>
      </c>
      <c r="O23" s="377">
        <v>532782175.33999997</v>
      </c>
      <c r="P23" s="299">
        <f t="shared" si="0"/>
        <v>5668303566.8100004</v>
      </c>
    </row>
    <row r="24" spans="2:23" x14ac:dyDescent="0.25">
      <c r="B24" s="233" t="s">
        <v>191</v>
      </c>
      <c r="C24" s="299">
        <v>1083494936</v>
      </c>
      <c r="D24" s="377">
        <v>76916852.599999994</v>
      </c>
      <c r="E24" s="377">
        <v>92524946.760000005</v>
      </c>
      <c r="F24" s="377">
        <v>87201570.489999995</v>
      </c>
      <c r="G24" s="377">
        <v>87291045.359999999</v>
      </c>
      <c r="H24" s="377">
        <v>79551376.650000006</v>
      </c>
      <c r="I24" s="377">
        <v>85825451.379999995</v>
      </c>
      <c r="J24" s="377">
        <v>84501852.319999993</v>
      </c>
      <c r="K24" s="377">
        <v>86274695.299999997</v>
      </c>
      <c r="L24" s="377">
        <v>81661012.349999994</v>
      </c>
      <c r="M24" s="377">
        <v>76396128.769999996</v>
      </c>
      <c r="N24" s="377">
        <v>79517047.530000001</v>
      </c>
      <c r="O24" s="377">
        <v>87773539.969999999</v>
      </c>
      <c r="P24" s="299">
        <f t="shared" si="0"/>
        <v>1005435519.4799999</v>
      </c>
    </row>
    <row r="25" spans="2:23" s="210" customFormat="1" x14ac:dyDescent="0.25">
      <c r="B25" s="233" t="s">
        <v>192</v>
      </c>
      <c r="C25" s="378">
        <v>6265098088</v>
      </c>
      <c r="D25" s="377">
        <v>524777471.92000002</v>
      </c>
      <c r="E25" s="377">
        <v>481892900.55000001</v>
      </c>
      <c r="F25" s="377">
        <v>479875808.26999998</v>
      </c>
      <c r="G25" s="377">
        <v>599774329.49000001</v>
      </c>
      <c r="H25" s="377">
        <v>496075155.19</v>
      </c>
      <c r="I25" s="377">
        <v>500598645.94</v>
      </c>
      <c r="J25" s="377">
        <v>622582276.73000002</v>
      </c>
      <c r="K25" s="377">
        <v>495693099.80000001</v>
      </c>
      <c r="L25" s="377">
        <v>622750121.70000005</v>
      </c>
      <c r="M25" s="377">
        <v>489564612.14999998</v>
      </c>
      <c r="N25" s="377">
        <v>504968740.68000001</v>
      </c>
      <c r="O25" s="377">
        <v>772193829.26999998</v>
      </c>
      <c r="P25" s="378">
        <f t="shared" si="0"/>
        <v>6590746991.6900005</v>
      </c>
    </row>
    <row r="26" spans="2:23" s="210" customFormat="1" x14ac:dyDescent="0.25">
      <c r="B26" s="113" t="s">
        <v>193</v>
      </c>
      <c r="C26" s="378">
        <v>2000242165</v>
      </c>
      <c r="D26" s="378">
        <v>75424741.730000004</v>
      </c>
      <c r="E26" s="378">
        <v>118043961.13</v>
      </c>
      <c r="F26" s="378">
        <v>184999744.87</v>
      </c>
      <c r="G26" s="378">
        <v>170769824.24000001</v>
      </c>
      <c r="H26" s="378">
        <v>170074979.21000001</v>
      </c>
      <c r="I26" s="378">
        <v>218552691.22</v>
      </c>
      <c r="J26" s="378">
        <v>122798154.33</v>
      </c>
      <c r="K26" s="378">
        <v>144144910.15000001</v>
      </c>
      <c r="L26" s="378">
        <v>169197637.28999901</v>
      </c>
      <c r="M26" s="378">
        <v>140969819.31</v>
      </c>
      <c r="N26" s="378">
        <v>192239944.03999999</v>
      </c>
      <c r="O26" s="378">
        <v>330259397.11000001</v>
      </c>
      <c r="P26" s="378">
        <f t="shared" si="0"/>
        <v>2037475804.6299992</v>
      </c>
      <c r="Q26" s="232"/>
      <c r="R26" s="232"/>
      <c r="S26" s="232"/>
      <c r="T26" s="232"/>
      <c r="U26" s="232"/>
      <c r="V26" s="232"/>
      <c r="W26" s="232"/>
    </row>
    <row r="27" spans="2:23" s="214" customFormat="1" x14ac:dyDescent="0.25">
      <c r="B27" s="231" t="s">
        <v>194</v>
      </c>
      <c r="C27" s="376">
        <v>264681619129</v>
      </c>
      <c r="D27" s="376">
        <v>22129661054.540001</v>
      </c>
      <c r="E27" s="376">
        <v>19591555453.899994</v>
      </c>
      <c r="F27" s="376">
        <v>21328900848.689991</v>
      </c>
      <c r="G27" s="376">
        <v>20863113044.179996</v>
      </c>
      <c r="H27" s="376">
        <v>20533921915.719997</v>
      </c>
      <c r="I27" s="376">
        <v>22174816904.5</v>
      </c>
      <c r="J27" s="376">
        <v>20295174563.729988</v>
      </c>
      <c r="K27" s="376">
        <v>21993760632.289993</v>
      </c>
      <c r="L27" s="376">
        <v>22442358630.399998</v>
      </c>
      <c r="M27" s="376">
        <v>22111554094.560005</v>
      </c>
      <c r="N27" s="376">
        <v>22589412306.990002</v>
      </c>
      <c r="O27" s="376">
        <v>25001039998.970005</v>
      </c>
      <c r="P27" s="376">
        <f t="shared" si="0"/>
        <v>261055269448.46997</v>
      </c>
    </row>
    <row r="28" spans="2:23" s="210" customFormat="1" x14ac:dyDescent="0.25">
      <c r="B28" s="113" t="s">
        <v>195</v>
      </c>
      <c r="C28" s="378">
        <v>162859454340</v>
      </c>
      <c r="D28" s="378">
        <v>13091204195.02</v>
      </c>
      <c r="E28" s="378">
        <v>12228402370.74</v>
      </c>
      <c r="F28" s="378">
        <v>13195517918.049999</v>
      </c>
      <c r="G28" s="378">
        <v>13082712270.309999</v>
      </c>
      <c r="H28" s="378">
        <v>13189808345.65</v>
      </c>
      <c r="I28" s="378">
        <v>13317131771.82</v>
      </c>
      <c r="J28" s="378">
        <v>12764862026.529999</v>
      </c>
      <c r="K28" s="378">
        <v>13888806917.77</v>
      </c>
      <c r="L28" s="378">
        <v>13443747475.599998</v>
      </c>
      <c r="M28" s="378">
        <v>13372541136.860001</v>
      </c>
      <c r="N28" s="378">
        <v>13595031859.25</v>
      </c>
      <c r="O28" s="378">
        <v>14042307390.880001</v>
      </c>
      <c r="P28" s="378">
        <f t="shared" si="0"/>
        <v>159212073678.47998</v>
      </c>
      <c r="Q28" s="232"/>
      <c r="R28" s="232"/>
    </row>
    <row r="29" spans="2:23" s="210" customFormat="1" x14ac:dyDescent="0.25">
      <c r="B29" s="235" t="s">
        <v>277</v>
      </c>
      <c r="C29" s="378">
        <v>95467514555</v>
      </c>
      <c r="D29" s="378">
        <v>4405668074.29</v>
      </c>
      <c r="E29" s="378">
        <v>4903297826.1700001</v>
      </c>
      <c r="F29" s="378">
        <v>5571843383.0200005</v>
      </c>
      <c r="G29" s="378">
        <v>5163325521.0799999</v>
      </c>
      <c r="H29" s="378">
        <v>5458661798.3999996</v>
      </c>
      <c r="I29" s="378">
        <v>5526048492.5600004</v>
      </c>
      <c r="J29" s="378">
        <v>5225840140.04</v>
      </c>
      <c r="K29" s="378">
        <v>6031302483.1999998</v>
      </c>
      <c r="L29" s="378">
        <v>5880153927.4799995</v>
      </c>
      <c r="M29" s="378">
        <v>6280407829.3999996</v>
      </c>
      <c r="N29" s="378">
        <v>6518580700.0299997</v>
      </c>
      <c r="O29" s="378">
        <v>6197292216.3900003</v>
      </c>
      <c r="P29" s="378">
        <f t="shared" si="0"/>
        <v>67162422392.05999</v>
      </c>
      <c r="Q29" s="236"/>
    </row>
    <row r="30" spans="2:23" s="210" customFormat="1" x14ac:dyDescent="0.25">
      <c r="B30" s="235" t="s">
        <v>278</v>
      </c>
      <c r="C30" s="378">
        <v>67391939784.999992</v>
      </c>
      <c r="D30" s="378">
        <v>8685536120.7299995</v>
      </c>
      <c r="E30" s="378">
        <v>7325104544.5699997</v>
      </c>
      <c r="F30" s="378">
        <v>7623674535.0299997</v>
      </c>
      <c r="G30" s="378">
        <v>7919386749.2299995</v>
      </c>
      <c r="H30" s="378">
        <v>7731146547.25</v>
      </c>
      <c r="I30" s="378">
        <v>7791083279.2600002</v>
      </c>
      <c r="J30" s="378">
        <v>7539021886.4899998</v>
      </c>
      <c r="K30" s="378">
        <v>7857504434.5699997</v>
      </c>
      <c r="L30" s="378">
        <v>7563593548.1199999</v>
      </c>
      <c r="M30" s="378">
        <v>7092133307.46</v>
      </c>
      <c r="N30" s="378">
        <v>7076451159.2200003</v>
      </c>
      <c r="O30" s="378">
        <v>7845015174.4899998</v>
      </c>
      <c r="P30" s="378">
        <f t="shared" si="0"/>
        <v>92049651286.420013</v>
      </c>
      <c r="Q30" s="232"/>
      <c r="R30" s="232"/>
    </row>
    <row r="31" spans="2:23" s="210" customFormat="1" x14ac:dyDescent="0.25">
      <c r="B31" s="233" t="s">
        <v>196</v>
      </c>
      <c r="C31" s="378">
        <v>31752425000</v>
      </c>
      <c r="D31" s="377">
        <v>2339872869.6999998</v>
      </c>
      <c r="E31" s="377">
        <v>2467108841.3600001</v>
      </c>
      <c r="F31" s="377">
        <v>3197703638.3800001</v>
      </c>
      <c r="G31" s="377">
        <v>2569094729.3099999</v>
      </c>
      <c r="H31" s="377">
        <v>2513640751.8499999</v>
      </c>
      <c r="I31" s="377">
        <v>3033335051.21</v>
      </c>
      <c r="J31" s="377">
        <v>2383193734.3800001</v>
      </c>
      <c r="K31" s="377">
        <v>2617872745.54</v>
      </c>
      <c r="L31" s="377">
        <v>3110976716.6999998</v>
      </c>
      <c r="M31" s="377">
        <v>2581453448.21</v>
      </c>
      <c r="N31" s="377">
        <v>2361383745.9499998</v>
      </c>
      <c r="O31" s="377">
        <v>3521662032.1500001</v>
      </c>
      <c r="P31" s="378">
        <f t="shared" si="0"/>
        <v>32697298304.740005</v>
      </c>
      <c r="Q31" s="232"/>
      <c r="R31" s="232"/>
    </row>
    <row r="32" spans="2:23" s="210" customFormat="1" x14ac:dyDescent="0.25">
      <c r="B32" s="113" t="s">
        <v>197</v>
      </c>
      <c r="C32" s="378">
        <v>16449043269.999998</v>
      </c>
      <c r="D32" s="377">
        <v>789512559.29999995</v>
      </c>
      <c r="E32" s="377">
        <v>787090918.35000002</v>
      </c>
      <c r="F32" s="377">
        <v>1039968159.8300002</v>
      </c>
      <c r="G32" s="377">
        <v>906406418.62</v>
      </c>
      <c r="H32" s="377">
        <v>928166268.5</v>
      </c>
      <c r="I32" s="377">
        <v>1338508971.29</v>
      </c>
      <c r="J32" s="377">
        <v>1026323539.02</v>
      </c>
      <c r="K32" s="377">
        <v>1018258960.78</v>
      </c>
      <c r="L32" s="377">
        <v>1192810960.9300001</v>
      </c>
      <c r="M32" s="377">
        <v>1062434064.9400001</v>
      </c>
      <c r="N32" s="377">
        <v>1194839632.3399999</v>
      </c>
      <c r="O32" s="377">
        <v>1716014020.1700001</v>
      </c>
      <c r="P32" s="378">
        <f t="shared" si="0"/>
        <v>13000334474.07</v>
      </c>
      <c r="Q32" s="232"/>
      <c r="R32" s="232"/>
    </row>
    <row r="33" spans="2:23" s="210" customFormat="1" x14ac:dyDescent="0.25">
      <c r="B33" s="113" t="s">
        <v>279</v>
      </c>
      <c r="C33" s="378">
        <v>1294410677</v>
      </c>
      <c r="D33" s="377">
        <v>86387008.180000007</v>
      </c>
      <c r="E33" s="377">
        <v>94902503.840000004</v>
      </c>
      <c r="F33" s="377">
        <v>123421353.28</v>
      </c>
      <c r="G33" s="377">
        <v>100170435.7</v>
      </c>
      <c r="H33" s="377">
        <v>99129297.180000007</v>
      </c>
      <c r="I33" s="377">
        <v>117616140.73999999</v>
      </c>
      <c r="J33" s="377">
        <v>92200850</v>
      </c>
      <c r="K33" s="377">
        <v>100115991.54000001</v>
      </c>
      <c r="L33" s="377">
        <v>121268998</v>
      </c>
      <c r="M33" s="377">
        <v>105589403.78</v>
      </c>
      <c r="N33" s="377">
        <v>92702239.280000001</v>
      </c>
      <c r="O33" s="377">
        <v>146069893.78</v>
      </c>
      <c r="P33" s="378">
        <f t="shared" si="0"/>
        <v>1279574115.3</v>
      </c>
      <c r="Q33" s="232"/>
      <c r="R33" s="232"/>
    </row>
    <row r="34" spans="2:23" s="210" customFormat="1" x14ac:dyDescent="0.25">
      <c r="B34" s="235" t="s">
        <v>280</v>
      </c>
      <c r="C34" s="378">
        <v>22065481390</v>
      </c>
      <c r="D34" s="377">
        <v>2614454786.4599996</v>
      </c>
      <c r="E34" s="377">
        <v>1605885989.98</v>
      </c>
      <c r="F34" s="377">
        <v>1465047299.2099998</v>
      </c>
      <c r="G34" s="377">
        <v>1807026352.3600001</v>
      </c>
      <c r="H34" s="377">
        <v>1641421778.77</v>
      </c>
      <c r="I34" s="377">
        <v>1931734789.51</v>
      </c>
      <c r="J34" s="377">
        <v>1648575178.5900002</v>
      </c>
      <c r="K34" s="377">
        <v>2000302833.2000003</v>
      </c>
      <c r="L34" s="377">
        <v>1922213692.7</v>
      </c>
      <c r="M34" s="377">
        <v>2291644722.6799998</v>
      </c>
      <c r="N34" s="377">
        <v>2436962545.48</v>
      </c>
      <c r="O34" s="377">
        <v>2251637205.4400001</v>
      </c>
      <c r="P34" s="378">
        <f t="shared" si="0"/>
        <v>23616907174.380001</v>
      </c>
      <c r="Q34" s="232"/>
      <c r="R34" s="232"/>
    </row>
    <row r="35" spans="2:23" s="210" customFormat="1" x14ac:dyDescent="0.25">
      <c r="B35" s="235" t="s">
        <v>281</v>
      </c>
      <c r="C35" s="378">
        <v>4606336945</v>
      </c>
      <c r="D35" s="378">
        <v>802038800.83000004</v>
      </c>
      <c r="E35" s="378">
        <v>173763595.57999998</v>
      </c>
      <c r="F35" s="378">
        <v>221198019.31</v>
      </c>
      <c r="G35" s="378">
        <v>253585613.24000001</v>
      </c>
      <c r="H35" s="378">
        <v>273843142.39999998</v>
      </c>
      <c r="I35" s="378">
        <v>295410974.93000001</v>
      </c>
      <c r="J35" s="378">
        <v>334239301.51999998</v>
      </c>
      <c r="K35" s="378">
        <v>326788244.30000001</v>
      </c>
      <c r="L35" s="378">
        <v>337813826.13000005</v>
      </c>
      <c r="M35" s="378">
        <v>327234852.88999999</v>
      </c>
      <c r="N35" s="378">
        <v>348766994.56999999</v>
      </c>
      <c r="O35" s="378">
        <v>421941696.95999998</v>
      </c>
      <c r="P35" s="378">
        <f t="shared" si="0"/>
        <v>4116625062.6600008</v>
      </c>
      <c r="Q35" s="232"/>
      <c r="R35" s="232"/>
    </row>
    <row r="36" spans="2:23" s="210" customFormat="1" x14ac:dyDescent="0.25">
      <c r="B36" s="113" t="s">
        <v>198</v>
      </c>
      <c r="C36" s="378">
        <v>25654467507</v>
      </c>
      <c r="D36" s="378">
        <v>2406190835.0500007</v>
      </c>
      <c r="E36" s="378">
        <v>2234401234.049994</v>
      </c>
      <c r="F36" s="378">
        <v>2086044460.6299906</v>
      </c>
      <c r="G36" s="378">
        <v>2144117224.6399982</v>
      </c>
      <c r="H36" s="378">
        <v>1887912331.3699996</v>
      </c>
      <c r="I36" s="378">
        <v>2141079204.9999995</v>
      </c>
      <c r="J36" s="378">
        <v>2045779933.6899867</v>
      </c>
      <c r="K36" s="378">
        <v>2041614939.1599908</v>
      </c>
      <c r="L36" s="378">
        <v>2313526960.3399992</v>
      </c>
      <c r="M36" s="378">
        <v>2370656465.2000036</v>
      </c>
      <c r="N36" s="378">
        <v>2559725290.1200013</v>
      </c>
      <c r="O36" s="378">
        <v>2901407759.5900049</v>
      </c>
      <c r="P36" s="378">
        <f t="shared" si="0"/>
        <v>27132456638.83997</v>
      </c>
      <c r="Q36" s="232"/>
      <c r="R36" s="232"/>
      <c r="S36" s="232"/>
      <c r="T36" s="232"/>
      <c r="U36" s="232"/>
      <c r="V36" s="232"/>
      <c r="W36" s="232"/>
    </row>
    <row r="37" spans="2:23" s="214" customFormat="1" ht="16.5" customHeight="1" x14ac:dyDescent="0.25">
      <c r="B37" s="234" t="s">
        <v>199</v>
      </c>
      <c r="C37" s="376">
        <v>33937567086.000004</v>
      </c>
      <c r="D37" s="376">
        <v>2281927287.5500002</v>
      </c>
      <c r="E37" s="376">
        <v>2355372647.8600001</v>
      </c>
      <c r="F37" s="376">
        <v>2825962997.0700002</v>
      </c>
      <c r="G37" s="376">
        <v>2672277955.8899999</v>
      </c>
      <c r="H37" s="376">
        <v>2964817143.9200001</v>
      </c>
      <c r="I37" s="376">
        <v>2660804198.3899999</v>
      </c>
      <c r="J37" s="376">
        <v>2536340427.3800001</v>
      </c>
      <c r="K37" s="376">
        <v>3025689390.6800003</v>
      </c>
      <c r="L37" s="376">
        <v>2855869570.4400001</v>
      </c>
      <c r="M37" s="376">
        <v>2856403889.4899998</v>
      </c>
      <c r="N37" s="376">
        <v>3342100662.0899997</v>
      </c>
      <c r="O37" s="376">
        <v>3123400110.3599997</v>
      </c>
      <c r="P37" s="376">
        <f t="shared" si="0"/>
        <v>33500966281.119999</v>
      </c>
    </row>
    <row r="38" spans="2:23" s="210" customFormat="1" x14ac:dyDescent="0.25">
      <c r="B38" s="233" t="s">
        <v>200</v>
      </c>
      <c r="C38" s="378">
        <v>27581489001</v>
      </c>
      <c r="D38" s="377">
        <v>1746635815.0599999</v>
      </c>
      <c r="E38" s="377">
        <v>1837029351.3099999</v>
      </c>
      <c r="F38" s="377">
        <v>2179616799.52</v>
      </c>
      <c r="G38" s="377">
        <v>2043380396.6099999</v>
      </c>
      <c r="H38" s="377">
        <v>2143048528.03</v>
      </c>
      <c r="I38" s="377">
        <v>2185510260.4499998</v>
      </c>
      <c r="J38" s="377">
        <v>2002121509.95</v>
      </c>
      <c r="K38" s="377">
        <v>2310425259.1900001</v>
      </c>
      <c r="L38" s="377">
        <v>2333875307.98</v>
      </c>
      <c r="M38" s="377">
        <v>2396202117.2199998</v>
      </c>
      <c r="N38" s="377">
        <v>2663731251.9499998</v>
      </c>
      <c r="O38" s="377">
        <v>2555461808.0799999</v>
      </c>
      <c r="P38" s="378">
        <f t="shared" si="0"/>
        <v>26397038405.350006</v>
      </c>
      <c r="Q38" s="232"/>
      <c r="R38" s="232"/>
    </row>
    <row r="39" spans="2:23" s="210" customFormat="1" x14ac:dyDescent="0.25">
      <c r="B39" s="233" t="s">
        <v>201</v>
      </c>
      <c r="C39" s="378">
        <v>188610415</v>
      </c>
      <c r="D39" s="378">
        <v>11281590</v>
      </c>
      <c r="E39" s="378">
        <v>12776855</v>
      </c>
      <c r="F39" s="378">
        <v>12957375.4</v>
      </c>
      <c r="G39" s="378">
        <v>12128445</v>
      </c>
      <c r="H39" s="378">
        <v>10121205</v>
      </c>
      <c r="I39" s="378">
        <v>13887100</v>
      </c>
      <c r="J39" s="378">
        <v>13214910</v>
      </c>
      <c r="K39" s="378">
        <v>13804945</v>
      </c>
      <c r="L39" s="378">
        <v>13197870</v>
      </c>
      <c r="M39" s="378">
        <v>11435525</v>
      </c>
      <c r="N39" s="378">
        <v>12753730</v>
      </c>
      <c r="O39" s="378">
        <v>11330285</v>
      </c>
      <c r="P39" s="378">
        <f t="shared" si="0"/>
        <v>148889835.40000001</v>
      </c>
      <c r="Q39" s="232"/>
      <c r="R39" s="232"/>
    </row>
    <row r="40" spans="2:23" s="210" customFormat="1" x14ac:dyDescent="0.25">
      <c r="B40" s="113" t="s">
        <v>202</v>
      </c>
      <c r="C40" s="378">
        <v>6167467670.000001</v>
      </c>
      <c r="D40" s="378">
        <v>524009882.49000001</v>
      </c>
      <c r="E40" s="378">
        <v>505566441.55000001</v>
      </c>
      <c r="F40" s="378">
        <v>633388822.14999998</v>
      </c>
      <c r="G40" s="378">
        <v>616769114.27999997</v>
      </c>
      <c r="H40" s="378">
        <v>811647410.88999999</v>
      </c>
      <c r="I40" s="378">
        <v>461406837.94</v>
      </c>
      <c r="J40" s="378">
        <v>521004007.43000001</v>
      </c>
      <c r="K40" s="378">
        <v>701459186.49000001</v>
      </c>
      <c r="L40" s="378">
        <v>508796392.45999998</v>
      </c>
      <c r="M40" s="378">
        <v>448766247.26999998</v>
      </c>
      <c r="N40" s="378">
        <v>665615680.13999999</v>
      </c>
      <c r="O40" s="378">
        <v>556608017.27999997</v>
      </c>
      <c r="P40" s="378">
        <f t="shared" si="0"/>
        <v>6955038040.3700008</v>
      </c>
    </row>
    <row r="41" spans="2:23" s="214" customFormat="1" x14ac:dyDescent="0.25">
      <c r="B41" s="231" t="s">
        <v>203</v>
      </c>
      <c r="C41" s="376">
        <v>469238546</v>
      </c>
      <c r="D41" s="376">
        <v>50232682.060000002</v>
      </c>
      <c r="E41" s="376">
        <v>61899510.359999999</v>
      </c>
      <c r="F41" s="376">
        <v>60377761.43</v>
      </c>
      <c r="G41" s="376">
        <v>51453568</v>
      </c>
      <c r="H41" s="376">
        <v>49102315.909999996</v>
      </c>
      <c r="I41" s="376">
        <v>51976386.109999999</v>
      </c>
      <c r="J41" s="376">
        <v>48150979.990000002</v>
      </c>
      <c r="K41" s="376">
        <v>53675285.960000001</v>
      </c>
      <c r="L41" s="376">
        <v>52018960.25</v>
      </c>
      <c r="M41" s="376">
        <v>62242122.509999998</v>
      </c>
      <c r="N41" s="376">
        <v>63910580.649999999</v>
      </c>
      <c r="O41" s="376">
        <v>61789567.380000003</v>
      </c>
      <c r="P41" s="376">
        <f t="shared" si="0"/>
        <v>666829720.61000001</v>
      </c>
    </row>
    <row r="42" spans="2:23" s="1" customFormat="1" x14ac:dyDescent="0.25">
      <c r="B42" s="3" t="s">
        <v>204</v>
      </c>
      <c r="C42" s="303">
        <v>779273</v>
      </c>
      <c r="D42" s="376">
        <v>50204.83</v>
      </c>
      <c r="E42" s="376">
        <v>38905.160000000003</v>
      </c>
      <c r="F42" s="376">
        <v>154765.39000000001</v>
      </c>
      <c r="G42" s="376">
        <v>54252.11</v>
      </c>
      <c r="H42" s="376">
        <v>37514.89</v>
      </c>
      <c r="I42" s="376">
        <v>148356.85999999999</v>
      </c>
      <c r="J42" s="376">
        <v>116212.41</v>
      </c>
      <c r="K42" s="376">
        <v>81841.42</v>
      </c>
      <c r="L42" s="376">
        <v>65146.170000000006</v>
      </c>
      <c r="M42" s="376">
        <v>376203.27</v>
      </c>
      <c r="N42" s="376">
        <v>29080.240000000002</v>
      </c>
      <c r="O42" s="376">
        <v>55302.080000000002</v>
      </c>
      <c r="P42" s="303">
        <f t="shared" si="0"/>
        <v>1207784.8300000003</v>
      </c>
    </row>
    <row r="43" spans="2:23" s="1" customFormat="1" x14ac:dyDescent="0.25">
      <c r="B43" s="2" t="s">
        <v>205</v>
      </c>
      <c r="C43" s="303">
        <v>1525611605</v>
      </c>
      <c r="D43" s="376">
        <v>109968659.77000001</v>
      </c>
      <c r="E43" s="376">
        <v>166869816.32999998</v>
      </c>
      <c r="F43" s="376">
        <v>120695389.91</v>
      </c>
      <c r="G43" s="376">
        <v>116238369.25999999</v>
      </c>
      <c r="H43" s="376">
        <v>116542805.40000001</v>
      </c>
      <c r="I43" s="376">
        <v>162617527.53999999</v>
      </c>
      <c r="J43" s="376">
        <v>112619724.05</v>
      </c>
      <c r="K43" s="376">
        <v>114545946.89999999</v>
      </c>
      <c r="L43" s="376">
        <v>114304130.09</v>
      </c>
      <c r="M43" s="376">
        <v>114090436.25999999</v>
      </c>
      <c r="N43" s="376">
        <v>193195039.99000001</v>
      </c>
      <c r="O43" s="376">
        <v>108273485.15000001</v>
      </c>
      <c r="P43" s="303">
        <f t="shared" ref="P43:P74" si="1">+SUM(D43:O43)</f>
        <v>1549961330.6499999</v>
      </c>
    </row>
    <row r="44" spans="2:23" x14ac:dyDescent="0.25">
      <c r="B44" s="7" t="s">
        <v>206</v>
      </c>
      <c r="C44" s="299">
        <v>109070401</v>
      </c>
      <c r="D44" s="378">
        <v>11240854.34</v>
      </c>
      <c r="E44" s="378">
        <v>12284486.199999999</v>
      </c>
      <c r="F44" s="378">
        <v>16426122.800000003</v>
      </c>
      <c r="G44" s="378">
        <v>14665202.190000001</v>
      </c>
      <c r="H44" s="378">
        <v>12313562.26</v>
      </c>
      <c r="I44" s="378">
        <v>12327554.1</v>
      </c>
      <c r="J44" s="378">
        <v>12359693.550000001</v>
      </c>
      <c r="K44" s="378">
        <v>12418470.99</v>
      </c>
      <c r="L44" s="378">
        <v>12349545.42</v>
      </c>
      <c r="M44" s="378">
        <v>13357422.960000001</v>
      </c>
      <c r="N44" s="378">
        <v>13888881.24</v>
      </c>
      <c r="O44" s="378">
        <v>13879494.039999999</v>
      </c>
      <c r="P44" s="299">
        <f t="shared" si="1"/>
        <v>157511290.09</v>
      </c>
    </row>
    <row r="45" spans="2:23" x14ac:dyDescent="0.25">
      <c r="B45" s="7" t="s">
        <v>207</v>
      </c>
      <c r="C45" s="299">
        <v>1416541204</v>
      </c>
      <c r="D45" s="378">
        <v>98727805.430000007</v>
      </c>
      <c r="E45" s="378">
        <v>154585330.13</v>
      </c>
      <c r="F45" s="378">
        <v>104269267.11</v>
      </c>
      <c r="G45" s="378">
        <v>101573167.06999999</v>
      </c>
      <c r="H45" s="378">
        <v>104229243.14</v>
      </c>
      <c r="I45" s="378">
        <v>150289973.44</v>
      </c>
      <c r="J45" s="378">
        <v>100260030.5</v>
      </c>
      <c r="K45" s="378">
        <v>102127475.91</v>
      </c>
      <c r="L45" s="378">
        <v>101954584.67</v>
      </c>
      <c r="M45" s="378">
        <v>100733013.3</v>
      </c>
      <c r="N45" s="378">
        <v>179306158.75</v>
      </c>
      <c r="O45" s="378">
        <v>94393991.109999999</v>
      </c>
      <c r="P45" s="299">
        <f t="shared" si="1"/>
        <v>1392450040.5599997</v>
      </c>
    </row>
    <row r="46" spans="2:23" x14ac:dyDescent="0.25">
      <c r="B46" s="7" t="s">
        <v>208</v>
      </c>
      <c r="C46" s="299">
        <v>0</v>
      </c>
      <c r="D46" s="378">
        <v>0</v>
      </c>
      <c r="E46" s="378">
        <v>0</v>
      </c>
      <c r="F46" s="378">
        <v>0</v>
      </c>
      <c r="G46" s="378">
        <v>0</v>
      </c>
      <c r="H46" s="378">
        <v>0</v>
      </c>
      <c r="I46" s="378">
        <v>0</v>
      </c>
      <c r="J46" s="378">
        <v>0</v>
      </c>
      <c r="K46" s="378">
        <v>0</v>
      </c>
      <c r="L46" s="378">
        <v>0</v>
      </c>
      <c r="M46" s="378">
        <v>0</v>
      </c>
      <c r="N46" s="378">
        <v>0</v>
      </c>
      <c r="O46" s="378">
        <v>0</v>
      </c>
      <c r="P46" s="299">
        <f t="shared" si="1"/>
        <v>0</v>
      </c>
    </row>
    <row r="47" spans="2:23" s="1" customFormat="1" x14ac:dyDescent="0.25">
      <c r="B47" s="2" t="s">
        <v>209</v>
      </c>
      <c r="C47" s="303">
        <v>15512744522</v>
      </c>
      <c r="D47" s="303">
        <v>1244221441.8300002</v>
      </c>
      <c r="E47" s="303">
        <v>1629984036.78</v>
      </c>
      <c r="F47" s="303">
        <v>1463770342.95</v>
      </c>
      <c r="G47" s="303">
        <v>1653122372.8299997</v>
      </c>
      <c r="H47" s="303">
        <v>1743577837.4500003</v>
      </c>
      <c r="I47" s="303">
        <v>1521332794.97</v>
      </c>
      <c r="J47" s="303">
        <v>1391300235.6199999</v>
      </c>
      <c r="K47" s="303">
        <v>1570386399.0899999</v>
      </c>
      <c r="L47" s="303">
        <v>1373080310.2</v>
      </c>
      <c r="M47" s="303">
        <v>1245893587.5800002</v>
      </c>
      <c r="N47" s="303">
        <v>1235649691.5599999</v>
      </c>
      <c r="O47" s="303">
        <v>3027579441.2799997</v>
      </c>
      <c r="P47" s="303">
        <f t="shared" si="1"/>
        <v>19099898492.139999</v>
      </c>
    </row>
    <row r="48" spans="2:23" x14ac:dyDescent="0.25">
      <c r="B48" s="7" t="s">
        <v>210</v>
      </c>
      <c r="C48" s="299">
        <v>12434862783</v>
      </c>
      <c r="D48" s="379">
        <v>1031441892.7000002</v>
      </c>
      <c r="E48" s="379">
        <v>1337694696.03</v>
      </c>
      <c r="F48" s="379">
        <v>1185331486.9100001</v>
      </c>
      <c r="G48" s="379">
        <v>1375598672.7899997</v>
      </c>
      <c r="H48" s="379">
        <v>1534366703.6500003</v>
      </c>
      <c r="I48" s="379">
        <v>1234341925.25</v>
      </c>
      <c r="J48" s="379">
        <v>1093084889.52</v>
      </c>
      <c r="K48" s="379">
        <v>1264132582.8</v>
      </c>
      <c r="L48" s="379">
        <v>1122276864</v>
      </c>
      <c r="M48" s="379">
        <v>1042514124.4900001</v>
      </c>
      <c r="N48" s="379">
        <v>971289245.31999981</v>
      </c>
      <c r="O48" s="379">
        <v>2723639066.6799998</v>
      </c>
      <c r="P48" s="299">
        <f t="shared" si="1"/>
        <v>15915712150.139999</v>
      </c>
    </row>
    <row r="49" spans="2:16" x14ac:dyDescent="0.25">
      <c r="B49" s="7" t="s">
        <v>211</v>
      </c>
      <c r="C49" s="299">
        <v>3077881739</v>
      </c>
      <c r="D49" s="379">
        <v>212779549.13</v>
      </c>
      <c r="E49" s="379">
        <v>292289340.75</v>
      </c>
      <c r="F49" s="379">
        <v>278438856.04000002</v>
      </c>
      <c r="G49" s="379">
        <v>277523700.03999996</v>
      </c>
      <c r="H49" s="379">
        <v>209211133.80000001</v>
      </c>
      <c r="I49" s="379">
        <v>286990869.72000003</v>
      </c>
      <c r="J49" s="379">
        <v>298215346.10000002</v>
      </c>
      <c r="K49" s="379">
        <v>306253816.28999996</v>
      </c>
      <c r="L49" s="379">
        <v>250803446.19999999</v>
      </c>
      <c r="M49" s="379">
        <v>203379463.09</v>
      </c>
      <c r="N49" s="379">
        <v>264360446.23999998</v>
      </c>
      <c r="O49" s="379">
        <v>303940374.59999996</v>
      </c>
      <c r="P49" s="299">
        <f t="shared" si="1"/>
        <v>3184186341.9999995</v>
      </c>
    </row>
    <row r="50" spans="2:16" s="1" customFormat="1" x14ac:dyDescent="0.25">
      <c r="B50" s="2" t="s">
        <v>212</v>
      </c>
      <c r="C50" s="303">
        <v>10596796648</v>
      </c>
      <c r="D50" s="303">
        <v>182259592.02000001</v>
      </c>
      <c r="E50" s="303">
        <v>431366375.81999999</v>
      </c>
      <c r="F50" s="303">
        <v>250404944.99000001</v>
      </c>
      <c r="G50" s="303">
        <v>1500666885.8199999</v>
      </c>
      <c r="H50" s="303">
        <v>203641346.23000002</v>
      </c>
      <c r="I50" s="303">
        <v>1468500288.8499997</v>
      </c>
      <c r="J50" s="303">
        <v>3014326524.1599998</v>
      </c>
      <c r="K50" s="303">
        <v>523525876.2100001</v>
      </c>
      <c r="L50" s="303">
        <v>1281967210.27</v>
      </c>
      <c r="M50" s="303">
        <v>241105906.31999999</v>
      </c>
      <c r="N50" s="303">
        <v>577281698.66999996</v>
      </c>
      <c r="O50" s="303">
        <v>2301194756.21</v>
      </c>
      <c r="P50" s="303">
        <f t="shared" si="1"/>
        <v>11976241405.57</v>
      </c>
    </row>
    <row r="51" spans="2:16" x14ac:dyDescent="0.25">
      <c r="B51" s="7" t="s">
        <v>213</v>
      </c>
      <c r="C51" s="299">
        <v>4171289490</v>
      </c>
      <c r="D51" s="379">
        <v>70045732.939999998</v>
      </c>
      <c r="E51" s="379">
        <v>33009854.400000002</v>
      </c>
      <c r="F51" s="379">
        <v>92853483.659999996</v>
      </c>
      <c r="G51" s="379">
        <v>162210553.28</v>
      </c>
      <c r="H51" s="379">
        <v>40000000</v>
      </c>
      <c r="I51" s="379">
        <v>78980764.109999999</v>
      </c>
      <c r="J51" s="379">
        <v>2837201471.4499998</v>
      </c>
      <c r="K51" s="379">
        <v>315922393.44999999</v>
      </c>
      <c r="L51" s="379">
        <v>40642814.969999999</v>
      </c>
      <c r="M51" s="379">
        <v>0</v>
      </c>
      <c r="N51" s="379">
        <v>278875643.81</v>
      </c>
      <c r="O51" s="379">
        <v>407942948.63</v>
      </c>
      <c r="P51" s="299">
        <f t="shared" si="1"/>
        <v>4357685660.6999989</v>
      </c>
    </row>
    <row r="52" spans="2:16" x14ac:dyDescent="0.25">
      <c r="B52" s="7" t="s">
        <v>214</v>
      </c>
      <c r="C52" s="299">
        <v>6425507158</v>
      </c>
      <c r="D52" s="379">
        <v>112213859.08000001</v>
      </c>
      <c r="E52" s="379">
        <v>398356521.42000002</v>
      </c>
      <c r="F52" s="379">
        <v>157551461.33000001</v>
      </c>
      <c r="G52" s="379">
        <v>1338456332.54</v>
      </c>
      <c r="H52" s="379">
        <v>163641346.23000002</v>
      </c>
      <c r="I52" s="379">
        <v>1389519524.7399998</v>
      </c>
      <c r="J52" s="379">
        <v>177125052.70999998</v>
      </c>
      <c r="K52" s="379">
        <v>207603482.76000002</v>
      </c>
      <c r="L52" s="379">
        <v>1241324395.3</v>
      </c>
      <c r="M52" s="379">
        <v>241105906.31999999</v>
      </c>
      <c r="N52" s="379">
        <v>298406054.85999995</v>
      </c>
      <c r="O52" s="379">
        <v>1893251807.5799999</v>
      </c>
      <c r="P52" s="299">
        <f t="shared" si="1"/>
        <v>7618555744.8699989</v>
      </c>
    </row>
    <row r="53" spans="2:16" s="214" customFormat="1" x14ac:dyDescent="0.25">
      <c r="B53" s="230" t="s">
        <v>282</v>
      </c>
      <c r="C53" s="376">
        <v>45344</v>
      </c>
      <c r="D53" s="376">
        <v>7500</v>
      </c>
      <c r="E53" s="376">
        <v>0</v>
      </c>
      <c r="F53" s="376">
        <v>5000</v>
      </c>
      <c r="G53" s="376">
        <v>0</v>
      </c>
      <c r="H53" s="376">
        <v>5000</v>
      </c>
      <c r="I53" s="376">
        <v>0</v>
      </c>
      <c r="J53" s="376">
        <v>5000</v>
      </c>
      <c r="K53" s="376">
        <v>0</v>
      </c>
      <c r="L53" s="376">
        <v>5000</v>
      </c>
      <c r="M53" s="376">
        <v>0</v>
      </c>
      <c r="N53" s="376">
        <v>5000</v>
      </c>
      <c r="O53" s="376">
        <v>0</v>
      </c>
      <c r="P53" s="376">
        <f t="shared" si="1"/>
        <v>32500</v>
      </c>
    </row>
    <row r="54" spans="2:16" s="210" customFormat="1" x14ac:dyDescent="0.25">
      <c r="B54" s="229" t="s">
        <v>216</v>
      </c>
      <c r="C54" s="378">
        <v>45344</v>
      </c>
      <c r="D54" s="377">
        <v>7500</v>
      </c>
      <c r="E54" s="377">
        <v>0</v>
      </c>
      <c r="F54" s="377">
        <v>5000</v>
      </c>
      <c r="G54" s="377">
        <v>0</v>
      </c>
      <c r="H54" s="377">
        <v>5000</v>
      </c>
      <c r="I54" s="377">
        <v>0</v>
      </c>
      <c r="J54" s="377">
        <v>5000</v>
      </c>
      <c r="K54" s="377">
        <v>0</v>
      </c>
      <c r="L54" s="377">
        <v>5000</v>
      </c>
      <c r="M54" s="377">
        <v>0</v>
      </c>
      <c r="N54" s="377">
        <v>5000</v>
      </c>
      <c r="O54" s="377">
        <v>0</v>
      </c>
      <c r="P54" s="378">
        <f t="shared" si="1"/>
        <v>32500</v>
      </c>
    </row>
    <row r="55" spans="2:16" s="210" customFormat="1" x14ac:dyDescent="0.25">
      <c r="B55" s="229" t="s">
        <v>217</v>
      </c>
      <c r="C55" s="378">
        <v>0</v>
      </c>
      <c r="D55" s="377">
        <v>0</v>
      </c>
      <c r="E55" s="377">
        <v>0</v>
      </c>
      <c r="F55" s="377">
        <v>0</v>
      </c>
      <c r="G55" s="377">
        <v>0</v>
      </c>
      <c r="H55" s="377">
        <v>0</v>
      </c>
      <c r="I55" s="377">
        <v>0</v>
      </c>
      <c r="J55" s="377">
        <v>0</v>
      </c>
      <c r="K55" s="377">
        <v>0</v>
      </c>
      <c r="L55" s="377">
        <v>0</v>
      </c>
      <c r="M55" s="377">
        <v>0</v>
      </c>
      <c r="N55" s="377">
        <v>0</v>
      </c>
      <c r="O55" s="377">
        <v>0</v>
      </c>
      <c r="P55" s="378">
        <f t="shared" si="1"/>
        <v>0</v>
      </c>
    </row>
    <row r="56" spans="2:16" s="1" customFormat="1" x14ac:dyDescent="0.25">
      <c r="B56" s="2" t="s">
        <v>218</v>
      </c>
      <c r="C56" s="303">
        <v>137807204</v>
      </c>
      <c r="D56" s="303">
        <v>5776027.9000000004</v>
      </c>
      <c r="E56" s="303">
        <v>11880403.539999999</v>
      </c>
      <c r="F56" s="303">
        <v>7078476.2699999996</v>
      </c>
      <c r="G56" s="303">
        <v>5051703.2300000004</v>
      </c>
      <c r="H56" s="303">
        <v>3730785.66</v>
      </c>
      <c r="I56" s="303">
        <v>7047010.1500000004</v>
      </c>
      <c r="J56" s="303">
        <v>3566691.03</v>
      </c>
      <c r="K56" s="303">
        <v>8185138.9700000007</v>
      </c>
      <c r="L56" s="303">
        <v>12806768.68</v>
      </c>
      <c r="M56" s="303">
        <v>16256902.76</v>
      </c>
      <c r="N56" s="303">
        <v>9582243.7799999993</v>
      </c>
      <c r="O56" s="303">
        <v>16845021.079999998</v>
      </c>
      <c r="P56" s="303">
        <f t="shared" si="1"/>
        <v>107807173.05</v>
      </c>
    </row>
    <row r="57" spans="2:16" s="1" customFormat="1" x14ac:dyDescent="0.25">
      <c r="B57" s="2" t="s">
        <v>219</v>
      </c>
      <c r="C57" s="303">
        <v>72662705</v>
      </c>
      <c r="D57" s="303">
        <v>6347533.96</v>
      </c>
      <c r="E57" s="303">
        <v>7877870.1100000003</v>
      </c>
      <c r="F57" s="303">
        <v>15367442.83</v>
      </c>
      <c r="G57" s="303">
        <v>5648983.4400000004</v>
      </c>
      <c r="H57" s="303">
        <v>3183451.03</v>
      </c>
      <c r="I57" s="303">
        <v>6549916.2599999998</v>
      </c>
      <c r="J57" s="303">
        <v>13396816.629999999</v>
      </c>
      <c r="K57" s="303">
        <v>17857923.489999998</v>
      </c>
      <c r="L57" s="303">
        <v>10134966.18</v>
      </c>
      <c r="M57" s="303">
        <v>8338386.3999999994</v>
      </c>
      <c r="N57" s="303">
        <v>21850913.910000004</v>
      </c>
      <c r="O57" s="303">
        <v>36930960.860000007</v>
      </c>
      <c r="P57" s="303">
        <f t="shared" si="1"/>
        <v>153485165.09999999</v>
      </c>
    </row>
    <row r="58" spans="2:16" s="1" customFormat="1" x14ac:dyDescent="0.25">
      <c r="B58" s="9" t="s">
        <v>220</v>
      </c>
      <c r="C58" s="307">
        <v>15184000</v>
      </c>
      <c r="D58" s="307">
        <v>122298.56</v>
      </c>
      <c r="E58" s="307">
        <v>28495555.870000001</v>
      </c>
      <c r="F58" s="307">
        <v>500000</v>
      </c>
      <c r="G58" s="307">
        <v>1616150</v>
      </c>
      <c r="H58" s="307">
        <v>8863050</v>
      </c>
      <c r="I58" s="307">
        <v>396000</v>
      </c>
      <c r="J58" s="307">
        <v>2659391.4</v>
      </c>
      <c r="K58" s="307">
        <v>45651110.43</v>
      </c>
      <c r="L58" s="307">
        <v>0</v>
      </c>
      <c r="M58" s="307">
        <v>15352911.67</v>
      </c>
      <c r="N58" s="307">
        <v>7213326</v>
      </c>
      <c r="O58" s="307">
        <v>0</v>
      </c>
      <c r="P58" s="307">
        <f t="shared" si="1"/>
        <v>110869793.92999999</v>
      </c>
    </row>
    <row r="59" spans="2:16" s="1" customFormat="1" x14ac:dyDescent="0.25">
      <c r="B59" s="2" t="s">
        <v>221</v>
      </c>
      <c r="C59" s="303">
        <v>15184000</v>
      </c>
      <c r="D59" s="303">
        <v>0</v>
      </c>
      <c r="E59" s="303">
        <v>0</v>
      </c>
      <c r="F59" s="303">
        <v>500000</v>
      </c>
      <c r="G59" s="303">
        <v>1616150</v>
      </c>
      <c r="H59" s="303">
        <v>8863050</v>
      </c>
      <c r="I59" s="303">
        <v>396000</v>
      </c>
      <c r="J59" s="303">
        <v>2659391.4</v>
      </c>
      <c r="K59" s="303">
        <v>0</v>
      </c>
      <c r="L59" s="303">
        <v>0</v>
      </c>
      <c r="M59" s="303">
        <v>1600000</v>
      </c>
      <c r="N59" s="303">
        <v>7213326</v>
      </c>
      <c r="O59" s="303">
        <v>0</v>
      </c>
      <c r="P59" s="303">
        <f t="shared" si="1"/>
        <v>22847917.399999999</v>
      </c>
    </row>
    <row r="60" spans="2:16" s="1" customFormat="1" x14ac:dyDescent="0.25">
      <c r="B60" s="7" t="s">
        <v>222</v>
      </c>
      <c r="C60" s="299">
        <v>15184000</v>
      </c>
      <c r="D60" s="299">
        <v>0</v>
      </c>
      <c r="E60" s="299">
        <v>0</v>
      </c>
      <c r="F60" s="299">
        <v>500000</v>
      </c>
      <c r="G60" s="299">
        <v>1616150</v>
      </c>
      <c r="H60" s="299">
        <v>8863050</v>
      </c>
      <c r="I60" s="299">
        <v>396000</v>
      </c>
      <c r="J60" s="299">
        <v>2659391.4</v>
      </c>
      <c r="K60" s="299">
        <v>0</v>
      </c>
      <c r="L60" s="299">
        <v>0</v>
      </c>
      <c r="M60" s="299">
        <v>1600000</v>
      </c>
      <c r="N60" s="299">
        <v>7213326</v>
      </c>
      <c r="O60" s="299">
        <v>0</v>
      </c>
      <c r="P60" s="299">
        <f t="shared" si="1"/>
        <v>22847917.399999999</v>
      </c>
    </row>
    <row r="61" spans="2:16" s="1" customFormat="1" x14ac:dyDescent="0.25">
      <c r="B61" s="2" t="s">
        <v>224</v>
      </c>
      <c r="C61" s="303">
        <v>0</v>
      </c>
      <c r="D61" s="303">
        <v>122298.56</v>
      </c>
      <c r="E61" s="303">
        <v>28495555.870000001</v>
      </c>
      <c r="F61" s="303">
        <v>0</v>
      </c>
      <c r="G61" s="303">
        <v>0</v>
      </c>
      <c r="H61" s="303">
        <v>0</v>
      </c>
      <c r="I61" s="303">
        <v>0</v>
      </c>
      <c r="J61" s="303">
        <v>0</v>
      </c>
      <c r="K61" s="303">
        <v>45651110.43</v>
      </c>
      <c r="L61" s="303">
        <v>0</v>
      </c>
      <c r="M61" s="303">
        <v>13752911.67</v>
      </c>
      <c r="N61" s="303">
        <v>0</v>
      </c>
      <c r="O61" s="303">
        <v>0</v>
      </c>
      <c r="P61" s="303">
        <f t="shared" si="1"/>
        <v>88021876.530000001</v>
      </c>
    </row>
    <row r="62" spans="2:16" x14ac:dyDescent="0.25">
      <c r="B62" s="7" t="s">
        <v>225</v>
      </c>
      <c r="C62" s="299">
        <v>0</v>
      </c>
      <c r="D62" s="299">
        <v>122298.56</v>
      </c>
      <c r="E62" s="299">
        <v>28495555.870000001</v>
      </c>
      <c r="F62" s="299">
        <v>0</v>
      </c>
      <c r="G62" s="299">
        <v>0</v>
      </c>
      <c r="H62" s="299">
        <v>0</v>
      </c>
      <c r="I62" s="299">
        <v>0</v>
      </c>
      <c r="J62" s="299">
        <v>0</v>
      </c>
      <c r="K62" s="299">
        <v>45651110.43</v>
      </c>
      <c r="L62" s="299">
        <v>0</v>
      </c>
      <c r="M62" s="299">
        <v>13752911.67</v>
      </c>
      <c r="N62" s="299">
        <v>0</v>
      </c>
      <c r="O62" s="299">
        <v>0</v>
      </c>
      <c r="P62" s="299">
        <f t="shared" si="1"/>
        <v>88021876.530000001</v>
      </c>
    </row>
    <row r="63" spans="2:16" ht="18.75" customHeight="1" x14ac:dyDescent="0.25">
      <c r="B63" s="122" t="s">
        <v>226</v>
      </c>
      <c r="C63" s="121">
        <v>486736.54577999999</v>
      </c>
      <c r="D63" s="382">
        <f t="shared" ref="D63:O63" si="2">+D11+D58</f>
        <v>41930561941.719986</v>
      </c>
      <c r="E63" s="382">
        <f t="shared" si="2"/>
        <v>33889170952.020004</v>
      </c>
      <c r="F63" s="382">
        <f t="shared" si="2"/>
        <v>39759202485.689987</v>
      </c>
      <c r="G63" s="382">
        <f t="shared" si="2"/>
        <v>47723951840.589996</v>
      </c>
      <c r="H63" s="382">
        <f t="shared" si="2"/>
        <v>37022750403.379997</v>
      </c>
      <c r="I63" s="382">
        <f t="shared" si="2"/>
        <v>38682123721.180016</v>
      </c>
      <c r="J63" s="382">
        <f t="shared" si="2"/>
        <v>41283060040.809982</v>
      </c>
      <c r="K63" s="382">
        <f t="shared" si="2"/>
        <v>37807827419.360001</v>
      </c>
      <c r="L63" s="382">
        <f t="shared" si="2"/>
        <v>39104708527.289993</v>
      </c>
      <c r="M63" s="382">
        <f t="shared" si="2"/>
        <v>41479824250.069992</v>
      </c>
      <c r="N63" s="382">
        <f t="shared" si="2"/>
        <v>39005273135.939995</v>
      </c>
      <c r="O63" s="382">
        <f t="shared" si="2"/>
        <v>46950814210.200005</v>
      </c>
      <c r="P63" s="380">
        <f t="shared" si="1"/>
        <v>484639268928.24994</v>
      </c>
    </row>
    <row r="64" spans="2:16" s="1" customFormat="1" x14ac:dyDescent="0.25">
      <c r="B64" s="98" t="s">
        <v>283</v>
      </c>
      <c r="C64" s="305">
        <v>3561777000</v>
      </c>
      <c r="D64" s="305">
        <v>59251870</v>
      </c>
      <c r="E64" s="305">
        <v>5306270.8100000005</v>
      </c>
      <c r="F64" s="305">
        <v>14467957.02</v>
      </c>
      <c r="G64" s="305">
        <v>28061290.869999997</v>
      </c>
      <c r="H64" s="305">
        <v>28848542.32</v>
      </c>
      <c r="I64" s="305">
        <v>285163135.96000004</v>
      </c>
      <c r="J64" s="305">
        <v>60460064.060000002</v>
      </c>
      <c r="K64" s="305">
        <v>28552218.169999998</v>
      </c>
      <c r="L64" s="305">
        <v>30348929.099999998</v>
      </c>
      <c r="M64" s="305">
        <v>36626250.019999996</v>
      </c>
      <c r="N64" s="305">
        <v>47862677.019999996</v>
      </c>
      <c r="O64" s="305">
        <v>398736449.44999999</v>
      </c>
      <c r="P64" s="305">
        <f t="shared" si="1"/>
        <v>1023685654.8</v>
      </c>
    </row>
    <row r="65" spans="2:18" s="1" customFormat="1" x14ac:dyDescent="0.25">
      <c r="B65" s="11" t="s">
        <v>229</v>
      </c>
      <c r="C65" s="306">
        <v>263899999.99999997</v>
      </c>
      <c r="D65" s="306">
        <v>0</v>
      </c>
      <c r="E65" s="306">
        <v>0</v>
      </c>
      <c r="F65" s="306">
        <v>0</v>
      </c>
      <c r="G65" s="306">
        <v>25910081.559999999</v>
      </c>
      <c r="H65" s="306">
        <v>247920</v>
      </c>
      <c r="I65" s="306">
        <v>23261168.289999999</v>
      </c>
      <c r="J65" s="306">
        <v>27945459.440000001</v>
      </c>
      <c r="K65" s="306">
        <v>26098442.699999999</v>
      </c>
      <c r="L65" s="306">
        <v>25619354.710000001</v>
      </c>
      <c r="M65" s="306">
        <v>313353.5</v>
      </c>
      <c r="N65" s="306">
        <v>0</v>
      </c>
      <c r="O65" s="306">
        <v>40473807.700000003</v>
      </c>
      <c r="P65" s="306">
        <f t="shared" si="1"/>
        <v>169869587.89999998</v>
      </c>
    </row>
    <row r="66" spans="2:18" s="1" customFormat="1" x14ac:dyDescent="0.25">
      <c r="B66" s="3" t="s">
        <v>230</v>
      </c>
      <c r="C66" s="303">
        <v>50000000</v>
      </c>
      <c r="D66" s="303">
        <v>0</v>
      </c>
      <c r="E66" s="303">
        <v>0</v>
      </c>
      <c r="F66" s="303">
        <v>0</v>
      </c>
      <c r="G66" s="303">
        <v>0</v>
      </c>
      <c r="H66" s="303">
        <v>0</v>
      </c>
      <c r="I66" s="303">
        <v>0</v>
      </c>
      <c r="J66" s="303">
        <v>0</v>
      </c>
      <c r="K66" s="303">
        <v>0</v>
      </c>
      <c r="L66" s="303">
        <v>0</v>
      </c>
      <c r="M66" s="303">
        <v>0</v>
      </c>
      <c r="N66" s="303">
        <v>0</v>
      </c>
      <c r="O66" s="303">
        <v>0</v>
      </c>
      <c r="P66" s="303">
        <f t="shared" si="1"/>
        <v>0</v>
      </c>
    </row>
    <row r="67" spans="2:18" x14ac:dyDescent="0.25">
      <c r="B67" s="8" t="s">
        <v>231</v>
      </c>
      <c r="C67" s="299">
        <v>50000000</v>
      </c>
      <c r="D67" s="299">
        <v>0</v>
      </c>
      <c r="E67" s="299">
        <v>0</v>
      </c>
      <c r="F67" s="299">
        <v>0</v>
      </c>
      <c r="G67" s="299">
        <v>0</v>
      </c>
      <c r="H67" s="299">
        <v>0</v>
      </c>
      <c r="I67" s="299">
        <v>0</v>
      </c>
      <c r="J67" s="299">
        <v>0</v>
      </c>
      <c r="K67" s="299">
        <v>0</v>
      </c>
      <c r="L67" s="299">
        <v>0</v>
      </c>
      <c r="M67" s="299">
        <v>0</v>
      </c>
      <c r="N67" s="299">
        <v>0</v>
      </c>
      <c r="O67" s="299">
        <v>0</v>
      </c>
      <c r="P67" s="299">
        <f t="shared" si="1"/>
        <v>0</v>
      </c>
      <c r="R67" s="93"/>
    </row>
    <row r="68" spans="2:18" x14ac:dyDescent="0.25">
      <c r="B68" s="25" t="s">
        <v>284</v>
      </c>
      <c r="C68" s="299">
        <v>50000000</v>
      </c>
      <c r="D68" s="299">
        <v>0</v>
      </c>
      <c r="E68" s="299">
        <v>0</v>
      </c>
      <c r="F68" s="299">
        <v>0</v>
      </c>
      <c r="G68" s="299">
        <v>0</v>
      </c>
      <c r="H68" s="299">
        <v>0</v>
      </c>
      <c r="I68" s="299">
        <v>0</v>
      </c>
      <c r="J68" s="299">
        <v>0</v>
      </c>
      <c r="K68" s="299">
        <v>0</v>
      </c>
      <c r="L68" s="299">
        <v>0</v>
      </c>
      <c r="M68" s="299">
        <v>0</v>
      </c>
      <c r="N68" s="299">
        <v>0</v>
      </c>
      <c r="O68" s="299">
        <v>0</v>
      </c>
      <c r="P68" s="299">
        <f t="shared" si="1"/>
        <v>0</v>
      </c>
    </row>
    <row r="69" spans="2:18" s="1" customFormat="1" x14ac:dyDescent="0.25">
      <c r="B69" s="3" t="s">
        <v>232</v>
      </c>
      <c r="C69" s="303">
        <v>2000000</v>
      </c>
      <c r="D69" s="303">
        <v>0</v>
      </c>
      <c r="E69" s="303">
        <v>0</v>
      </c>
      <c r="F69" s="303">
        <v>0</v>
      </c>
      <c r="G69" s="303">
        <v>25910081.559999999</v>
      </c>
      <c r="H69" s="303">
        <v>247920</v>
      </c>
      <c r="I69" s="303">
        <v>23261168.289999999</v>
      </c>
      <c r="J69" s="303">
        <v>27945459.440000001</v>
      </c>
      <c r="K69" s="303">
        <v>26098442.699999999</v>
      </c>
      <c r="L69" s="303">
        <v>25619354.710000001</v>
      </c>
      <c r="M69" s="303">
        <v>313353.5</v>
      </c>
      <c r="N69" s="303">
        <v>0</v>
      </c>
      <c r="O69" s="303">
        <v>40473807.700000003</v>
      </c>
      <c r="P69" s="303">
        <f t="shared" si="1"/>
        <v>169869587.89999998</v>
      </c>
    </row>
    <row r="70" spans="2:18" x14ac:dyDescent="0.25">
      <c r="B70" s="8" t="s">
        <v>234</v>
      </c>
      <c r="C70" s="299">
        <v>2000000</v>
      </c>
      <c r="D70" s="299">
        <v>0</v>
      </c>
      <c r="E70" s="299">
        <v>0</v>
      </c>
      <c r="F70" s="299">
        <v>0</v>
      </c>
      <c r="G70" s="299">
        <v>25910081.559999999</v>
      </c>
      <c r="H70" s="299">
        <v>247920</v>
      </c>
      <c r="I70" s="299">
        <v>23261168.289999999</v>
      </c>
      <c r="J70" s="299">
        <v>27945459.440000001</v>
      </c>
      <c r="K70" s="299">
        <v>26098442.699999999</v>
      </c>
      <c r="L70" s="299">
        <v>25619354.710000001</v>
      </c>
      <c r="M70" s="299">
        <v>313353.5</v>
      </c>
      <c r="N70" s="299">
        <v>0</v>
      </c>
      <c r="O70" s="299">
        <v>40473807.700000003</v>
      </c>
      <c r="P70" s="299">
        <f t="shared" si="1"/>
        <v>169869587.89999998</v>
      </c>
    </row>
    <row r="71" spans="2:18" x14ac:dyDescent="0.25">
      <c r="B71" s="25" t="s">
        <v>285</v>
      </c>
      <c r="C71" s="299">
        <v>2000000</v>
      </c>
      <c r="D71" s="299">
        <v>0</v>
      </c>
      <c r="E71" s="299">
        <v>0</v>
      </c>
      <c r="F71" s="299">
        <v>0</v>
      </c>
      <c r="G71" s="299">
        <v>25910081.559999999</v>
      </c>
      <c r="H71" s="299">
        <v>247920</v>
      </c>
      <c r="I71" s="299">
        <v>23261168.289999999</v>
      </c>
      <c r="J71" s="299">
        <v>27945459.440000001</v>
      </c>
      <c r="K71" s="299">
        <v>26098442.699999999</v>
      </c>
      <c r="L71" s="299">
        <v>25619354.710000001</v>
      </c>
      <c r="M71" s="299">
        <v>313353.5</v>
      </c>
      <c r="N71" s="299">
        <v>0</v>
      </c>
      <c r="O71" s="299">
        <v>40473807.700000003</v>
      </c>
      <c r="P71" s="299">
        <f t="shared" si="1"/>
        <v>169869587.89999998</v>
      </c>
    </row>
    <row r="72" spans="2:18" s="1" customFormat="1" x14ac:dyDescent="0.25">
      <c r="B72" s="3" t="s">
        <v>235</v>
      </c>
      <c r="C72" s="303">
        <v>211900000</v>
      </c>
      <c r="D72" s="303">
        <v>0</v>
      </c>
      <c r="E72" s="303">
        <v>0</v>
      </c>
      <c r="F72" s="303">
        <v>0</v>
      </c>
      <c r="G72" s="303">
        <v>0</v>
      </c>
      <c r="H72" s="303">
        <v>0</v>
      </c>
      <c r="I72" s="303">
        <v>0</v>
      </c>
      <c r="J72" s="303">
        <v>0</v>
      </c>
      <c r="K72" s="303">
        <v>0</v>
      </c>
      <c r="L72" s="303">
        <v>0</v>
      </c>
      <c r="M72" s="303">
        <v>0</v>
      </c>
      <c r="N72" s="303">
        <v>0</v>
      </c>
      <c r="O72" s="303">
        <v>0</v>
      </c>
      <c r="P72" s="303">
        <f t="shared" si="1"/>
        <v>0</v>
      </c>
    </row>
    <row r="73" spans="2:18" x14ac:dyDescent="0.25">
      <c r="B73" s="8" t="s">
        <v>236</v>
      </c>
      <c r="C73" s="299">
        <v>211900000</v>
      </c>
      <c r="D73" s="299">
        <v>0</v>
      </c>
      <c r="E73" s="299">
        <v>0</v>
      </c>
      <c r="F73" s="299">
        <v>0</v>
      </c>
      <c r="G73" s="299">
        <v>0</v>
      </c>
      <c r="H73" s="299">
        <v>0</v>
      </c>
      <c r="I73" s="299">
        <v>0</v>
      </c>
      <c r="J73" s="299">
        <v>0</v>
      </c>
      <c r="K73" s="299">
        <v>0</v>
      </c>
      <c r="L73" s="299">
        <v>0</v>
      </c>
      <c r="M73" s="299">
        <v>0</v>
      </c>
      <c r="N73" s="299">
        <v>0</v>
      </c>
      <c r="O73" s="299">
        <v>0</v>
      </c>
      <c r="P73" s="299">
        <f t="shared" si="1"/>
        <v>0</v>
      </c>
    </row>
    <row r="74" spans="2:18" x14ac:dyDescent="0.25">
      <c r="B74" s="25" t="s">
        <v>286</v>
      </c>
      <c r="C74" s="299">
        <v>211900000</v>
      </c>
      <c r="D74" s="299">
        <v>0</v>
      </c>
      <c r="E74" s="299">
        <v>0</v>
      </c>
      <c r="F74" s="299">
        <v>0</v>
      </c>
      <c r="G74" s="299">
        <v>0</v>
      </c>
      <c r="H74" s="299">
        <v>0</v>
      </c>
      <c r="I74" s="299">
        <v>0</v>
      </c>
      <c r="J74" s="299">
        <v>0</v>
      </c>
      <c r="K74" s="299">
        <v>0</v>
      </c>
      <c r="L74" s="299">
        <v>0</v>
      </c>
      <c r="M74" s="299">
        <v>0</v>
      </c>
      <c r="N74" s="299">
        <v>0</v>
      </c>
      <c r="O74" s="299">
        <v>0</v>
      </c>
      <c r="P74" s="299">
        <f t="shared" si="1"/>
        <v>0</v>
      </c>
    </row>
    <row r="75" spans="2:18" s="1" customFormat="1" x14ac:dyDescent="0.25">
      <c r="B75" s="10" t="s">
        <v>287</v>
      </c>
      <c r="C75" s="307">
        <v>3297877000</v>
      </c>
      <c r="D75" s="307">
        <v>59251870</v>
      </c>
      <c r="E75" s="307">
        <v>5306270.8100000005</v>
      </c>
      <c r="F75" s="307">
        <v>14467957.02</v>
      </c>
      <c r="G75" s="307">
        <v>2151209.31</v>
      </c>
      <c r="H75" s="307">
        <v>28600622.32</v>
      </c>
      <c r="I75" s="307">
        <v>261901967.67000005</v>
      </c>
      <c r="J75" s="307">
        <v>32514604.620000001</v>
      </c>
      <c r="K75" s="307">
        <v>2453775.4699999997</v>
      </c>
      <c r="L75" s="307">
        <v>4729574.3900000006</v>
      </c>
      <c r="M75" s="307">
        <v>36312896.519999996</v>
      </c>
      <c r="N75" s="307">
        <v>47862677.019999996</v>
      </c>
      <c r="O75" s="307">
        <v>358262641.75</v>
      </c>
      <c r="P75" s="307">
        <f t="shared" ref="P75:P104" si="3">+SUM(D75:O75)</f>
        <v>853816066.9000001</v>
      </c>
    </row>
    <row r="76" spans="2:18" x14ac:dyDescent="0.25">
      <c r="B76" s="3" t="s">
        <v>238</v>
      </c>
      <c r="C76" s="303">
        <v>11127883</v>
      </c>
      <c r="D76" s="303">
        <v>54692760</v>
      </c>
      <c r="E76" s="303">
        <v>0</v>
      </c>
      <c r="F76" s="303">
        <v>9086702.5299999993</v>
      </c>
      <c r="G76" s="303">
        <v>0</v>
      </c>
      <c r="H76" s="303">
        <v>0</v>
      </c>
      <c r="I76" s="303">
        <v>42075319.490000002</v>
      </c>
      <c r="J76" s="303">
        <v>0</v>
      </c>
      <c r="K76" s="303">
        <v>0</v>
      </c>
      <c r="L76" s="303">
        <v>0</v>
      </c>
      <c r="M76" s="303">
        <v>0</v>
      </c>
      <c r="N76" s="303">
        <v>42665282.579999998</v>
      </c>
      <c r="O76" s="303">
        <v>18627160</v>
      </c>
      <c r="P76" s="299">
        <f t="shared" si="3"/>
        <v>167147224.60000002</v>
      </c>
    </row>
    <row r="77" spans="2:18" x14ac:dyDescent="0.25">
      <c r="B77" s="8" t="s">
        <v>240</v>
      </c>
      <c r="C77" s="299">
        <v>11127883</v>
      </c>
      <c r="D77" s="299">
        <v>54692760</v>
      </c>
      <c r="E77" s="299">
        <v>0</v>
      </c>
      <c r="F77" s="299">
        <v>9086702.5299999993</v>
      </c>
      <c r="G77" s="299">
        <v>0</v>
      </c>
      <c r="H77" s="299">
        <v>0</v>
      </c>
      <c r="I77" s="299">
        <v>42075319.490000002</v>
      </c>
      <c r="J77" s="299">
        <v>0</v>
      </c>
      <c r="K77" s="299">
        <v>0</v>
      </c>
      <c r="L77" s="299">
        <v>0</v>
      </c>
      <c r="M77" s="299">
        <v>0</v>
      </c>
      <c r="N77" s="299">
        <v>42665282.579999998</v>
      </c>
      <c r="O77" s="299">
        <v>18627160</v>
      </c>
      <c r="P77" s="299">
        <f t="shared" si="3"/>
        <v>167147224.60000002</v>
      </c>
    </row>
    <row r="78" spans="2:18" x14ac:dyDescent="0.25">
      <c r="B78" s="25" t="s">
        <v>288</v>
      </c>
      <c r="C78" s="299">
        <v>11127883</v>
      </c>
      <c r="D78" s="379">
        <v>54692760</v>
      </c>
      <c r="E78" s="379">
        <v>0</v>
      </c>
      <c r="F78" s="379">
        <v>9086702.5299999993</v>
      </c>
      <c r="G78" s="379">
        <v>0</v>
      </c>
      <c r="H78" s="379">
        <v>0</v>
      </c>
      <c r="I78" s="379">
        <v>42075319.490000002</v>
      </c>
      <c r="J78" s="379">
        <v>0</v>
      </c>
      <c r="K78" s="379">
        <v>0</v>
      </c>
      <c r="L78" s="379">
        <v>0</v>
      </c>
      <c r="M78" s="379">
        <v>0</v>
      </c>
      <c r="N78" s="379">
        <v>42665282.579999998</v>
      </c>
      <c r="O78" s="379">
        <v>18627160</v>
      </c>
      <c r="P78" s="299">
        <f t="shared" si="3"/>
        <v>167147224.60000002</v>
      </c>
    </row>
    <row r="79" spans="2:18" s="1" customFormat="1" x14ac:dyDescent="0.25">
      <c r="B79" s="3" t="s">
        <v>243</v>
      </c>
      <c r="C79" s="303">
        <v>2539820941</v>
      </c>
      <c r="D79" s="303">
        <v>4559110</v>
      </c>
      <c r="E79" s="303">
        <v>5306270.8100000005</v>
      </c>
      <c r="F79" s="303">
        <v>5381254.4900000002</v>
      </c>
      <c r="G79" s="303">
        <v>2151209.31</v>
      </c>
      <c r="H79" s="303">
        <v>28600622.32</v>
      </c>
      <c r="I79" s="303">
        <v>219826648.18000001</v>
      </c>
      <c r="J79" s="303">
        <v>32514604.620000001</v>
      </c>
      <c r="K79" s="303">
        <v>2453775.4699999997</v>
      </c>
      <c r="L79" s="303">
        <v>4729574.3900000006</v>
      </c>
      <c r="M79" s="303">
        <v>36312896.519999996</v>
      </c>
      <c r="N79" s="303">
        <v>5197394.4399999995</v>
      </c>
      <c r="O79" s="303">
        <v>339635481.75</v>
      </c>
      <c r="P79" s="303">
        <f t="shared" si="3"/>
        <v>686668842.29999995</v>
      </c>
    </row>
    <row r="80" spans="2:18" x14ac:dyDescent="0.25">
      <c r="B80" s="8" t="s">
        <v>244</v>
      </c>
      <c r="C80" s="299">
        <v>2539820941</v>
      </c>
      <c r="D80" s="299">
        <v>4559110</v>
      </c>
      <c r="E80" s="299">
        <v>5306270.8100000005</v>
      </c>
      <c r="F80" s="299">
        <v>5381254.4900000002</v>
      </c>
      <c r="G80" s="299">
        <v>0</v>
      </c>
      <c r="H80" s="299">
        <v>28600622.32</v>
      </c>
      <c r="I80" s="299">
        <v>219826648.18000001</v>
      </c>
      <c r="J80" s="299">
        <v>32514604.620000001</v>
      </c>
      <c r="K80" s="299">
        <v>2453775.4699999997</v>
      </c>
      <c r="L80" s="299">
        <v>4729574.3900000006</v>
      </c>
      <c r="M80" s="299">
        <v>34657255.969999999</v>
      </c>
      <c r="N80" s="299">
        <v>5197394.4399999995</v>
      </c>
      <c r="O80" s="299">
        <v>339635481.75</v>
      </c>
      <c r="P80" s="299">
        <f t="shared" si="3"/>
        <v>682861992.44000006</v>
      </c>
    </row>
    <row r="81" spans="1:16" x14ac:dyDescent="0.25">
      <c r="B81" s="25" t="s">
        <v>289</v>
      </c>
      <c r="C81" s="299">
        <v>2539820941</v>
      </c>
      <c r="D81" s="379">
        <v>4559110</v>
      </c>
      <c r="E81" s="379">
        <v>5306270.8100000005</v>
      </c>
      <c r="F81" s="379">
        <v>5381254.4900000002</v>
      </c>
      <c r="G81" s="379">
        <v>0</v>
      </c>
      <c r="H81" s="379">
        <v>28600622.32</v>
      </c>
      <c r="I81" s="379">
        <v>219826648.18000001</v>
      </c>
      <c r="J81" s="379">
        <v>32514604.620000001</v>
      </c>
      <c r="K81" s="379">
        <v>2453775.4699999997</v>
      </c>
      <c r="L81" s="379">
        <v>4729574.3900000006</v>
      </c>
      <c r="M81" s="379">
        <v>34657255.969999999</v>
      </c>
      <c r="N81" s="379">
        <v>5197394.4399999995</v>
      </c>
      <c r="O81" s="379">
        <v>339635481.75</v>
      </c>
      <c r="P81" s="299">
        <f t="shared" si="3"/>
        <v>682861992.44000006</v>
      </c>
    </row>
    <row r="82" spans="1:16" x14ac:dyDescent="0.25">
      <c r="B82" s="8" t="s">
        <v>245</v>
      </c>
      <c r="C82" s="91">
        <v>0</v>
      </c>
      <c r="D82" s="299">
        <v>0</v>
      </c>
      <c r="E82" s="299">
        <v>0</v>
      </c>
      <c r="F82" s="299">
        <v>0</v>
      </c>
      <c r="G82" s="299">
        <v>2151209.31</v>
      </c>
      <c r="H82" s="299">
        <v>0</v>
      </c>
      <c r="I82" s="299">
        <v>0</v>
      </c>
      <c r="J82" s="299">
        <v>0</v>
      </c>
      <c r="K82" s="299">
        <v>0</v>
      </c>
      <c r="L82" s="299">
        <v>0</v>
      </c>
      <c r="M82" s="299">
        <v>1655640.55</v>
      </c>
      <c r="N82" s="299">
        <v>0</v>
      </c>
      <c r="O82" s="299">
        <v>0</v>
      </c>
      <c r="P82" s="299">
        <f t="shared" si="3"/>
        <v>3806849.8600000003</v>
      </c>
    </row>
    <row r="83" spans="1:16" x14ac:dyDescent="0.25">
      <c r="B83" s="25" t="s">
        <v>290</v>
      </c>
      <c r="C83" s="91">
        <v>0</v>
      </c>
      <c r="D83" s="379">
        <v>0</v>
      </c>
      <c r="E83" s="379">
        <v>0</v>
      </c>
      <c r="F83" s="379">
        <v>0</v>
      </c>
      <c r="G83" s="379">
        <v>2151209.31</v>
      </c>
      <c r="H83" s="379">
        <v>0</v>
      </c>
      <c r="I83" s="379">
        <v>0</v>
      </c>
      <c r="J83" s="379">
        <v>0</v>
      </c>
      <c r="K83" s="379">
        <v>0</v>
      </c>
      <c r="L83" s="379">
        <v>0</v>
      </c>
      <c r="M83" s="379">
        <v>1655640.55</v>
      </c>
      <c r="N83" s="379">
        <v>0</v>
      </c>
      <c r="O83" s="379">
        <v>0</v>
      </c>
      <c r="P83" s="299">
        <f t="shared" si="3"/>
        <v>3806849.8600000003</v>
      </c>
    </row>
    <row r="84" spans="1:16" x14ac:dyDescent="0.25">
      <c r="B84" s="3" t="s">
        <v>246</v>
      </c>
      <c r="C84" s="303">
        <v>746928176</v>
      </c>
      <c r="D84" s="303">
        <v>0</v>
      </c>
      <c r="E84" s="303">
        <v>0</v>
      </c>
      <c r="F84" s="303">
        <v>0</v>
      </c>
      <c r="G84" s="303">
        <v>0</v>
      </c>
      <c r="H84" s="303">
        <v>0</v>
      </c>
      <c r="I84" s="303">
        <v>0</v>
      </c>
      <c r="J84" s="303">
        <v>0</v>
      </c>
      <c r="K84" s="303">
        <v>0</v>
      </c>
      <c r="L84" s="303">
        <v>0</v>
      </c>
      <c r="M84" s="303">
        <v>0</v>
      </c>
      <c r="N84" s="303">
        <v>0</v>
      </c>
      <c r="O84" s="303">
        <v>0</v>
      </c>
      <c r="P84" s="299">
        <f t="shared" si="3"/>
        <v>0</v>
      </c>
    </row>
    <row r="85" spans="1:16" x14ac:dyDescent="0.25">
      <c r="B85" s="8" t="s">
        <v>247</v>
      </c>
      <c r="C85" s="299">
        <v>746928176</v>
      </c>
      <c r="D85" s="299">
        <v>0</v>
      </c>
      <c r="E85" s="299">
        <v>0</v>
      </c>
      <c r="F85" s="299">
        <v>0</v>
      </c>
      <c r="G85" s="299">
        <v>0</v>
      </c>
      <c r="H85" s="299">
        <v>0</v>
      </c>
      <c r="I85" s="299">
        <v>0</v>
      </c>
      <c r="J85" s="299">
        <v>0</v>
      </c>
      <c r="K85" s="299">
        <v>0</v>
      </c>
      <c r="L85" s="299">
        <v>0</v>
      </c>
      <c r="M85" s="299">
        <v>0</v>
      </c>
      <c r="N85" s="299">
        <v>0</v>
      </c>
      <c r="O85" s="299">
        <v>0</v>
      </c>
      <c r="P85" s="299">
        <f t="shared" si="3"/>
        <v>0</v>
      </c>
    </row>
    <row r="86" spans="1:16" x14ac:dyDescent="0.25">
      <c r="B86" s="25" t="s">
        <v>291</v>
      </c>
      <c r="C86" s="299">
        <v>746928176</v>
      </c>
      <c r="D86" s="299">
        <v>0</v>
      </c>
      <c r="E86" s="299">
        <v>0</v>
      </c>
      <c r="F86" s="299">
        <v>0</v>
      </c>
      <c r="G86" s="299">
        <v>0</v>
      </c>
      <c r="H86" s="299">
        <v>0</v>
      </c>
      <c r="I86" s="299">
        <v>0</v>
      </c>
      <c r="J86" s="299">
        <v>0</v>
      </c>
      <c r="K86" s="299">
        <v>0</v>
      </c>
      <c r="L86" s="299">
        <v>0</v>
      </c>
      <c r="M86" s="299">
        <v>0</v>
      </c>
      <c r="N86" s="299">
        <v>0</v>
      </c>
      <c r="O86" s="299">
        <v>0</v>
      </c>
      <c r="P86" s="299">
        <f t="shared" si="3"/>
        <v>0</v>
      </c>
    </row>
    <row r="87" spans="1:16" ht="20.25" customHeight="1" x14ac:dyDescent="0.25">
      <c r="B87" s="118" t="s">
        <v>292</v>
      </c>
      <c r="C87" s="117">
        <v>490298.32277999999</v>
      </c>
      <c r="D87" s="383">
        <f t="shared" ref="D87:O87" si="4">+D63+D64</f>
        <v>41989813811.719986</v>
      </c>
      <c r="E87" s="383">
        <f t="shared" si="4"/>
        <v>33894477222.830006</v>
      </c>
      <c r="F87" s="383">
        <f t="shared" si="4"/>
        <v>39773670442.709984</v>
      </c>
      <c r="G87" s="383">
        <f t="shared" si="4"/>
        <v>47752013131.459999</v>
      </c>
      <c r="H87" s="383">
        <f t="shared" si="4"/>
        <v>37051598945.699997</v>
      </c>
      <c r="I87" s="383">
        <f t="shared" si="4"/>
        <v>38967286857.140015</v>
      </c>
      <c r="J87" s="383">
        <f t="shared" si="4"/>
        <v>41343520104.86998</v>
      </c>
      <c r="K87" s="383">
        <f t="shared" si="4"/>
        <v>37836379637.529999</v>
      </c>
      <c r="L87" s="383">
        <f t="shared" si="4"/>
        <v>39135057456.389992</v>
      </c>
      <c r="M87" s="383">
        <f t="shared" si="4"/>
        <v>41516450500.089989</v>
      </c>
      <c r="N87" s="383">
        <f t="shared" si="4"/>
        <v>39053135812.959991</v>
      </c>
      <c r="O87" s="383">
        <f t="shared" si="4"/>
        <v>47349550659.650002</v>
      </c>
      <c r="P87" s="381">
        <f t="shared" si="3"/>
        <v>485662954583.04993</v>
      </c>
    </row>
    <row r="88" spans="1:16" x14ac:dyDescent="0.25">
      <c r="B88" s="15"/>
      <c r="C88" s="91"/>
      <c r="D88" s="299"/>
      <c r="E88" s="299"/>
      <c r="F88" s="299"/>
      <c r="G88" s="299"/>
      <c r="H88" s="299"/>
      <c r="I88" s="299"/>
      <c r="J88" s="299"/>
      <c r="K88" s="299"/>
      <c r="L88" s="299"/>
      <c r="M88" s="299"/>
      <c r="N88" s="299"/>
      <c r="O88" s="299"/>
      <c r="P88" s="299">
        <f t="shared" si="3"/>
        <v>0</v>
      </c>
    </row>
    <row r="89" spans="1:16" ht="17.25" customHeight="1" x14ac:dyDescent="0.25">
      <c r="B89" s="118" t="s">
        <v>293</v>
      </c>
      <c r="C89" s="117">
        <v>173259.71290000001</v>
      </c>
      <c r="D89" s="383">
        <f t="shared" ref="D89:O89" si="5">D90</f>
        <v>50973610091.57</v>
      </c>
      <c r="E89" s="383">
        <f t="shared" si="5"/>
        <v>5202722908.3100004</v>
      </c>
      <c r="F89" s="383">
        <f t="shared" si="5"/>
        <v>7269540283.5100002</v>
      </c>
      <c r="G89" s="383">
        <f t="shared" si="5"/>
        <v>4841788667.9799995</v>
      </c>
      <c r="H89" s="383">
        <f t="shared" si="5"/>
        <v>20638913230.599998</v>
      </c>
      <c r="I89" s="383">
        <f t="shared" si="5"/>
        <v>16815501768.969999</v>
      </c>
      <c r="J89" s="383">
        <f t="shared" si="5"/>
        <v>24872509242.200001</v>
      </c>
      <c r="K89" s="383">
        <f t="shared" si="5"/>
        <v>7303492628.8999996</v>
      </c>
      <c r="L89" s="383">
        <f t="shared" si="5"/>
        <v>6331662479.3599997</v>
      </c>
      <c r="M89" s="383">
        <f t="shared" si="5"/>
        <v>1618842164.8599999</v>
      </c>
      <c r="N89" s="383">
        <f t="shared" si="5"/>
        <v>20726304416.040001</v>
      </c>
      <c r="O89" s="383">
        <f t="shared" si="5"/>
        <v>13716750869.809998</v>
      </c>
      <c r="P89" s="381">
        <f t="shared" si="3"/>
        <v>180311638752.10999</v>
      </c>
    </row>
    <row r="90" spans="1:16" s="1" customFormat="1" x14ac:dyDescent="0.25">
      <c r="B90" s="2" t="s">
        <v>294</v>
      </c>
      <c r="C90" s="303">
        <v>173259712900</v>
      </c>
      <c r="D90" s="303">
        <v>50973610091.57</v>
      </c>
      <c r="E90" s="303">
        <v>5202722908.3100004</v>
      </c>
      <c r="F90" s="303">
        <v>7269540283.5100002</v>
      </c>
      <c r="G90" s="303">
        <v>4841788667.9799995</v>
      </c>
      <c r="H90" s="303">
        <v>20638913230.599998</v>
      </c>
      <c r="I90" s="303">
        <v>16815501768.969999</v>
      </c>
      <c r="J90" s="303">
        <v>24872509242.200001</v>
      </c>
      <c r="K90" s="303">
        <v>7303492628.8999996</v>
      </c>
      <c r="L90" s="303">
        <v>6331662479.3599997</v>
      </c>
      <c r="M90" s="303">
        <v>1618842164.8599999</v>
      </c>
      <c r="N90" s="303">
        <v>20726304416.040001</v>
      </c>
      <c r="O90" s="303">
        <v>13716750869.809998</v>
      </c>
      <c r="P90" s="303">
        <f t="shared" si="3"/>
        <v>180311638752.10999</v>
      </c>
    </row>
    <row r="91" spans="1:16" x14ac:dyDescent="0.25">
      <c r="B91" s="7" t="s">
        <v>255</v>
      </c>
      <c r="C91" s="299">
        <v>0</v>
      </c>
      <c r="D91" s="299">
        <v>0</v>
      </c>
      <c r="E91" s="299">
        <v>0</v>
      </c>
      <c r="F91" s="299">
        <v>0</v>
      </c>
      <c r="G91" s="299">
        <v>0</v>
      </c>
      <c r="H91" s="299">
        <v>0</v>
      </c>
      <c r="I91" s="299">
        <v>0</v>
      </c>
      <c r="J91" s="299">
        <v>0</v>
      </c>
      <c r="K91" s="299">
        <v>0</v>
      </c>
      <c r="L91" s="299">
        <v>0</v>
      </c>
      <c r="M91" s="299">
        <v>0</v>
      </c>
      <c r="N91" s="299">
        <v>0</v>
      </c>
      <c r="O91" s="299">
        <v>0</v>
      </c>
      <c r="P91" s="303">
        <f t="shared" si="3"/>
        <v>0</v>
      </c>
    </row>
    <row r="92" spans="1:16" s="1" customFormat="1" x14ac:dyDescent="0.25">
      <c r="B92" s="24" t="s">
        <v>256</v>
      </c>
      <c r="C92" s="303">
        <v>0</v>
      </c>
      <c r="D92" s="303">
        <v>0</v>
      </c>
      <c r="E92" s="303">
        <v>0</v>
      </c>
      <c r="F92" s="303">
        <v>0</v>
      </c>
      <c r="G92" s="303">
        <v>0</v>
      </c>
      <c r="H92" s="303">
        <v>0</v>
      </c>
      <c r="I92" s="303">
        <v>0</v>
      </c>
      <c r="J92" s="303">
        <v>0</v>
      </c>
      <c r="K92" s="303">
        <v>0</v>
      </c>
      <c r="L92" s="303">
        <v>0</v>
      </c>
      <c r="M92" s="303">
        <v>0</v>
      </c>
      <c r="N92" s="303">
        <v>0</v>
      </c>
      <c r="O92" s="303">
        <v>0</v>
      </c>
      <c r="P92" s="303">
        <f t="shared" si="3"/>
        <v>0</v>
      </c>
    </row>
    <row r="93" spans="1:16" s="1" customFormat="1" x14ac:dyDescent="0.25">
      <c r="A93"/>
      <c r="B93" s="27" t="s">
        <v>257</v>
      </c>
      <c r="C93" s="299">
        <v>0</v>
      </c>
      <c r="D93" s="299">
        <v>0</v>
      </c>
      <c r="E93" s="299">
        <v>0</v>
      </c>
      <c r="F93" s="299">
        <v>0</v>
      </c>
      <c r="G93" s="299">
        <v>0</v>
      </c>
      <c r="H93" s="299">
        <v>0</v>
      </c>
      <c r="I93" s="299">
        <v>0</v>
      </c>
      <c r="J93" s="299">
        <v>0</v>
      </c>
      <c r="K93" s="299">
        <v>0</v>
      </c>
      <c r="L93" s="299">
        <v>0</v>
      </c>
      <c r="M93" s="299">
        <v>0</v>
      </c>
      <c r="N93" s="299">
        <v>0</v>
      </c>
      <c r="O93" s="299">
        <v>0</v>
      </c>
      <c r="P93" s="303">
        <f t="shared" si="3"/>
        <v>0</v>
      </c>
    </row>
    <row r="94" spans="1:16" x14ac:dyDescent="0.25">
      <c r="B94" s="23" t="s">
        <v>295</v>
      </c>
      <c r="C94" s="299">
        <v>0</v>
      </c>
      <c r="D94" s="299">
        <v>0</v>
      </c>
      <c r="E94" s="299">
        <v>0</v>
      </c>
      <c r="F94" s="299">
        <v>0</v>
      </c>
      <c r="G94" s="299">
        <v>0</v>
      </c>
      <c r="H94" s="299">
        <v>0</v>
      </c>
      <c r="I94" s="299">
        <v>0</v>
      </c>
      <c r="J94" s="299">
        <v>0</v>
      </c>
      <c r="K94" s="299">
        <v>0</v>
      </c>
      <c r="L94" s="299">
        <v>0</v>
      </c>
      <c r="M94" s="299">
        <v>0</v>
      </c>
      <c r="N94" s="299">
        <v>0</v>
      </c>
      <c r="O94" s="299">
        <v>0</v>
      </c>
      <c r="P94" s="303">
        <f t="shared" si="3"/>
        <v>0</v>
      </c>
    </row>
    <row r="95" spans="1:16" s="1" customFormat="1" x14ac:dyDescent="0.25">
      <c r="B95" s="3" t="s">
        <v>258</v>
      </c>
      <c r="C95" s="303">
        <v>173259712900</v>
      </c>
      <c r="D95" s="303">
        <v>50973610091.57</v>
      </c>
      <c r="E95" s="303">
        <v>5202722908.3100004</v>
      </c>
      <c r="F95" s="303">
        <v>7269540283.5100002</v>
      </c>
      <c r="G95" s="303">
        <v>4841788667.9799995</v>
      </c>
      <c r="H95" s="303">
        <v>20638913230.599998</v>
      </c>
      <c r="I95" s="303">
        <v>16815501768.969999</v>
      </c>
      <c r="J95" s="303">
        <v>24872509242.200001</v>
      </c>
      <c r="K95" s="303">
        <v>7303492628.8999996</v>
      </c>
      <c r="L95" s="303">
        <v>6331662479.3599997</v>
      </c>
      <c r="M95" s="303">
        <v>1618842164.8599999</v>
      </c>
      <c r="N95" s="303">
        <v>20726304416.040001</v>
      </c>
      <c r="O95" s="303">
        <v>13716750869.809998</v>
      </c>
      <c r="P95" s="303">
        <f t="shared" si="3"/>
        <v>180311638752.10999</v>
      </c>
    </row>
    <row r="96" spans="1:16" s="1" customFormat="1" x14ac:dyDescent="0.25">
      <c r="B96" s="24" t="s">
        <v>259</v>
      </c>
      <c r="C96" s="303">
        <v>55588699998</v>
      </c>
      <c r="D96" s="303">
        <v>50568345240</v>
      </c>
      <c r="E96" s="303">
        <v>5007000000</v>
      </c>
      <c r="F96" s="303">
        <v>6250000000</v>
      </c>
      <c r="G96" s="303">
        <v>3750000000</v>
      </c>
      <c r="H96" s="303">
        <v>20000000000</v>
      </c>
      <c r="I96" s="303">
        <v>16000000000</v>
      </c>
      <c r="J96" s="303">
        <v>22989282750</v>
      </c>
      <c r="K96" s="303">
        <v>7020672010</v>
      </c>
      <c r="L96" s="303">
        <v>3500000000</v>
      </c>
      <c r="M96" s="303">
        <v>0</v>
      </c>
      <c r="N96" s="303">
        <v>6500000000</v>
      </c>
      <c r="O96" s="303">
        <v>4425869500</v>
      </c>
      <c r="P96" s="303">
        <f t="shared" si="3"/>
        <v>146011169500</v>
      </c>
    </row>
    <row r="97" spans="2:16" x14ac:dyDescent="0.25">
      <c r="B97" s="25" t="s">
        <v>260</v>
      </c>
      <c r="C97" s="299">
        <v>55588699998</v>
      </c>
      <c r="D97" s="299">
        <v>4993000000</v>
      </c>
      <c r="E97" s="299">
        <v>5007000000</v>
      </c>
      <c r="F97" s="299">
        <v>6250000000</v>
      </c>
      <c r="G97" s="299">
        <v>3750000000</v>
      </c>
      <c r="H97" s="299">
        <v>20000000000</v>
      </c>
      <c r="I97" s="299">
        <v>16000000000</v>
      </c>
      <c r="J97" s="299">
        <v>0</v>
      </c>
      <c r="K97" s="299">
        <v>7000000000</v>
      </c>
      <c r="L97" s="299">
        <v>3500000000</v>
      </c>
      <c r="M97" s="299">
        <v>0</v>
      </c>
      <c r="N97" s="299">
        <v>6500000000</v>
      </c>
      <c r="O97" s="299">
        <v>4425869500</v>
      </c>
      <c r="P97" s="303">
        <f t="shared" si="3"/>
        <v>77425869500</v>
      </c>
    </row>
    <row r="98" spans="2:16" x14ac:dyDescent="0.25">
      <c r="B98" s="26" t="s">
        <v>296</v>
      </c>
      <c r="C98" s="299">
        <v>55588699998</v>
      </c>
      <c r="D98" s="299">
        <v>4993000000</v>
      </c>
      <c r="E98" s="299">
        <v>5007000000</v>
      </c>
      <c r="F98" s="299">
        <v>6250000000</v>
      </c>
      <c r="G98" s="299">
        <v>3750000000</v>
      </c>
      <c r="H98" s="299">
        <v>20000000000</v>
      </c>
      <c r="I98" s="299">
        <v>16000000000</v>
      </c>
      <c r="J98" s="299">
        <v>0</v>
      </c>
      <c r="K98" s="299">
        <v>7000000000</v>
      </c>
      <c r="L98" s="299">
        <v>3500000000</v>
      </c>
      <c r="M98" s="299">
        <v>0</v>
      </c>
      <c r="N98" s="299">
        <v>6500000000</v>
      </c>
      <c r="O98" s="299">
        <v>4425869500</v>
      </c>
      <c r="P98" s="303">
        <f t="shared" si="3"/>
        <v>77425869500</v>
      </c>
    </row>
    <row r="99" spans="2:16" x14ac:dyDescent="0.25">
      <c r="B99" s="25" t="s">
        <v>261</v>
      </c>
      <c r="C99" s="299">
        <v>0</v>
      </c>
      <c r="D99" s="299">
        <v>45575345240</v>
      </c>
      <c r="E99" s="299">
        <v>0</v>
      </c>
      <c r="F99" s="299">
        <v>0</v>
      </c>
      <c r="G99" s="299">
        <v>0</v>
      </c>
      <c r="H99" s="299">
        <v>0</v>
      </c>
      <c r="I99" s="299">
        <v>0</v>
      </c>
      <c r="J99" s="299">
        <v>22989282750</v>
      </c>
      <c r="K99" s="299">
        <v>20672010</v>
      </c>
      <c r="L99" s="299">
        <v>0</v>
      </c>
      <c r="M99" s="299">
        <v>0</v>
      </c>
      <c r="N99" s="299">
        <v>0</v>
      </c>
      <c r="O99" s="299">
        <v>0</v>
      </c>
      <c r="P99" s="303">
        <f t="shared" si="3"/>
        <v>68585300000</v>
      </c>
    </row>
    <row r="100" spans="2:16" x14ac:dyDescent="0.25">
      <c r="B100" s="26" t="s">
        <v>297</v>
      </c>
      <c r="C100" s="299">
        <v>0</v>
      </c>
      <c r="D100" s="299">
        <v>45575345240</v>
      </c>
      <c r="E100" s="299">
        <v>0</v>
      </c>
      <c r="F100" s="299">
        <v>0</v>
      </c>
      <c r="G100" s="299">
        <v>0</v>
      </c>
      <c r="H100" s="299">
        <v>0</v>
      </c>
      <c r="I100" s="299">
        <v>0</v>
      </c>
      <c r="J100" s="299">
        <v>22989282750</v>
      </c>
      <c r="K100" s="299">
        <v>20672010</v>
      </c>
      <c r="L100" s="299">
        <v>0</v>
      </c>
      <c r="M100" s="299">
        <v>0</v>
      </c>
      <c r="N100" s="299">
        <v>0</v>
      </c>
      <c r="O100" s="299">
        <v>0</v>
      </c>
      <c r="P100" s="303">
        <f t="shared" si="3"/>
        <v>68585300000</v>
      </c>
    </row>
    <row r="101" spans="2:16" s="1" customFormat="1" x14ac:dyDescent="0.25">
      <c r="B101" s="24" t="s">
        <v>263</v>
      </c>
      <c r="C101" s="303">
        <v>117671012902</v>
      </c>
      <c r="D101" s="303">
        <v>405264851.56999999</v>
      </c>
      <c r="E101" s="303">
        <v>195722908.31</v>
      </c>
      <c r="F101" s="303">
        <v>1019540283.51</v>
      </c>
      <c r="G101" s="303">
        <v>1091788667.98</v>
      </c>
      <c r="H101" s="303">
        <v>638913230.60000002</v>
      </c>
      <c r="I101" s="303">
        <v>815501768.97000003</v>
      </c>
      <c r="J101" s="303">
        <v>1883226492.2</v>
      </c>
      <c r="K101" s="303">
        <v>282820618.89999998</v>
      </c>
      <c r="L101" s="303">
        <v>2831662479.3599997</v>
      </c>
      <c r="M101" s="303">
        <v>1618842164.8599999</v>
      </c>
      <c r="N101" s="303">
        <v>14226304416.039999</v>
      </c>
      <c r="O101" s="303">
        <v>9290881369.8099976</v>
      </c>
      <c r="P101" s="303">
        <f t="shared" si="3"/>
        <v>34300469252.109993</v>
      </c>
    </row>
    <row r="102" spans="2:16" x14ac:dyDescent="0.25">
      <c r="B102" s="25" t="s">
        <v>265</v>
      </c>
      <c r="C102" s="299">
        <v>117671012902</v>
      </c>
      <c r="D102" s="299">
        <v>405264851.56999999</v>
      </c>
      <c r="E102" s="299">
        <v>195722908.31</v>
      </c>
      <c r="F102" s="299">
        <v>1019540283.51</v>
      </c>
      <c r="G102" s="299">
        <v>1091788667.98</v>
      </c>
      <c r="H102" s="299">
        <v>638913230.60000002</v>
      </c>
      <c r="I102" s="299">
        <v>815501768.97000003</v>
      </c>
      <c r="J102" s="299">
        <v>1883226492.2</v>
      </c>
      <c r="K102" s="299">
        <v>282820618.89999998</v>
      </c>
      <c r="L102" s="299">
        <v>2831662479.3599997</v>
      </c>
      <c r="M102" s="299">
        <v>1618842164.8599999</v>
      </c>
      <c r="N102" s="299">
        <v>14226304416.039999</v>
      </c>
      <c r="O102" s="299">
        <v>9290881369.8099976</v>
      </c>
      <c r="P102" s="303">
        <f t="shared" si="3"/>
        <v>34300469252.109993</v>
      </c>
    </row>
    <row r="103" spans="2:16" x14ac:dyDescent="0.25">
      <c r="B103" s="26" t="s">
        <v>298</v>
      </c>
      <c r="C103" s="299">
        <v>117671012902</v>
      </c>
      <c r="D103" s="299">
        <v>405264851.56999999</v>
      </c>
      <c r="E103" s="299">
        <v>195722908.31</v>
      </c>
      <c r="F103" s="299">
        <v>1019540283.51</v>
      </c>
      <c r="G103" s="299">
        <v>1091788667.98</v>
      </c>
      <c r="H103" s="299">
        <v>638913230.60000002</v>
      </c>
      <c r="I103" s="299">
        <v>815501768.97000003</v>
      </c>
      <c r="J103" s="299">
        <v>1883226492.2</v>
      </c>
      <c r="K103" s="299">
        <v>282820618.89999998</v>
      </c>
      <c r="L103" s="299">
        <v>2831662479.3599997</v>
      </c>
      <c r="M103" s="299">
        <v>1618842164.8599999</v>
      </c>
      <c r="N103" s="299">
        <v>14226304416.039999</v>
      </c>
      <c r="O103" s="299">
        <v>9290881369.8099976</v>
      </c>
      <c r="P103" s="303">
        <f t="shared" si="3"/>
        <v>34300469252.109993</v>
      </c>
    </row>
    <row r="104" spans="2:16" ht="21" customHeight="1" x14ac:dyDescent="0.25">
      <c r="B104" s="118" t="s">
        <v>177</v>
      </c>
      <c r="C104" s="381">
        <v>663558.03567999997</v>
      </c>
      <c r="D104" s="383">
        <f t="shared" ref="D104:O104" si="6">+D87+D89</f>
        <v>92963423903.289978</v>
      </c>
      <c r="E104" s="383">
        <f t="shared" si="6"/>
        <v>39097200131.140007</v>
      </c>
      <c r="F104" s="383">
        <f t="shared" si="6"/>
        <v>47043210726.219986</v>
      </c>
      <c r="G104" s="383">
        <f t="shared" si="6"/>
        <v>52593801799.440002</v>
      </c>
      <c r="H104" s="383">
        <f t="shared" si="6"/>
        <v>57690512176.299995</v>
      </c>
      <c r="I104" s="383">
        <f t="shared" si="6"/>
        <v>55782788626.110016</v>
      </c>
      <c r="J104" s="383">
        <f t="shared" si="6"/>
        <v>66216029347.069977</v>
      </c>
      <c r="K104" s="383">
        <f t="shared" si="6"/>
        <v>45139872266.43</v>
      </c>
      <c r="L104" s="383">
        <f t="shared" si="6"/>
        <v>45466719935.749992</v>
      </c>
      <c r="M104" s="383">
        <f t="shared" si="6"/>
        <v>43135292664.949989</v>
      </c>
      <c r="N104" s="383">
        <f t="shared" si="6"/>
        <v>59779440228.999992</v>
      </c>
      <c r="O104" s="383">
        <f t="shared" si="6"/>
        <v>61066301529.459999</v>
      </c>
      <c r="P104" s="381">
        <f t="shared" si="3"/>
        <v>665974593335.15991</v>
      </c>
    </row>
    <row r="105" spans="2:16" x14ac:dyDescent="0.25">
      <c r="B105" s="81" t="s">
        <v>269</v>
      </c>
      <c r="G105" s="116"/>
      <c r="H105" s="116"/>
      <c r="I105" s="116"/>
      <c r="P105" s="18"/>
    </row>
    <row r="106" spans="2:16" x14ac:dyDescent="0.25">
      <c r="B106" s="81" t="s">
        <v>299</v>
      </c>
      <c r="D106" s="5"/>
      <c r="E106" s="5"/>
      <c r="F106" s="5"/>
      <c r="G106" s="5"/>
      <c r="H106" s="5"/>
      <c r="I106" s="5"/>
      <c r="J106" s="5"/>
      <c r="K106" s="5"/>
      <c r="L106" s="5"/>
      <c r="M106" s="5"/>
      <c r="N106" s="5"/>
      <c r="O106" s="5"/>
      <c r="P106" s="5"/>
    </row>
    <row r="107" spans="2:16" x14ac:dyDescent="0.25">
      <c r="B107" s="19"/>
      <c r="C107" s="19"/>
      <c r="D107" s="19"/>
      <c r="E107" s="111"/>
      <c r="F107" s="111"/>
      <c r="G107" s="111"/>
      <c r="H107" s="111"/>
      <c r="I107" s="111"/>
      <c r="J107" s="111"/>
      <c r="K107" s="111"/>
      <c r="L107" s="111"/>
      <c r="M107" s="111"/>
      <c r="N107" s="111"/>
      <c r="O107" s="111"/>
      <c r="P107" s="30"/>
    </row>
    <row r="108" spans="2:16" x14ac:dyDescent="0.25">
      <c r="B108" s="19"/>
      <c r="C108" s="19"/>
      <c r="D108" s="19"/>
      <c r="E108" s="111"/>
      <c r="F108" s="111"/>
      <c r="G108" s="111"/>
      <c r="H108" s="111"/>
      <c r="I108" s="111"/>
      <c r="J108" s="111"/>
      <c r="K108" s="111"/>
      <c r="L108" s="111"/>
      <c r="M108" s="111"/>
      <c r="N108" s="111"/>
      <c r="O108" s="111"/>
    </row>
    <row r="109" spans="2:16" x14ac:dyDescent="0.25">
      <c r="B109" s="19"/>
      <c r="C109" s="19"/>
      <c r="D109" s="19"/>
      <c r="E109" s="111"/>
      <c r="F109" s="111"/>
      <c r="G109" s="111"/>
      <c r="H109" s="111"/>
      <c r="I109" s="111"/>
      <c r="J109" s="111"/>
      <c r="K109" s="111"/>
      <c r="L109" s="111"/>
      <c r="M109" s="111"/>
      <c r="N109" s="111"/>
      <c r="O109" s="111"/>
    </row>
    <row r="110" spans="2:16" x14ac:dyDescent="0.25">
      <c r="B110" s="19"/>
      <c r="C110" s="19"/>
      <c r="D110" s="19"/>
      <c r="E110" s="111"/>
      <c r="F110" s="111"/>
      <c r="G110" s="111"/>
      <c r="H110" s="111"/>
      <c r="I110" s="111"/>
      <c r="J110" s="111"/>
      <c r="K110" s="111"/>
      <c r="L110" s="111"/>
      <c r="M110" s="111"/>
      <c r="N110" s="111"/>
      <c r="O110" s="111"/>
    </row>
    <row r="111" spans="2:16" x14ac:dyDescent="0.25">
      <c r="B111" s="19"/>
      <c r="C111" s="19"/>
      <c r="D111" s="19"/>
      <c r="E111" s="111"/>
      <c r="F111" s="111"/>
      <c r="G111" s="111"/>
      <c r="H111" s="111"/>
      <c r="I111" s="111"/>
      <c r="J111" s="111"/>
      <c r="K111" s="111"/>
      <c r="L111" s="111"/>
      <c r="M111" s="111"/>
      <c r="N111" s="111"/>
      <c r="O111" s="111"/>
    </row>
    <row r="112" spans="2:16" x14ac:dyDescent="0.25">
      <c r="B112" s="19"/>
      <c r="C112" s="19"/>
      <c r="D112" s="19"/>
      <c r="E112" s="111"/>
      <c r="F112" s="111"/>
      <c r="G112" s="111"/>
      <c r="H112" s="111"/>
      <c r="I112" s="111"/>
      <c r="J112" s="111"/>
      <c r="K112" s="111"/>
      <c r="L112" s="111"/>
      <c r="M112" s="111"/>
      <c r="N112" s="111"/>
      <c r="O112" s="111"/>
    </row>
  </sheetData>
  <mergeCells count="6">
    <mergeCell ref="B3:P3"/>
    <mergeCell ref="B4:P4"/>
    <mergeCell ref="B5:P5"/>
    <mergeCell ref="B9:B10"/>
    <mergeCell ref="C9:C10"/>
    <mergeCell ref="D9:P9"/>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3:XFB117"/>
  <sheetViews>
    <sheetView showGridLines="0" topLeftCell="B1" workbookViewId="0">
      <selection activeCell="B9" sqref="B9:B10"/>
    </sheetView>
  </sheetViews>
  <sheetFormatPr defaultColWidth="11" defaultRowHeight="15" x14ac:dyDescent="0.25"/>
  <cols>
    <col min="1" max="1" width="5.140625" customWidth="1"/>
    <col min="2" max="2" width="83.42578125" customWidth="1"/>
    <col min="3" max="3" width="13.85546875" style="5" customWidth="1"/>
    <col min="4" max="11" width="11.140625" style="18" customWidth="1"/>
    <col min="12" max="12" width="11.5703125" style="18" customWidth="1"/>
    <col min="13" max="13" width="11.140625" style="18" customWidth="1"/>
    <col min="14" max="14" width="12.140625" style="18" customWidth="1"/>
    <col min="15" max="15" width="11.5703125" style="18" customWidth="1"/>
    <col min="16" max="16" width="11.140625" customWidth="1"/>
    <col min="17" max="27" width="17.85546875" style="30" bestFit="1" customWidth="1"/>
    <col min="28" max="28" width="13.140625" style="30" bestFit="1" customWidth="1"/>
    <col min="47" max="47" width="11" customWidth="1"/>
  </cols>
  <sheetData>
    <row r="3" spans="2:50" ht="28.5" x14ac:dyDescent="0.25">
      <c r="B3" s="448" t="s">
        <v>0</v>
      </c>
      <c r="C3" s="448"/>
      <c r="D3" s="448"/>
      <c r="E3" s="448"/>
      <c r="F3" s="448"/>
      <c r="G3" s="448"/>
      <c r="H3" s="448"/>
      <c r="I3" s="448"/>
      <c r="J3" s="448"/>
      <c r="K3" s="448"/>
      <c r="L3" s="448"/>
      <c r="M3" s="448"/>
      <c r="N3" s="448"/>
      <c r="O3" s="448"/>
      <c r="P3" s="448"/>
    </row>
    <row r="4" spans="2:50" ht="21" x14ac:dyDescent="0.25">
      <c r="B4" s="449" t="s">
        <v>132</v>
      </c>
      <c r="C4" s="449"/>
      <c r="D4" s="449"/>
      <c r="E4" s="449"/>
      <c r="F4" s="449"/>
      <c r="G4" s="449"/>
      <c r="H4" s="449"/>
      <c r="I4" s="449"/>
      <c r="J4" s="449"/>
      <c r="K4" s="449"/>
      <c r="L4" s="449"/>
      <c r="M4" s="449"/>
      <c r="N4" s="449"/>
      <c r="O4" s="449"/>
      <c r="P4" s="449"/>
    </row>
    <row r="5" spans="2:50" ht="15.75" x14ac:dyDescent="0.25">
      <c r="B5" s="413" t="s">
        <v>128</v>
      </c>
      <c r="C5" s="413"/>
      <c r="D5" s="413"/>
      <c r="E5" s="413"/>
      <c r="F5" s="413"/>
      <c r="G5" s="413"/>
      <c r="H5" s="413"/>
      <c r="I5" s="413"/>
      <c r="J5" s="413"/>
      <c r="K5" s="413"/>
      <c r="L5" s="413"/>
      <c r="M5" s="413"/>
      <c r="N5" s="413"/>
      <c r="O5" s="413"/>
      <c r="P5" s="413"/>
    </row>
    <row r="6" spans="2:50" x14ac:dyDescent="0.25">
      <c r="B6" s="14"/>
      <c r="C6" s="4"/>
      <c r="D6" s="16"/>
      <c r="E6" s="16"/>
      <c r="F6" s="16"/>
      <c r="G6" s="16"/>
      <c r="H6" s="16"/>
      <c r="I6" s="16"/>
      <c r="J6" s="16"/>
      <c r="K6" s="16"/>
      <c r="L6" s="16"/>
      <c r="M6" s="16"/>
      <c r="N6" s="16"/>
      <c r="O6" s="16"/>
    </row>
    <row r="7" spans="2:50" x14ac:dyDescent="0.25">
      <c r="C7" s="6"/>
      <c r="D7" s="17"/>
      <c r="E7" s="17"/>
      <c r="F7" s="17"/>
      <c r="G7" s="17"/>
      <c r="H7" s="17"/>
      <c r="I7" s="17"/>
      <c r="J7" s="17"/>
      <c r="K7" s="17"/>
      <c r="L7" s="17"/>
      <c r="M7" s="17"/>
      <c r="N7" s="17"/>
      <c r="O7" s="17"/>
      <c r="P7" s="13" t="s">
        <v>131</v>
      </c>
    </row>
    <row r="8" spans="2:50" ht="17.25" customHeight="1" x14ac:dyDescent="0.25">
      <c r="B8" s="12" t="s">
        <v>300</v>
      </c>
      <c r="C8" s="6"/>
      <c r="D8" s="17"/>
      <c r="E8" s="17"/>
      <c r="F8" s="17"/>
      <c r="G8" s="17"/>
      <c r="H8" s="17"/>
      <c r="I8" s="17"/>
      <c r="J8" s="17"/>
      <c r="K8" s="17"/>
      <c r="L8" s="17"/>
      <c r="M8" s="17"/>
      <c r="N8" s="17"/>
      <c r="O8" s="17"/>
      <c r="P8" s="109"/>
    </row>
    <row r="9" spans="2:50" ht="18" customHeight="1" x14ac:dyDescent="0.25">
      <c r="B9" s="450" t="s">
        <v>180</v>
      </c>
      <c r="C9" s="452" t="s">
        <v>273</v>
      </c>
      <c r="D9" s="454">
        <v>2017</v>
      </c>
      <c r="E9" s="455"/>
      <c r="F9" s="455"/>
      <c r="G9" s="455"/>
      <c r="H9" s="455"/>
      <c r="I9" s="455"/>
      <c r="J9" s="455"/>
      <c r="K9" s="455"/>
      <c r="L9" s="455"/>
      <c r="M9" s="455"/>
      <c r="N9" s="455"/>
      <c r="O9" s="455"/>
      <c r="P9" s="456"/>
    </row>
    <row r="10" spans="2:50" ht="26.25" customHeight="1" x14ac:dyDescent="0.25">
      <c r="B10" s="451"/>
      <c r="C10" s="453"/>
      <c r="D10" s="124" t="s">
        <v>11</v>
      </c>
      <c r="E10" s="124" t="s">
        <v>12</v>
      </c>
      <c r="F10" s="124" t="s">
        <v>13</v>
      </c>
      <c r="G10" s="124" t="s">
        <v>14</v>
      </c>
      <c r="H10" s="124" t="s">
        <v>15</v>
      </c>
      <c r="I10" s="124" t="s">
        <v>16</v>
      </c>
      <c r="J10" s="124" t="s">
        <v>17</v>
      </c>
      <c r="K10" s="124" t="s">
        <v>18</v>
      </c>
      <c r="L10" s="124" t="s">
        <v>19</v>
      </c>
      <c r="M10" s="124" t="s">
        <v>20</v>
      </c>
      <c r="N10" s="124" t="s">
        <v>21</v>
      </c>
      <c r="O10" s="124" t="s">
        <v>22</v>
      </c>
      <c r="P10" s="262" t="s">
        <v>23</v>
      </c>
    </row>
    <row r="11" spans="2:50" s="1" customFormat="1" x14ac:dyDescent="0.25">
      <c r="B11" s="9" t="s">
        <v>181</v>
      </c>
      <c r="C11" s="108">
        <f t="shared" ref="C11:P11" si="0">+C12+C43+C47+C50+C53+C56+C57</f>
        <v>537597.59645999991</v>
      </c>
      <c r="D11" s="297">
        <f t="shared" si="0"/>
        <v>46941054775.069977</v>
      </c>
      <c r="E11" s="297">
        <f t="shared" si="0"/>
        <v>37120865022.110008</v>
      </c>
      <c r="F11" s="297">
        <f t="shared" si="0"/>
        <v>41001527604.300011</v>
      </c>
      <c r="G11" s="297">
        <f t="shared" si="0"/>
        <v>47454102343.959991</v>
      </c>
      <c r="H11" s="297">
        <f t="shared" si="0"/>
        <v>49804378395.369987</v>
      </c>
      <c r="I11" s="297">
        <f t="shared" si="0"/>
        <v>48703685304.649994</v>
      </c>
      <c r="J11" s="297">
        <f t="shared" si="0"/>
        <v>41147712282.040001</v>
      </c>
      <c r="K11" s="297">
        <f t="shared" si="0"/>
        <v>45346966629.820007</v>
      </c>
      <c r="L11" s="297">
        <f t="shared" si="0"/>
        <v>41415347306.43</v>
      </c>
      <c r="M11" s="297">
        <f t="shared" si="0"/>
        <v>45308152536.44001</v>
      </c>
      <c r="N11" s="297">
        <f t="shared" si="0"/>
        <v>44193141979.010002</v>
      </c>
      <c r="O11" s="297">
        <f t="shared" si="0"/>
        <v>48476722148.170013</v>
      </c>
      <c r="P11" s="297">
        <f t="shared" si="0"/>
        <v>536913656327.37</v>
      </c>
      <c r="Q11" s="120"/>
      <c r="R11" s="120"/>
      <c r="S11" s="120"/>
      <c r="T11" s="120"/>
      <c r="U11" s="120"/>
      <c r="V11" s="120"/>
      <c r="W11" s="120"/>
      <c r="X11" s="120"/>
      <c r="Y11" s="120"/>
      <c r="Z11" s="120"/>
      <c r="AA11" s="120"/>
      <c r="AB11" s="120"/>
    </row>
    <row r="12" spans="2:50" s="1" customFormat="1" x14ac:dyDescent="0.25">
      <c r="B12" s="2" t="s">
        <v>182</v>
      </c>
      <c r="C12" s="20">
        <f t="shared" ref="C12:P12" si="1">+C13+C20+C27+C37+C41+C42</f>
        <v>501608.72960699996</v>
      </c>
      <c r="D12" s="298">
        <f t="shared" si="1"/>
        <v>45102580628.599976</v>
      </c>
      <c r="E12" s="298">
        <f t="shared" si="1"/>
        <v>35109741737.340012</v>
      </c>
      <c r="F12" s="298">
        <f t="shared" si="1"/>
        <v>38799895620.050003</v>
      </c>
      <c r="G12" s="298">
        <f t="shared" si="1"/>
        <v>45017082359.539986</v>
      </c>
      <c r="H12" s="298">
        <f t="shared" si="1"/>
        <v>46955998521.229996</v>
      </c>
      <c r="I12" s="298">
        <f t="shared" si="1"/>
        <v>41539525346.869995</v>
      </c>
      <c r="J12" s="298">
        <f t="shared" si="1"/>
        <v>38715089207.400002</v>
      </c>
      <c r="K12" s="298">
        <f t="shared" si="1"/>
        <v>40864417399.050003</v>
      </c>
      <c r="L12" s="298">
        <f t="shared" si="1"/>
        <v>37733537833.360001</v>
      </c>
      <c r="M12" s="298">
        <f t="shared" si="1"/>
        <v>42128798142.150009</v>
      </c>
      <c r="N12" s="298">
        <f t="shared" si="1"/>
        <v>41678843010.639999</v>
      </c>
      <c r="O12" s="298">
        <f t="shared" si="1"/>
        <v>44292189831.960014</v>
      </c>
      <c r="P12" s="298">
        <f t="shared" si="1"/>
        <v>497937699638.19</v>
      </c>
      <c r="Q12" s="120"/>
      <c r="R12" s="120"/>
      <c r="S12" s="120"/>
      <c r="T12" s="120"/>
      <c r="U12" s="120"/>
      <c r="V12" s="120"/>
      <c r="W12" s="120"/>
      <c r="X12" s="120"/>
      <c r="Y12" s="120"/>
      <c r="Z12" s="120"/>
      <c r="AA12" s="120"/>
      <c r="AB12" s="120"/>
    </row>
    <row r="13" spans="2:50" s="1" customFormat="1" x14ac:dyDescent="0.25">
      <c r="B13" s="3" t="s">
        <v>183</v>
      </c>
      <c r="C13" s="20">
        <f t="shared" ref="C13:P13" si="2">+C14+C18+C19</f>
        <v>149240.661995</v>
      </c>
      <c r="D13" s="298">
        <f t="shared" si="2"/>
        <v>15738467823.299995</v>
      </c>
      <c r="E13" s="298">
        <f t="shared" si="2"/>
        <v>9471365893.25</v>
      </c>
      <c r="F13" s="298">
        <f t="shared" si="2"/>
        <v>10212999775.389999</v>
      </c>
      <c r="G13" s="298">
        <f t="shared" si="2"/>
        <v>18285624881.07</v>
      </c>
      <c r="H13" s="298">
        <f t="shared" si="2"/>
        <v>19347677820.530003</v>
      </c>
      <c r="I13" s="298">
        <f t="shared" si="2"/>
        <v>13383171847.030001</v>
      </c>
      <c r="J13" s="298">
        <f t="shared" si="2"/>
        <v>11307564207.879999</v>
      </c>
      <c r="K13" s="298">
        <f t="shared" si="2"/>
        <v>11460386628.5</v>
      </c>
      <c r="L13" s="298">
        <f t="shared" si="2"/>
        <v>10454089664.379999</v>
      </c>
      <c r="M13" s="298">
        <f t="shared" si="2"/>
        <v>13017920216.059998</v>
      </c>
      <c r="N13" s="298">
        <f t="shared" si="2"/>
        <v>10416655398.01</v>
      </c>
      <c r="O13" s="298">
        <f t="shared" si="2"/>
        <v>11921047172.119999</v>
      </c>
      <c r="P13" s="298">
        <f t="shared" si="2"/>
        <v>155016971327.52002</v>
      </c>
      <c r="Q13" s="120"/>
      <c r="R13" s="120"/>
      <c r="S13" s="120"/>
      <c r="T13" s="120"/>
      <c r="U13" s="120"/>
      <c r="V13" s="120"/>
      <c r="W13" s="120"/>
      <c r="X13" s="120"/>
      <c r="Y13" s="120"/>
      <c r="Z13" s="120"/>
      <c r="AA13" s="120"/>
      <c r="AB13" s="120"/>
    </row>
    <row r="14" spans="2:50" x14ac:dyDescent="0.25">
      <c r="B14" s="8" t="s">
        <v>184</v>
      </c>
      <c r="C14" s="99">
        <f>SUM(C15:C17)</f>
        <v>42206.819239999997</v>
      </c>
      <c r="D14" s="299">
        <f t="shared" ref="D14:P14" si="3">SUM(D15:D17)</f>
        <v>4493208773.7299986</v>
      </c>
      <c r="E14" s="299">
        <f t="shared" si="3"/>
        <v>3591759161.3200002</v>
      </c>
      <c r="F14" s="299">
        <f t="shared" si="3"/>
        <v>3982545426.8699999</v>
      </c>
      <c r="G14" s="299">
        <f t="shared" si="3"/>
        <v>3270306830.8299999</v>
      </c>
      <c r="H14" s="299">
        <f t="shared" si="3"/>
        <v>4179748329.5499997</v>
      </c>
      <c r="I14" s="299">
        <f t="shared" si="3"/>
        <v>3494651960.7899995</v>
      </c>
      <c r="J14" s="299">
        <f t="shared" si="3"/>
        <v>3026929180.1999998</v>
      </c>
      <c r="K14" s="299">
        <f t="shared" si="3"/>
        <v>3698662944.5100002</v>
      </c>
      <c r="L14" s="299">
        <f t="shared" si="3"/>
        <v>3542217466.4299998</v>
      </c>
      <c r="M14" s="299">
        <f t="shared" si="3"/>
        <v>3183085089.1999998</v>
      </c>
      <c r="N14" s="299">
        <f t="shared" si="3"/>
        <v>3458045054.0200005</v>
      </c>
      <c r="O14" s="299">
        <f t="shared" si="3"/>
        <v>3627371998.27</v>
      </c>
      <c r="P14" s="299">
        <f t="shared" si="3"/>
        <v>43548532215.719994</v>
      </c>
      <c r="AC14" s="74"/>
      <c r="AD14" s="74"/>
      <c r="AE14" s="74"/>
      <c r="AF14" s="74"/>
      <c r="AG14" s="74"/>
      <c r="AH14" s="74"/>
      <c r="AI14" s="74"/>
      <c r="AJ14" s="74"/>
      <c r="AK14" s="74"/>
      <c r="AL14" s="74"/>
      <c r="AM14" s="74"/>
      <c r="AN14" s="74"/>
      <c r="AO14" s="74"/>
      <c r="AP14" s="74"/>
      <c r="AQ14" s="74"/>
      <c r="AR14" s="74"/>
      <c r="AS14" s="74"/>
      <c r="AT14" s="74"/>
      <c r="AU14" s="74"/>
      <c r="AV14" s="74"/>
      <c r="AW14" s="74"/>
      <c r="AX14" s="74"/>
    </row>
    <row r="15" spans="2:50" x14ac:dyDescent="0.25">
      <c r="B15" s="113" t="s">
        <v>274</v>
      </c>
      <c r="C15" s="99">
        <v>2232.7030049999998</v>
      </c>
      <c r="D15" s="378">
        <v>59175928.709999993</v>
      </c>
      <c r="E15" s="378">
        <v>103127082.55</v>
      </c>
      <c r="F15" s="378">
        <v>489743994.39999998</v>
      </c>
      <c r="G15" s="378">
        <v>66209085.110000007</v>
      </c>
      <c r="H15" s="378">
        <v>84226887.400000006</v>
      </c>
      <c r="I15" s="378">
        <v>372781169.76999998</v>
      </c>
      <c r="J15" s="378">
        <v>78594026.840000004</v>
      </c>
      <c r="K15" s="378">
        <v>116948385.59999998</v>
      </c>
      <c r="L15" s="378">
        <v>216691709.99000001</v>
      </c>
      <c r="M15" s="378">
        <v>136547581.11000001</v>
      </c>
      <c r="N15" s="378">
        <v>87352298.939999998</v>
      </c>
      <c r="O15" s="378">
        <v>228282985.28000003</v>
      </c>
      <c r="P15" s="299">
        <f>+SUM(D15:O15)</f>
        <v>2039681135.7</v>
      </c>
      <c r="AC15" s="74"/>
      <c r="AD15" s="74"/>
      <c r="AE15" s="74"/>
      <c r="AF15" s="74"/>
      <c r="AG15" s="74"/>
      <c r="AH15" s="74"/>
      <c r="AI15" s="74"/>
      <c r="AJ15" s="74"/>
      <c r="AK15" s="74"/>
      <c r="AL15" s="74"/>
      <c r="AM15" s="74"/>
      <c r="AN15" s="74"/>
    </row>
    <row r="16" spans="2:50" x14ac:dyDescent="0.25">
      <c r="B16" s="113" t="s">
        <v>275</v>
      </c>
      <c r="C16" s="99">
        <v>29362.075550000001</v>
      </c>
      <c r="D16" s="378">
        <v>3458871339.1199999</v>
      </c>
      <c r="E16" s="378">
        <v>2714963461.4700003</v>
      </c>
      <c r="F16" s="378">
        <v>2733933341.73</v>
      </c>
      <c r="G16" s="378">
        <v>2422145096.5</v>
      </c>
      <c r="H16" s="378">
        <v>3322756662.5999999</v>
      </c>
      <c r="I16" s="378">
        <v>2295115162.2199998</v>
      </c>
      <c r="J16" s="378">
        <v>2198087689.02</v>
      </c>
      <c r="K16" s="378">
        <v>2739560963.5800004</v>
      </c>
      <c r="L16" s="378">
        <v>2488725156.8799996</v>
      </c>
      <c r="M16" s="378">
        <v>2223376821.8699999</v>
      </c>
      <c r="N16" s="378">
        <v>2555775840.4800005</v>
      </c>
      <c r="O16" s="378">
        <v>2558550338.1900001</v>
      </c>
      <c r="P16" s="299">
        <f>+SUM(D16:O16)</f>
        <v>31711861873.66</v>
      </c>
      <c r="AC16" s="74"/>
      <c r="AD16" s="74"/>
      <c r="AE16" s="74"/>
      <c r="AF16" s="74"/>
      <c r="AG16" s="74"/>
      <c r="AH16" s="74"/>
      <c r="AI16" s="74"/>
      <c r="AJ16" s="74"/>
      <c r="AK16" s="74"/>
      <c r="AL16" s="74"/>
      <c r="AM16" s="74"/>
      <c r="AN16" s="74"/>
    </row>
    <row r="17" spans="2:40" x14ac:dyDescent="0.25">
      <c r="B17" s="113" t="s">
        <v>276</v>
      </c>
      <c r="C17" s="99">
        <v>10612.040685</v>
      </c>
      <c r="D17" s="378">
        <v>975161505.89999866</v>
      </c>
      <c r="E17" s="378">
        <v>773668617.29999971</v>
      </c>
      <c r="F17" s="378">
        <v>758868090.73999977</v>
      </c>
      <c r="G17" s="378">
        <v>781952649.21999979</v>
      </c>
      <c r="H17" s="378">
        <v>772764779.54999971</v>
      </c>
      <c r="I17" s="378">
        <v>826755628.79999971</v>
      </c>
      <c r="J17" s="378">
        <v>750247464.33999968</v>
      </c>
      <c r="K17" s="378">
        <v>842153595.32999992</v>
      </c>
      <c r="L17" s="378">
        <v>836800599.55999994</v>
      </c>
      <c r="M17" s="378">
        <v>823160686.21999979</v>
      </c>
      <c r="N17" s="378">
        <v>814916914.5999999</v>
      </c>
      <c r="O17" s="378">
        <v>840538674.79999971</v>
      </c>
      <c r="P17" s="299">
        <f>+SUM(D17:O17)</f>
        <v>9796989206.3599949</v>
      </c>
      <c r="AC17" s="74"/>
      <c r="AD17" s="74"/>
      <c r="AE17" s="74"/>
      <c r="AF17" s="74"/>
      <c r="AG17" s="74"/>
      <c r="AH17" s="74"/>
      <c r="AI17" s="74"/>
      <c r="AJ17" s="74"/>
      <c r="AK17" s="74"/>
      <c r="AL17" s="74"/>
      <c r="AM17" s="74"/>
      <c r="AN17" s="74"/>
    </row>
    <row r="18" spans="2:40" x14ac:dyDescent="0.25">
      <c r="B18" s="8" t="s">
        <v>185</v>
      </c>
      <c r="C18" s="99">
        <v>77819.692502000005</v>
      </c>
      <c r="D18" s="378">
        <v>8722488574.8599987</v>
      </c>
      <c r="E18" s="378">
        <v>4404211088.3600006</v>
      </c>
      <c r="F18" s="378">
        <v>4275317626.8099995</v>
      </c>
      <c r="G18" s="378">
        <v>13309011664.970001</v>
      </c>
      <c r="H18" s="378">
        <v>12843368870.410004</v>
      </c>
      <c r="I18" s="378">
        <v>6510303353.2400017</v>
      </c>
      <c r="J18" s="378">
        <v>5941864670.5299997</v>
      </c>
      <c r="K18" s="378">
        <v>4891378944.2700005</v>
      </c>
      <c r="L18" s="378">
        <v>4894538908.6199999</v>
      </c>
      <c r="M18" s="378">
        <v>7761891599.0799999</v>
      </c>
      <c r="N18" s="378">
        <v>5085138291.3499994</v>
      </c>
      <c r="O18" s="378">
        <v>6122255486.79</v>
      </c>
      <c r="P18" s="299">
        <f>+SUM(D18:O18)</f>
        <v>84761769079.290009</v>
      </c>
      <c r="AC18" s="74"/>
      <c r="AD18" s="74"/>
      <c r="AE18" s="74"/>
      <c r="AF18" s="74"/>
      <c r="AG18" s="74"/>
      <c r="AH18" s="74"/>
      <c r="AI18" s="74"/>
      <c r="AJ18" s="74"/>
      <c r="AK18" s="74"/>
      <c r="AL18" s="74"/>
      <c r="AM18" s="74"/>
      <c r="AN18" s="74"/>
    </row>
    <row r="19" spans="2:40" x14ac:dyDescent="0.25">
      <c r="B19" s="8" t="s">
        <v>186</v>
      </c>
      <c r="C19" s="99">
        <v>29214.150253</v>
      </c>
      <c r="D19" s="378">
        <v>2522770474.71</v>
      </c>
      <c r="E19" s="378">
        <v>1475395643.5700002</v>
      </c>
      <c r="F19" s="378">
        <v>1955136721.71</v>
      </c>
      <c r="G19" s="378">
        <v>1706306385.27</v>
      </c>
      <c r="H19" s="378">
        <v>2324560620.5700006</v>
      </c>
      <c r="I19" s="378">
        <v>3378216533.0000005</v>
      </c>
      <c r="J19" s="378">
        <v>2338770357.1499996</v>
      </c>
      <c r="K19" s="378">
        <v>2870344739.7199998</v>
      </c>
      <c r="L19" s="378">
        <v>2017333289.3300002</v>
      </c>
      <c r="M19" s="378">
        <v>2072943527.7799997</v>
      </c>
      <c r="N19" s="378">
        <v>1873472052.6399999</v>
      </c>
      <c r="O19" s="378">
        <v>2171419687.0600004</v>
      </c>
      <c r="P19" s="299">
        <f>+SUM(D19:O19)</f>
        <v>26706670032.510002</v>
      </c>
      <c r="AC19" s="74"/>
      <c r="AD19" s="74"/>
      <c r="AE19" s="74"/>
      <c r="AF19" s="74"/>
      <c r="AG19" s="74"/>
      <c r="AH19" s="74"/>
      <c r="AI19" s="74"/>
      <c r="AJ19" s="74"/>
      <c r="AK19" s="74"/>
      <c r="AL19" s="74"/>
      <c r="AM19" s="74"/>
      <c r="AN19" s="74"/>
    </row>
    <row r="20" spans="2:40" s="1" customFormat="1" x14ac:dyDescent="0.25">
      <c r="B20" s="3" t="s">
        <v>187</v>
      </c>
      <c r="C20" s="88">
        <f t="shared" ref="C20:P20" si="4">SUM(C21:C26)</f>
        <v>20910.479747000001</v>
      </c>
      <c r="D20" s="300">
        <f t="shared" si="4"/>
        <v>1272452171.2400005</v>
      </c>
      <c r="E20" s="300">
        <f t="shared" si="4"/>
        <v>1449248123.4999998</v>
      </c>
      <c r="F20" s="300">
        <f t="shared" si="4"/>
        <v>2366274362.4699998</v>
      </c>
      <c r="G20" s="300">
        <f t="shared" si="4"/>
        <v>2121452108.3600001</v>
      </c>
      <c r="H20" s="300">
        <f t="shared" si="4"/>
        <v>2164182575.4100003</v>
      </c>
      <c r="I20" s="300">
        <f t="shared" si="4"/>
        <v>1719179988.74</v>
      </c>
      <c r="J20" s="300">
        <f t="shared" si="4"/>
        <v>1561571848.3599999</v>
      </c>
      <c r="K20" s="300">
        <f t="shared" si="4"/>
        <v>1526257330.7200003</v>
      </c>
      <c r="L20" s="300">
        <f t="shared" si="4"/>
        <v>2129619189.3700004</v>
      </c>
      <c r="M20" s="300">
        <f t="shared" si="4"/>
        <v>2889681554.4399996</v>
      </c>
      <c r="N20" s="300">
        <f t="shared" si="4"/>
        <v>1629365571.9399998</v>
      </c>
      <c r="O20" s="300">
        <f t="shared" si="4"/>
        <v>2112445150.4299998</v>
      </c>
      <c r="P20" s="300">
        <f t="shared" si="4"/>
        <v>22941729974.980003</v>
      </c>
      <c r="Q20" s="119"/>
      <c r="R20" s="119"/>
      <c r="S20" s="119"/>
      <c r="T20" s="119"/>
      <c r="U20" s="119"/>
      <c r="V20" s="119"/>
      <c r="W20" s="119"/>
      <c r="X20" s="119"/>
      <c r="Y20" s="119"/>
      <c r="Z20" s="119"/>
      <c r="AA20" s="119"/>
      <c r="AB20" s="119"/>
      <c r="AC20" s="74"/>
      <c r="AD20" s="74"/>
      <c r="AE20" s="74"/>
      <c r="AF20" s="74"/>
      <c r="AG20" s="74"/>
      <c r="AH20" s="74"/>
      <c r="AI20" s="74"/>
      <c r="AJ20" s="74"/>
      <c r="AK20" s="74"/>
      <c r="AL20" s="74"/>
      <c r="AM20" s="74"/>
      <c r="AN20" s="74"/>
    </row>
    <row r="21" spans="2:40" x14ac:dyDescent="0.25">
      <c r="B21" s="26" t="s">
        <v>188</v>
      </c>
      <c r="C21" s="87">
        <v>1892.5826609999999</v>
      </c>
      <c r="D21" s="384">
        <v>62505097.730000004</v>
      </c>
      <c r="E21" s="384">
        <v>142393099.16999999</v>
      </c>
      <c r="F21" s="308">
        <v>703886387.13000011</v>
      </c>
      <c r="G21" s="384">
        <v>90478159.269999996</v>
      </c>
      <c r="H21" s="384">
        <v>85060459.99000001</v>
      </c>
      <c r="I21" s="384">
        <v>74977590.109999999</v>
      </c>
      <c r="J21" s="384">
        <v>69024920.900000006</v>
      </c>
      <c r="K21" s="384">
        <v>122767921.55999999</v>
      </c>
      <c r="L21" s="384">
        <v>599010976.36000001</v>
      </c>
      <c r="M21" s="384">
        <v>96714072.879999995</v>
      </c>
      <c r="N21" s="384">
        <v>65146781.119999997</v>
      </c>
      <c r="O21" s="384">
        <v>54296181.150000006</v>
      </c>
      <c r="P21" s="299">
        <f t="shared" ref="P21:P26" si="5">+SUM(D21:O21)</f>
        <v>2166261647.3699999</v>
      </c>
      <c r="Q21" s="69"/>
      <c r="R21" s="69"/>
      <c r="S21" s="69"/>
      <c r="T21" s="69"/>
      <c r="U21" s="69"/>
      <c r="V21" s="69"/>
      <c r="W21" s="69"/>
      <c r="X21" s="69"/>
      <c r="Y21" s="69"/>
      <c r="Z21" s="69"/>
      <c r="AA21" s="69"/>
      <c r="AB21" s="69"/>
      <c r="AC21" s="74"/>
      <c r="AD21" s="74"/>
      <c r="AE21" s="74"/>
      <c r="AF21" s="74"/>
      <c r="AG21" s="74"/>
      <c r="AH21" s="74"/>
      <c r="AI21" s="74"/>
      <c r="AJ21" s="74"/>
      <c r="AK21" s="74"/>
      <c r="AL21" s="74"/>
      <c r="AM21" s="74"/>
      <c r="AN21" s="74"/>
    </row>
    <row r="22" spans="2:40" x14ac:dyDescent="0.25">
      <c r="B22" s="26" t="s">
        <v>189</v>
      </c>
      <c r="C22" s="87">
        <v>3979.3178560000001</v>
      </c>
      <c r="D22" s="384">
        <v>137581022.16</v>
      </c>
      <c r="E22" s="384">
        <v>80746125.140000001</v>
      </c>
      <c r="F22" s="308">
        <v>114995736.86999999</v>
      </c>
      <c r="G22" s="384">
        <v>871366773.16000009</v>
      </c>
      <c r="H22" s="384">
        <v>774252061.08000004</v>
      </c>
      <c r="I22" s="384">
        <v>147283158.75</v>
      </c>
      <c r="J22" s="384">
        <v>143064106.31999999</v>
      </c>
      <c r="K22" s="384">
        <v>85656033.140000001</v>
      </c>
      <c r="L22" s="384">
        <v>107154369.08</v>
      </c>
      <c r="M22" s="384">
        <v>1328132918.4699998</v>
      </c>
      <c r="N22" s="384">
        <v>192790680.75999999</v>
      </c>
      <c r="O22" s="384">
        <v>129179183.19</v>
      </c>
      <c r="P22" s="299">
        <f t="shared" si="5"/>
        <v>4112202168.1200004</v>
      </c>
      <c r="Q22" s="69"/>
      <c r="R22" s="69"/>
      <c r="S22" s="69"/>
      <c r="T22" s="69"/>
      <c r="U22" s="69"/>
      <c r="V22" s="69"/>
      <c r="W22" s="69"/>
      <c r="X22" s="69"/>
      <c r="Y22" s="69"/>
      <c r="Z22" s="69"/>
      <c r="AA22" s="69"/>
      <c r="AB22" s="69"/>
      <c r="AC22" s="74"/>
      <c r="AD22" s="74"/>
      <c r="AE22" s="74"/>
      <c r="AF22" s="74"/>
      <c r="AG22" s="74"/>
      <c r="AH22" s="74"/>
      <c r="AI22" s="74"/>
      <c r="AJ22" s="74"/>
      <c r="AK22" s="74"/>
      <c r="AL22" s="74"/>
      <c r="AM22" s="74"/>
      <c r="AN22" s="74"/>
    </row>
    <row r="23" spans="2:40" x14ac:dyDescent="0.25">
      <c r="B23" s="26" t="s">
        <v>190</v>
      </c>
      <c r="C23" s="87">
        <v>5645.6830250000003</v>
      </c>
      <c r="D23" s="384">
        <v>363931152.19999999</v>
      </c>
      <c r="E23" s="384">
        <v>439190684.32999998</v>
      </c>
      <c r="F23" s="308">
        <v>519217827.19999999</v>
      </c>
      <c r="G23" s="384">
        <v>368899594.88</v>
      </c>
      <c r="H23" s="384">
        <v>477261052.03000003</v>
      </c>
      <c r="I23" s="384">
        <v>521710460.11000001</v>
      </c>
      <c r="J23" s="384">
        <v>543898762.04999995</v>
      </c>
      <c r="K23" s="384">
        <v>505950671.36000013</v>
      </c>
      <c r="L23" s="384">
        <v>461287018.75000006</v>
      </c>
      <c r="M23" s="384">
        <v>501531906.29000002</v>
      </c>
      <c r="N23" s="384">
        <v>537115784.36000001</v>
      </c>
      <c r="O23" s="384">
        <v>561654966.08000004</v>
      </c>
      <c r="P23" s="299">
        <f t="shared" si="5"/>
        <v>5801649879.6400003</v>
      </c>
      <c r="Q23" s="69"/>
      <c r="R23" s="69"/>
      <c r="S23" s="69"/>
      <c r="T23" s="69"/>
      <c r="U23" s="69"/>
      <c r="V23" s="69"/>
      <c r="W23" s="69"/>
      <c r="X23" s="69"/>
      <c r="Y23" s="69"/>
      <c r="Z23" s="69"/>
      <c r="AA23" s="69"/>
      <c r="AB23" s="69"/>
      <c r="AC23" s="74"/>
      <c r="AD23" s="74"/>
      <c r="AE23" s="74"/>
      <c r="AF23" s="74"/>
      <c r="AG23" s="74"/>
      <c r="AH23" s="74"/>
      <c r="AI23" s="74"/>
      <c r="AJ23" s="74"/>
      <c r="AK23" s="74"/>
      <c r="AL23" s="74"/>
      <c r="AM23" s="74"/>
      <c r="AN23" s="74"/>
    </row>
    <row r="24" spans="2:40" x14ac:dyDescent="0.25">
      <c r="B24" s="26" t="s">
        <v>191</v>
      </c>
      <c r="C24" s="87">
        <v>1029.5267260000001</v>
      </c>
      <c r="D24" s="384">
        <v>82902462.939999998</v>
      </c>
      <c r="E24" s="384">
        <v>81671938.25</v>
      </c>
      <c r="F24" s="308">
        <v>98712255.950000003</v>
      </c>
      <c r="G24" s="384">
        <v>77881518.090000004</v>
      </c>
      <c r="H24" s="384">
        <v>96936915.280000001</v>
      </c>
      <c r="I24" s="384">
        <v>94962617.739999995</v>
      </c>
      <c r="J24" s="384">
        <v>89319926.030000001</v>
      </c>
      <c r="K24" s="384">
        <v>95924966.969999999</v>
      </c>
      <c r="L24" s="384">
        <v>75729126.019999996</v>
      </c>
      <c r="M24" s="384">
        <v>92060256.910000011</v>
      </c>
      <c r="N24" s="384">
        <v>92592088.590000004</v>
      </c>
      <c r="O24" s="384">
        <v>97717325.269999996</v>
      </c>
      <c r="P24" s="299">
        <f t="shared" si="5"/>
        <v>1076411398.04</v>
      </c>
      <c r="Q24" s="69"/>
      <c r="R24" s="69"/>
      <c r="S24" s="69"/>
      <c r="T24" s="69"/>
      <c r="U24" s="69"/>
      <c r="V24" s="69"/>
      <c r="W24" s="69"/>
      <c r="X24" s="69"/>
      <c r="Y24" s="69"/>
      <c r="Z24" s="69"/>
      <c r="AA24" s="69"/>
      <c r="AB24" s="69"/>
      <c r="AC24" s="74"/>
      <c r="AD24" s="74"/>
      <c r="AE24" s="74"/>
      <c r="AF24" s="74"/>
      <c r="AG24" s="74"/>
      <c r="AH24" s="74"/>
      <c r="AI24" s="74"/>
      <c r="AJ24" s="74"/>
      <c r="AK24" s="74"/>
      <c r="AL24" s="74"/>
      <c r="AM24" s="74"/>
      <c r="AN24" s="74"/>
    </row>
    <row r="25" spans="2:40" x14ac:dyDescent="0.25">
      <c r="B25" s="26" t="s">
        <v>192</v>
      </c>
      <c r="C25" s="87">
        <v>6523.3952589999999</v>
      </c>
      <c r="D25" s="384">
        <v>466179859.97000003</v>
      </c>
      <c r="E25" s="384">
        <v>515472329.75</v>
      </c>
      <c r="F25" s="308">
        <v>667768176.88</v>
      </c>
      <c r="G25" s="384">
        <v>497975053.76999998</v>
      </c>
      <c r="H25" s="384">
        <v>532900675.23000002</v>
      </c>
      <c r="I25" s="384">
        <v>673613298.11000001</v>
      </c>
      <c r="J25" s="384">
        <v>534880992.78000003</v>
      </c>
      <c r="K25" s="384">
        <v>525193699.41000003</v>
      </c>
      <c r="L25" s="384">
        <v>689733265.81000006</v>
      </c>
      <c r="M25" s="384">
        <v>603457956.39999998</v>
      </c>
      <c r="N25" s="384">
        <v>531084733.01000005</v>
      </c>
      <c r="O25" s="384">
        <v>878469653.94000006</v>
      </c>
      <c r="P25" s="299">
        <f t="shared" si="5"/>
        <v>7116729695.0600014</v>
      </c>
      <c r="Q25" s="69"/>
      <c r="R25" s="69"/>
      <c r="S25" s="69"/>
      <c r="T25" s="69"/>
      <c r="U25" s="69"/>
      <c r="V25" s="69"/>
      <c r="W25" s="69"/>
      <c r="X25" s="69"/>
      <c r="Y25" s="69"/>
      <c r="Z25" s="69"/>
      <c r="AA25" s="69"/>
      <c r="AB25" s="69"/>
      <c r="AC25" s="74"/>
      <c r="AD25" s="74"/>
      <c r="AE25" s="74"/>
      <c r="AF25" s="74"/>
      <c r="AG25" s="74"/>
      <c r="AH25" s="74"/>
      <c r="AI25" s="74"/>
      <c r="AJ25" s="74"/>
      <c r="AK25" s="74"/>
      <c r="AL25" s="74"/>
      <c r="AM25" s="74"/>
      <c r="AN25" s="74"/>
    </row>
    <row r="26" spans="2:40" x14ac:dyDescent="0.25">
      <c r="B26" s="23" t="s">
        <v>193</v>
      </c>
      <c r="C26" s="87">
        <v>1839.9742200000001</v>
      </c>
      <c r="D26" s="308">
        <v>159352576.24000049</v>
      </c>
      <c r="E26" s="308">
        <v>189773946.8599999</v>
      </c>
      <c r="F26" s="308">
        <v>261693978.43999967</v>
      </c>
      <c r="G26" s="308">
        <v>214851009.1900003</v>
      </c>
      <c r="H26" s="308">
        <v>197771411.80000019</v>
      </c>
      <c r="I26" s="308">
        <v>206632863.91999984</v>
      </c>
      <c r="J26" s="308">
        <v>181383140.27999991</v>
      </c>
      <c r="K26" s="308">
        <v>190764038.27999985</v>
      </c>
      <c r="L26" s="308">
        <v>196704433.35000026</v>
      </c>
      <c r="M26" s="308">
        <v>267784443.48999977</v>
      </c>
      <c r="N26" s="308">
        <v>210635504.09999967</v>
      </c>
      <c r="O26" s="308">
        <v>391127840.79999971</v>
      </c>
      <c r="P26" s="299">
        <f t="shared" si="5"/>
        <v>2668475186.7499995</v>
      </c>
      <c r="Q26" s="69"/>
      <c r="R26" s="69"/>
      <c r="S26" s="69"/>
      <c r="T26" s="69"/>
      <c r="U26" s="69"/>
      <c r="V26" s="69"/>
      <c r="W26" s="69"/>
      <c r="X26" s="69"/>
      <c r="Y26" s="69"/>
      <c r="Z26" s="69"/>
      <c r="AA26" s="69"/>
      <c r="AB26" s="69"/>
      <c r="AC26" s="74"/>
      <c r="AD26" s="74"/>
      <c r="AE26" s="74"/>
      <c r="AF26" s="74"/>
      <c r="AG26" s="74"/>
      <c r="AH26" s="74"/>
      <c r="AI26" s="74"/>
      <c r="AJ26" s="74"/>
      <c r="AK26" s="74"/>
      <c r="AL26" s="74"/>
      <c r="AM26" s="74"/>
      <c r="AN26" s="74"/>
    </row>
    <row r="27" spans="2:40" s="1" customFormat="1" x14ac:dyDescent="0.25">
      <c r="B27" s="3" t="s">
        <v>194</v>
      </c>
      <c r="C27" s="88">
        <f t="shared" ref="C27:P27" si="6">+C28+C31+C32+C33+C34+C35+C36</f>
        <v>291519.55182099994</v>
      </c>
      <c r="D27" s="300">
        <f t="shared" si="6"/>
        <v>25527977296.759987</v>
      </c>
      <c r="E27" s="300">
        <f t="shared" si="6"/>
        <v>21661084292.940002</v>
      </c>
      <c r="F27" s="300">
        <f t="shared" si="6"/>
        <v>23117584388.780006</v>
      </c>
      <c r="G27" s="300">
        <f t="shared" si="6"/>
        <v>21882356609.699993</v>
      </c>
      <c r="H27" s="300">
        <f t="shared" si="6"/>
        <v>22390495343.719994</v>
      </c>
      <c r="I27" s="300">
        <f t="shared" si="6"/>
        <v>23044283664.749996</v>
      </c>
      <c r="J27" s="300">
        <f t="shared" si="6"/>
        <v>23014654031.959999</v>
      </c>
      <c r="K27" s="300">
        <f t="shared" si="6"/>
        <v>24853441576.919998</v>
      </c>
      <c r="L27" s="300">
        <f t="shared" si="6"/>
        <v>22555019344.159996</v>
      </c>
      <c r="M27" s="300">
        <f t="shared" si="6"/>
        <v>23086572430.190006</v>
      </c>
      <c r="N27" s="300">
        <f t="shared" si="6"/>
        <v>25821195255.449993</v>
      </c>
      <c r="O27" s="300">
        <f t="shared" si="6"/>
        <v>27013414570.130005</v>
      </c>
      <c r="P27" s="300">
        <f t="shared" si="6"/>
        <v>283968078805.45996</v>
      </c>
      <c r="Q27" s="119"/>
      <c r="R27" s="119"/>
      <c r="S27" s="119"/>
      <c r="T27" s="119"/>
      <c r="U27" s="119"/>
      <c r="V27" s="119"/>
      <c r="W27" s="119"/>
      <c r="X27" s="119"/>
      <c r="Y27" s="119"/>
      <c r="Z27" s="119"/>
      <c r="AA27" s="119"/>
      <c r="AB27" s="119"/>
      <c r="AC27" s="74"/>
      <c r="AD27" s="74"/>
      <c r="AE27" s="74"/>
      <c r="AF27" s="74"/>
      <c r="AG27" s="74"/>
      <c r="AH27" s="74"/>
      <c r="AI27" s="74"/>
      <c r="AJ27" s="74"/>
      <c r="AK27" s="74"/>
      <c r="AL27" s="74"/>
      <c r="AM27" s="74"/>
      <c r="AN27" s="74"/>
    </row>
    <row r="28" spans="2:40" x14ac:dyDescent="0.25">
      <c r="B28" s="23" t="s">
        <v>195</v>
      </c>
      <c r="C28" s="87">
        <f t="shared" ref="C28:P28" si="7">+C29+C30</f>
        <v>183412.99791599999</v>
      </c>
      <c r="D28" s="308">
        <f t="shared" si="7"/>
        <v>14841692859.67</v>
      </c>
      <c r="E28" s="308">
        <f t="shared" si="7"/>
        <v>12763032866.84</v>
      </c>
      <c r="F28" s="308">
        <f t="shared" si="7"/>
        <v>13537384631.82</v>
      </c>
      <c r="G28" s="308">
        <f t="shared" si="7"/>
        <v>13665941335.77</v>
      </c>
      <c r="H28" s="308">
        <f t="shared" si="7"/>
        <v>13958065024.540001</v>
      </c>
      <c r="I28" s="308">
        <f t="shared" si="7"/>
        <v>13915825073.849998</v>
      </c>
      <c r="J28" s="308">
        <f t="shared" si="7"/>
        <v>13933612630.450001</v>
      </c>
      <c r="K28" s="308">
        <f t="shared" si="7"/>
        <v>14809163910.240002</v>
      </c>
      <c r="L28" s="308">
        <f t="shared" si="7"/>
        <v>13600852812.130001</v>
      </c>
      <c r="M28" s="308">
        <f t="shared" si="7"/>
        <v>13881900200.070002</v>
      </c>
      <c r="N28" s="308">
        <f t="shared" si="7"/>
        <v>15015543584.369999</v>
      </c>
      <c r="O28" s="308">
        <f t="shared" si="7"/>
        <v>15704770279.380001</v>
      </c>
      <c r="P28" s="308">
        <f t="shared" si="7"/>
        <v>169627785209.13</v>
      </c>
      <c r="Q28" s="69"/>
      <c r="R28" s="69"/>
      <c r="S28" s="69"/>
      <c r="T28" s="69"/>
      <c r="U28" s="69"/>
      <c r="V28" s="69"/>
      <c r="W28" s="69"/>
      <c r="X28" s="69"/>
      <c r="Y28" s="69"/>
      <c r="Z28" s="69"/>
      <c r="AA28" s="69"/>
      <c r="AB28" s="69"/>
      <c r="AC28" s="74"/>
      <c r="AD28" s="74"/>
      <c r="AE28" s="74"/>
      <c r="AF28" s="74"/>
      <c r="AG28" s="74"/>
      <c r="AH28" s="74"/>
      <c r="AI28" s="74"/>
      <c r="AJ28" s="74"/>
      <c r="AK28" s="74"/>
      <c r="AL28" s="74"/>
      <c r="AM28" s="74"/>
      <c r="AN28" s="74"/>
    </row>
    <row r="29" spans="2:40" x14ac:dyDescent="0.25">
      <c r="B29" s="123" t="s">
        <v>277</v>
      </c>
      <c r="C29" s="87">
        <v>103691.159065</v>
      </c>
      <c r="D29" s="308">
        <v>9444859976.9799995</v>
      </c>
      <c r="E29" s="308">
        <v>7398115939.5799999</v>
      </c>
      <c r="F29" s="308">
        <v>7340395354.2599993</v>
      </c>
      <c r="G29" s="308">
        <v>8005961943.3900003</v>
      </c>
      <c r="H29" s="308">
        <v>7436814474.9200001</v>
      </c>
      <c r="I29" s="308">
        <v>7784771693.1499996</v>
      </c>
      <c r="J29" s="308">
        <v>7732324603.5799999</v>
      </c>
      <c r="K29" s="308">
        <v>8133835142.1200008</v>
      </c>
      <c r="L29" s="308">
        <v>8043499182.54</v>
      </c>
      <c r="M29" s="308">
        <v>6822614393.3700008</v>
      </c>
      <c r="N29" s="308">
        <v>7721342614.54</v>
      </c>
      <c r="O29" s="308">
        <v>8904939210.3500023</v>
      </c>
      <c r="P29" s="299">
        <f t="shared" ref="P29:P36" si="8">+SUM(D29:O29)</f>
        <v>94769474528.779999</v>
      </c>
      <c r="Q29" s="69"/>
      <c r="R29" s="69"/>
      <c r="S29" s="69"/>
      <c r="T29" s="69"/>
      <c r="U29" s="69"/>
      <c r="V29" s="69"/>
      <c r="W29" s="69"/>
      <c r="X29" s="69"/>
      <c r="Y29" s="69"/>
      <c r="Z29" s="69"/>
      <c r="AA29" s="69"/>
      <c r="AB29" s="69"/>
      <c r="AC29" s="74"/>
      <c r="AD29" s="74"/>
      <c r="AE29" s="74"/>
      <c r="AF29" s="74"/>
      <c r="AG29" s="74"/>
      <c r="AH29" s="74"/>
      <c r="AI29" s="74"/>
      <c r="AJ29" s="74"/>
      <c r="AK29" s="74"/>
      <c r="AL29" s="74"/>
      <c r="AM29" s="74"/>
      <c r="AN29" s="74"/>
    </row>
    <row r="30" spans="2:40" x14ac:dyDescent="0.25">
      <c r="B30" s="123" t="s">
        <v>278</v>
      </c>
      <c r="C30" s="87">
        <v>79721.838850999993</v>
      </c>
      <c r="D30" s="308">
        <v>5396832882.6900005</v>
      </c>
      <c r="E30" s="308">
        <v>5364916927.2599993</v>
      </c>
      <c r="F30" s="308">
        <v>6196989277.5599995</v>
      </c>
      <c r="G30" s="308">
        <v>5659979392.3799992</v>
      </c>
      <c r="H30" s="308">
        <v>6521250549.6199999</v>
      </c>
      <c r="I30" s="308">
        <v>6131053380.6999998</v>
      </c>
      <c r="J30" s="308">
        <v>6201288026.8699999</v>
      </c>
      <c r="K30" s="308">
        <v>6675328768.1199999</v>
      </c>
      <c r="L30" s="308">
        <v>5557353629.5900002</v>
      </c>
      <c r="M30" s="308">
        <v>7059285806.7000008</v>
      </c>
      <c r="N30" s="308">
        <v>7294200969.8299999</v>
      </c>
      <c r="O30" s="308">
        <v>6799831069.0299997</v>
      </c>
      <c r="P30" s="299">
        <f t="shared" si="8"/>
        <v>74858310680.350006</v>
      </c>
      <c r="Q30" s="69"/>
      <c r="R30" s="69"/>
      <c r="S30" s="69"/>
      <c r="T30" s="69"/>
      <c r="U30" s="69"/>
      <c r="V30" s="69"/>
      <c r="W30" s="69"/>
      <c r="X30" s="69"/>
      <c r="Y30" s="69"/>
      <c r="Z30" s="69"/>
      <c r="AA30" s="69"/>
      <c r="AB30" s="69"/>
      <c r="AC30" s="74"/>
      <c r="AD30" s="74"/>
      <c r="AE30" s="74"/>
      <c r="AF30" s="74"/>
      <c r="AG30" s="74"/>
      <c r="AH30" s="74"/>
      <c r="AI30" s="74"/>
      <c r="AJ30" s="74"/>
      <c r="AK30" s="74"/>
      <c r="AL30" s="74"/>
      <c r="AM30" s="74"/>
      <c r="AN30" s="74"/>
    </row>
    <row r="31" spans="2:40" x14ac:dyDescent="0.25">
      <c r="B31" s="26" t="s">
        <v>196</v>
      </c>
      <c r="C31" s="87">
        <v>34059.969967999998</v>
      </c>
      <c r="D31" s="384">
        <v>2609476117.21</v>
      </c>
      <c r="E31" s="384">
        <v>3057421995.3499999</v>
      </c>
      <c r="F31" s="308">
        <v>3560740990.29</v>
      </c>
      <c r="G31" s="384">
        <v>2602859390.7800002</v>
      </c>
      <c r="H31" s="384">
        <v>2664914911.3700004</v>
      </c>
      <c r="I31" s="384">
        <v>3176730225.9900002</v>
      </c>
      <c r="J31" s="384">
        <v>2962853071.4300003</v>
      </c>
      <c r="K31" s="384">
        <v>3407802871.9400001</v>
      </c>
      <c r="L31" s="384">
        <v>2648355650.7799997</v>
      </c>
      <c r="M31" s="384">
        <v>2756060584.1999998</v>
      </c>
      <c r="N31" s="384">
        <v>3400861941.1199999</v>
      </c>
      <c r="O31" s="384">
        <v>3299774838.2399998</v>
      </c>
      <c r="P31" s="299">
        <f t="shared" si="8"/>
        <v>36147852588.699997</v>
      </c>
      <c r="Q31" s="69"/>
      <c r="R31" s="69"/>
      <c r="S31" s="69"/>
      <c r="T31" s="69"/>
      <c r="U31" s="69"/>
      <c r="V31" s="69"/>
      <c r="W31" s="69"/>
      <c r="X31" s="69"/>
      <c r="Y31" s="69"/>
      <c r="Z31" s="69"/>
      <c r="AA31" s="69"/>
      <c r="AB31" s="69"/>
      <c r="AC31" s="74"/>
      <c r="AD31" s="74"/>
      <c r="AE31" s="74"/>
      <c r="AF31" s="74"/>
      <c r="AG31" s="74"/>
      <c r="AH31" s="74"/>
      <c r="AI31" s="74"/>
      <c r="AJ31" s="74"/>
      <c r="AK31" s="74"/>
      <c r="AL31" s="74"/>
      <c r="AM31" s="74"/>
      <c r="AN31" s="74"/>
    </row>
    <row r="32" spans="2:40" x14ac:dyDescent="0.25">
      <c r="B32" s="23" t="s">
        <v>197</v>
      </c>
      <c r="C32" s="87">
        <v>16455.172564</v>
      </c>
      <c r="D32" s="384">
        <v>1226991254.77</v>
      </c>
      <c r="E32" s="384">
        <v>1386153989.8600001</v>
      </c>
      <c r="F32" s="308">
        <v>1775424285.51</v>
      </c>
      <c r="G32" s="384">
        <v>1185808501.8800001</v>
      </c>
      <c r="H32" s="384">
        <v>1168640135.72</v>
      </c>
      <c r="I32" s="384">
        <v>1393810674.9000001</v>
      </c>
      <c r="J32" s="384">
        <v>1191370629.05</v>
      </c>
      <c r="K32" s="384">
        <v>1498907752.9200001</v>
      </c>
      <c r="L32" s="384">
        <v>1293225668.3900001</v>
      </c>
      <c r="M32" s="384">
        <v>1319420531.0599999</v>
      </c>
      <c r="N32" s="384">
        <v>1785247380.8999999</v>
      </c>
      <c r="O32" s="384">
        <v>1701651333.5800002</v>
      </c>
      <c r="P32" s="299">
        <f t="shared" si="8"/>
        <v>16926652138.539999</v>
      </c>
      <c r="Q32" s="69"/>
      <c r="R32" s="69"/>
      <c r="S32" s="69"/>
      <c r="T32" s="69"/>
      <c r="U32" s="69"/>
      <c r="V32" s="69"/>
      <c r="W32" s="69"/>
      <c r="X32" s="69"/>
      <c r="Y32" s="69"/>
      <c r="Z32" s="69"/>
      <c r="AA32" s="69"/>
      <c r="AB32" s="69"/>
      <c r="AC32" s="74"/>
      <c r="AD32" s="74"/>
      <c r="AE32" s="74"/>
      <c r="AF32" s="74"/>
      <c r="AG32" s="74"/>
      <c r="AH32" s="74"/>
      <c r="AI32" s="74"/>
      <c r="AJ32" s="74"/>
      <c r="AK32" s="74"/>
      <c r="AL32" s="74"/>
      <c r="AM32" s="74"/>
      <c r="AN32" s="74"/>
    </row>
    <row r="33" spans="2:40" x14ac:dyDescent="0.25">
      <c r="B33" s="23" t="s">
        <v>279</v>
      </c>
      <c r="C33" s="87">
        <v>1372.5821330000001</v>
      </c>
      <c r="D33" s="384">
        <v>101438699.94</v>
      </c>
      <c r="E33" s="384">
        <v>128318150.84999999</v>
      </c>
      <c r="F33" s="308">
        <v>139402517.81</v>
      </c>
      <c r="G33" s="384">
        <v>106486504.25999999</v>
      </c>
      <c r="H33" s="384">
        <v>110477517.44</v>
      </c>
      <c r="I33" s="384">
        <v>138653568.53999999</v>
      </c>
      <c r="J33" s="384">
        <v>120346535.64</v>
      </c>
      <c r="K33" s="384">
        <v>138629543.81</v>
      </c>
      <c r="L33" s="384">
        <v>111221512.92</v>
      </c>
      <c r="M33" s="384">
        <v>107521221.88</v>
      </c>
      <c r="N33" s="384">
        <v>134312501.92000002</v>
      </c>
      <c r="O33" s="384">
        <v>129725029.03999998</v>
      </c>
      <c r="P33" s="299">
        <f t="shared" si="8"/>
        <v>1466533304.0500002</v>
      </c>
      <c r="Q33" s="69"/>
      <c r="R33" s="69"/>
      <c r="S33" s="69"/>
      <c r="T33" s="69"/>
      <c r="U33" s="69"/>
      <c r="V33" s="69"/>
      <c r="W33" s="69"/>
      <c r="X33" s="69"/>
      <c r="Y33" s="69"/>
      <c r="Z33" s="69"/>
      <c r="AA33" s="69"/>
      <c r="AB33" s="69"/>
      <c r="AC33" s="74"/>
      <c r="AD33" s="74"/>
      <c r="AE33" s="74"/>
      <c r="AF33" s="74"/>
      <c r="AG33" s="74"/>
      <c r="AH33" s="74"/>
      <c r="AI33" s="74"/>
      <c r="AJ33" s="74"/>
      <c r="AK33" s="74"/>
      <c r="AL33" s="74"/>
      <c r="AM33" s="74"/>
      <c r="AN33" s="74"/>
    </row>
    <row r="34" spans="2:40" x14ac:dyDescent="0.25">
      <c r="B34" s="123" t="s">
        <v>280</v>
      </c>
      <c r="C34" s="87">
        <v>22873.193284000001</v>
      </c>
      <c r="D34" s="384">
        <v>3071620814.6300001</v>
      </c>
      <c r="E34" s="384">
        <v>1938246403.6599998</v>
      </c>
      <c r="F34" s="308">
        <v>1627056787.73</v>
      </c>
      <c r="G34" s="384">
        <v>1869774753.4400001</v>
      </c>
      <c r="H34" s="384">
        <v>1970501101.8499999</v>
      </c>
      <c r="I34" s="384">
        <v>1816498912.4800003</v>
      </c>
      <c r="J34" s="384">
        <v>2171016833</v>
      </c>
      <c r="K34" s="384">
        <v>2126691533.7199998</v>
      </c>
      <c r="L34" s="384">
        <v>2486863799.8099999</v>
      </c>
      <c r="M34" s="384">
        <v>1943870856.7900002</v>
      </c>
      <c r="N34" s="384">
        <v>2144020823.0899997</v>
      </c>
      <c r="O34" s="384">
        <v>2527814539.7599998</v>
      </c>
      <c r="P34" s="299">
        <f t="shared" si="8"/>
        <v>25693977159.959999</v>
      </c>
      <c r="Q34" s="69"/>
      <c r="R34" s="69"/>
      <c r="S34" s="69"/>
      <c r="T34" s="69"/>
      <c r="U34" s="69"/>
      <c r="V34" s="69"/>
      <c r="W34" s="69"/>
      <c r="X34" s="69"/>
      <c r="Y34" s="69"/>
      <c r="Z34" s="69"/>
      <c r="AA34" s="69"/>
      <c r="AB34" s="69"/>
      <c r="AC34" s="74"/>
      <c r="AD34" s="74"/>
      <c r="AE34" s="74"/>
      <c r="AF34" s="74"/>
      <c r="AG34" s="74"/>
      <c r="AH34" s="74"/>
      <c r="AI34" s="74"/>
      <c r="AJ34" s="74"/>
      <c r="AK34" s="74"/>
      <c r="AL34" s="74"/>
      <c r="AM34" s="74"/>
      <c r="AN34" s="74"/>
    </row>
    <row r="35" spans="2:40" x14ac:dyDescent="0.25">
      <c r="B35" s="123" t="s">
        <v>281</v>
      </c>
      <c r="C35" s="87">
        <v>4374.6303029999999</v>
      </c>
      <c r="D35" s="308">
        <v>647454450.98000002</v>
      </c>
      <c r="E35" s="308">
        <v>196801875.14000002</v>
      </c>
      <c r="F35" s="308">
        <v>291803405.61000001</v>
      </c>
      <c r="G35" s="308">
        <v>361432833.25000006</v>
      </c>
      <c r="H35" s="308">
        <v>345909939.79000002</v>
      </c>
      <c r="I35" s="308">
        <v>361280141.03999996</v>
      </c>
      <c r="J35" s="308">
        <v>442683217.51999998</v>
      </c>
      <c r="K35" s="308">
        <v>695329632.5</v>
      </c>
      <c r="L35" s="308">
        <v>379264039.93000001</v>
      </c>
      <c r="M35" s="308">
        <v>423666179.08000004</v>
      </c>
      <c r="N35" s="308">
        <v>706342304.68999994</v>
      </c>
      <c r="O35" s="308">
        <v>268097857.04000002</v>
      </c>
      <c r="P35" s="299">
        <f t="shared" si="8"/>
        <v>5120065876.5699997</v>
      </c>
      <c r="Q35" s="69"/>
      <c r="R35" s="69"/>
      <c r="S35" s="69"/>
      <c r="T35" s="69"/>
      <c r="U35" s="69"/>
      <c r="V35" s="69"/>
      <c r="W35" s="69"/>
      <c r="X35" s="69"/>
      <c r="Y35" s="69"/>
      <c r="Z35" s="69"/>
      <c r="AA35" s="69"/>
      <c r="AB35" s="69"/>
      <c r="AC35" s="74"/>
      <c r="AD35" s="74"/>
      <c r="AE35" s="74"/>
      <c r="AF35" s="74"/>
      <c r="AG35" s="74"/>
      <c r="AH35" s="74"/>
      <c r="AI35" s="74"/>
      <c r="AJ35" s="74"/>
      <c r="AK35" s="74"/>
      <c r="AL35" s="74"/>
      <c r="AM35" s="74"/>
      <c r="AN35" s="74"/>
    </row>
    <row r="36" spans="2:40" x14ac:dyDescent="0.25">
      <c r="B36" s="23" t="s">
        <v>198</v>
      </c>
      <c r="C36" s="87">
        <v>28971.005653</v>
      </c>
      <c r="D36" s="308">
        <v>3029303099.5599875</v>
      </c>
      <c r="E36" s="308">
        <v>2191109011.240005</v>
      </c>
      <c r="F36" s="308">
        <v>2185771770.0100064</v>
      </c>
      <c r="G36" s="308">
        <v>2090053290.3199956</v>
      </c>
      <c r="H36" s="308">
        <v>2171986713.0099959</v>
      </c>
      <c r="I36" s="308">
        <v>2241485067.9499979</v>
      </c>
      <c r="J36" s="308">
        <v>2192771114.8699975</v>
      </c>
      <c r="K36" s="308">
        <v>2176916331.7899957</v>
      </c>
      <c r="L36" s="308">
        <v>2035235860.1999986</v>
      </c>
      <c r="M36" s="308">
        <v>2654132857.1100006</v>
      </c>
      <c r="N36" s="308">
        <v>2634866719.3599968</v>
      </c>
      <c r="O36" s="308">
        <v>3381580693.0900006</v>
      </c>
      <c r="P36" s="299">
        <f t="shared" si="8"/>
        <v>28985212528.509975</v>
      </c>
      <c r="Q36" s="74"/>
      <c r="R36" s="74"/>
      <c r="S36" s="74"/>
      <c r="T36" s="74"/>
      <c r="U36" s="74"/>
      <c r="V36" s="74"/>
      <c r="W36" s="74"/>
      <c r="X36" s="74"/>
      <c r="Y36" s="74"/>
      <c r="Z36" s="74"/>
      <c r="AA36" s="74"/>
      <c r="AB36" s="69"/>
      <c r="AC36" s="74"/>
      <c r="AD36" s="74"/>
      <c r="AE36" s="74"/>
      <c r="AF36" s="74"/>
      <c r="AG36" s="74"/>
      <c r="AH36" s="74"/>
      <c r="AI36" s="74"/>
      <c r="AJ36" s="74"/>
      <c r="AK36" s="74"/>
      <c r="AL36" s="74"/>
      <c r="AM36" s="74"/>
      <c r="AN36" s="74"/>
    </row>
    <row r="37" spans="2:40" s="1" customFormat="1" ht="16.5" customHeight="1" x14ac:dyDescent="0.25">
      <c r="B37" s="3" t="s">
        <v>199</v>
      </c>
      <c r="C37" s="88">
        <f t="shared" ref="C37:P37" si="9">SUM(C38:C40)</f>
        <v>39313.622709999996</v>
      </c>
      <c r="D37" s="300">
        <f t="shared" si="9"/>
        <v>2499345169.9499998</v>
      </c>
      <c r="E37" s="300">
        <f t="shared" si="9"/>
        <v>2470712468.98</v>
      </c>
      <c r="F37" s="300">
        <f t="shared" si="9"/>
        <v>3042328403.6300001</v>
      </c>
      <c r="G37" s="300">
        <f t="shared" si="9"/>
        <v>2677837044.5900002</v>
      </c>
      <c r="H37" s="300">
        <f t="shared" si="9"/>
        <v>2995136345.96</v>
      </c>
      <c r="I37" s="300">
        <f t="shared" si="9"/>
        <v>3339352165.4499998</v>
      </c>
      <c r="J37" s="300">
        <f t="shared" si="9"/>
        <v>2774607455.0400004</v>
      </c>
      <c r="K37" s="300">
        <f t="shared" si="9"/>
        <v>2968010241.6200004</v>
      </c>
      <c r="L37" s="300">
        <f t="shared" si="9"/>
        <v>2555600395.5799999</v>
      </c>
      <c r="M37" s="300">
        <f t="shared" si="9"/>
        <v>3076243886.6200004</v>
      </c>
      <c r="N37" s="300">
        <f t="shared" si="9"/>
        <v>3758042308.4700003</v>
      </c>
      <c r="O37" s="300">
        <f t="shared" si="9"/>
        <v>3177547019.1900001</v>
      </c>
      <c r="P37" s="300">
        <f t="shared" si="9"/>
        <v>35334762905.080002</v>
      </c>
      <c r="Q37" s="119"/>
      <c r="R37" s="119"/>
      <c r="S37" s="119"/>
      <c r="T37" s="119"/>
      <c r="U37" s="119"/>
      <c r="V37" s="119"/>
      <c r="W37" s="119"/>
      <c r="X37" s="119"/>
      <c r="Y37" s="119"/>
      <c r="Z37" s="119"/>
      <c r="AA37" s="119"/>
      <c r="AB37" s="119"/>
      <c r="AC37" s="74"/>
      <c r="AD37" s="74"/>
      <c r="AE37" s="74"/>
      <c r="AF37" s="74"/>
      <c r="AG37" s="74"/>
      <c r="AH37" s="74"/>
      <c r="AI37" s="74"/>
      <c r="AJ37" s="74"/>
      <c r="AK37" s="74"/>
      <c r="AL37" s="74"/>
      <c r="AM37" s="74"/>
      <c r="AN37" s="74"/>
    </row>
    <row r="38" spans="2:40" x14ac:dyDescent="0.25">
      <c r="B38" s="26" t="s">
        <v>200</v>
      </c>
      <c r="C38" s="87">
        <v>32145.905337</v>
      </c>
      <c r="D38" s="384">
        <v>1875088495.8299999</v>
      </c>
      <c r="E38" s="384">
        <v>1882851023.8799999</v>
      </c>
      <c r="F38" s="308">
        <v>2276399661.02</v>
      </c>
      <c r="G38" s="384">
        <v>2039731074.71</v>
      </c>
      <c r="H38" s="384">
        <v>2452273131.8899999</v>
      </c>
      <c r="I38" s="384">
        <v>2194993401.4400001</v>
      </c>
      <c r="J38" s="384">
        <v>2185181879.1400003</v>
      </c>
      <c r="K38" s="384">
        <v>2323512706.7400002</v>
      </c>
      <c r="L38" s="384">
        <v>2043268471.3099999</v>
      </c>
      <c r="M38" s="384">
        <v>2594120184.0799999</v>
      </c>
      <c r="N38" s="384">
        <v>2717339899.3700004</v>
      </c>
      <c r="O38" s="384">
        <v>2691661776.73</v>
      </c>
      <c r="P38" s="299">
        <f>+SUM(D38:O38)</f>
        <v>27276421706.139999</v>
      </c>
      <c r="Q38" s="69"/>
      <c r="R38" s="69"/>
      <c r="S38" s="69"/>
      <c r="T38" s="69"/>
      <c r="U38" s="69"/>
      <c r="V38" s="69"/>
      <c r="W38" s="69"/>
      <c r="X38" s="69"/>
      <c r="Y38" s="69"/>
      <c r="Z38" s="69"/>
      <c r="AA38" s="69"/>
      <c r="AB38" s="69"/>
      <c r="AC38" s="74"/>
      <c r="AD38" s="74"/>
      <c r="AE38" s="74"/>
      <c r="AF38" s="74"/>
      <c r="AG38" s="74"/>
      <c r="AH38" s="74"/>
      <c r="AI38" s="74"/>
      <c r="AJ38" s="74"/>
      <c r="AK38" s="74"/>
      <c r="AL38" s="74"/>
      <c r="AM38" s="74"/>
      <c r="AN38" s="74"/>
    </row>
    <row r="39" spans="2:40" x14ac:dyDescent="0.25">
      <c r="B39" s="26" t="s">
        <v>201</v>
      </c>
      <c r="C39" s="87">
        <v>207.02505500000001</v>
      </c>
      <c r="D39" s="308">
        <v>12827925</v>
      </c>
      <c r="E39" s="308">
        <v>11805205</v>
      </c>
      <c r="F39" s="308">
        <v>14352285</v>
      </c>
      <c r="G39" s="308">
        <v>10698000</v>
      </c>
      <c r="H39" s="308">
        <v>13136485</v>
      </c>
      <c r="I39" s="308">
        <v>13995890</v>
      </c>
      <c r="J39" s="308">
        <v>14847660</v>
      </c>
      <c r="K39" s="308">
        <v>14183050</v>
      </c>
      <c r="L39" s="308">
        <v>11660420</v>
      </c>
      <c r="M39" s="308">
        <v>13024870</v>
      </c>
      <c r="N39" s="308">
        <v>12435235</v>
      </c>
      <c r="O39" s="308">
        <v>9983176.3600000013</v>
      </c>
      <c r="P39" s="299">
        <f>+SUM(D39:O39)</f>
        <v>152950201.36000001</v>
      </c>
      <c r="Q39" s="69"/>
      <c r="R39" s="69"/>
      <c r="S39" s="69"/>
      <c r="T39" s="69"/>
      <c r="U39" s="69"/>
      <c r="V39" s="69"/>
      <c r="W39" s="69"/>
      <c r="X39" s="69"/>
      <c r="Y39" s="69"/>
      <c r="Z39" s="69"/>
      <c r="AA39" s="69"/>
      <c r="AB39" s="69"/>
      <c r="AC39" s="74"/>
      <c r="AD39" s="74"/>
      <c r="AE39" s="74"/>
      <c r="AF39" s="74"/>
      <c r="AG39" s="74"/>
      <c r="AH39" s="74"/>
      <c r="AI39" s="74"/>
      <c r="AJ39" s="74"/>
      <c r="AK39" s="74"/>
      <c r="AL39" s="74"/>
      <c r="AM39" s="74"/>
      <c r="AN39" s="74"/>
    </row>
    <row r="40" spans="2:40" x14ac:dyDescent="0.25">
      <c r="B40" s="23" t="s">
        <v>202</v>
      </c>
      <c r="C40" s="87">
        <v>6960.6923180000003</v>
      </c>
      <c r="D40" s="308">
        <v>611428749.11999989</v>
      </c>
      <c r="E40" s="308">
        <v>576056240.10000014</v>
      </c>
      <c r="F40" s="308">
        <v>751576457.61000013</v>
      </c>
      <c r="G40" s="308">
        <v>627407969.88000011</v>
      </c>
      <c r="H40" s="308">
        <v>529726729.07000017</v>
      </c>
      <c r="I40" s="308">
        <v>1130362874.0099998</v>
      </c>
      <c r="J40" s="308">
        <v>574577915.9000001</v>
      </c>
      <c r="K40" s="308">
        <v>630314484.88000011</v>
      </c>
      <c r="L40" s="308">
        <v>500671504.26999998</v>
      </c>
      <c r="M40" s="308">
        <v>469098832.54000044</v>
      </c>
      <c r="N40" s="308">
        <v>1028267174.0999999</v>
      </c>
      <c r="O40" s="308">
        <v>475902066.10000002</v>
      </c>
      <c r="P40" s="299">
        <f>+SUM(D40:O40)</f>
        <v>7905390997.5800018</v>
      </c>
      <c r="Q40" s="69"/>
      <c r="R40" s="69"/>
      <c r="S40" s="69"/>
      <c r="T40" s="69"/>
      <c r="U40" s="69"/>
      <c r="V40" s="69"/>
      <c r="W40" s="69"/>
      <c r="X40" s="69"/>
      <c r="Y40" s="69"/>
      <c r="Z40" s="69"/>
      <c r="AA40" s="69"/>
      <c r="AB40" s="69"/>
      <c r="AC40" s="74"/>
      <c r="AD40" s="74"/>
      <c r="AE40" s="74"/>
      <c r="AF40" s="74"/>
      <c r="AG40" s="74"/>
      <c r="AH40" s="74"/>
      <c r="AI40" s="74"/>
      <c r="AJ40" s="74"/>
      <c r="AK40" s="74"/>
      <c r="AL40" s="74"/>
      <c r="AM40" s="74"/>
      <c r="AN40" s="74"/>
    </row>
    <row r="41" spans="2:40" s="1" customFormat="1" x14ac:dyDescent="0.25">
      <c r="B41" s="3" t="s">
        <v>203</v>
      </c>
      <c r="C41" s="88">
        <v>624.41333399999996</v>
      </c>
      <c r="D41" s="300">
        <v>64237189.990000002</v>
      </c>
      <c r="E41" s="300">
        <v>57204730.980000004</v>
      </c>
      <c r="F41" s="300">
        <v>60654304.330000006</v>
      </c>
      <c r="G41" s="300">
        <v>49789601.109999999</v>
      </c>
      <c r="H41" s="300">
        <v>58449517.920000002</v>
      </c>
      <c r="I41" s="300">
        <v>53290939.640000001</v>
      </c>
      <c r="J41" s="300">
        <v>56647255.409999996</v>
      </c>
      <c r="K41" s="300">
        <v>56124893.960000001</v>
      </c>
      <c r="L41" s="300">
        <v>39170128.580000006</v>
      </c>
      <c r="M41" s="300">
        <v>58287930.43</v>
      </c>
      <c r="N41" s="300">
        <v>53516037.299999997</v>
      </c>
      <c r="O41" s="300">
        <v>67704481.289999992</v>
      </c>
      <c r="P41" s="303">
        <f>+SUM(D41:O41)</f>
        <v>675077010.93999982</v>
      </c>
      <c r="Q41" s="119"/>
      <c r="R41" s="119"/>
      <c r="S41" s="119"/>
      <c r="T41" s="119"/>
      <c r="U41" s="119"/>
      <c r="V41" s="119"/>
      <c r="W41" s="119"/>
      <c r="X41" s="119"/>
      <c r="Y41" s="119"/>
      <c r="Z41" s="119"/>
      <c r="AA41" s="119"/>
      <c r="AB41" s="119"/>
      <c r="AC41" s="74"/>
      <c r="AD41" s="74"/>
      <c r="AE41" s="74"/>
      <c r="AF41" s="74"/>
      <c r="AG41" s="74"/>
      <c r="AH41" s="74"/>
      <c r="AI41" s="74"/>
      <c r="AJ41" s="74"/>
      <c r="AK41" s="74"/>
      <c r="AL41" s="74"/>
      <c r="AM41" s="74"/>
      <c r="AN41" s="74"/>
    </row>
    <row r="42" spans="2:40" s="1" customFormat="1" x14ac:dyDescent="0.25">
      <c r="B42" s="3" t="s">
        <v>204</v>
      </c>
      <c r="C42" s="88">
        <v>0</v>
      </c>
      <c r="D42" s="300">
        <v>100977.36</v>
      </c>
      <c r="E42" s="300">
        <v>126227.69</v>
      </c>
      <c r="F42" s="300">
        <v>54385.45</v>
      </c>
      <c r="G42" s="300">
        <v>22114.71</v>
      </c>
      <c r="H42" s="300">
        <v>56917.69</v>
      </c>
      <c r="I42" s="300">
        <v>246741.26</v>
      </c>
      <c r="J42" s="300">
        <v>44408.75</v>
      </c>
      <c r="K42" s="300">
        <v>196727.33000000002</v>
      </c>
      <c r="L42" s="300">
        <v>39111.29</v>
      </c>
      <c r="M42" s="300">
        <v>92124.41</v>
      </c>
      <c r="N42" s="300">
        <v>68439.47</v>
      </c>
      <c r="O42" s="300">
        <v>31438.799999999996</v>
      </c>
      <c r="P42" s="303">
        <f>+SUM(D42:O42)</f>
        <v>1079614.21</v>
      </c>
      <c r="Q42" s="119"/>
      <c r="R42" s="119"/>
      <c r="S42" s="119"/>
      <c r="T42" s="119"/>
      <c r="U42" s="119"/>
      <c r="V42" s="119"/>
      <c r="W42" s="119"/>
      <c r="X42" s="119"/>
      <c r="Y42" s="119"/>
      <c r="Z42" s="119"/>
      <c r="AA42" s="119"/>
      <c r="AB42" s="119"/>
      <c r="AC42" s="74"/>
      <c r="AD42" s="74"/>
      <c r="AE42" s="74"/>
      <c r="AF42" s="74"/>
      <c r="AG42" s="74"/>
      <c r="AH42" s="74"/>
      <c r="AI42" s="74"/>
      <c r="AJ42" s="74"/>
      <c r="AK42" s="74"/>
      <c r="AL42" s="74"/>
      <c r="AM42" s="74"/>
      <c r="AN42" s="74"/>
    </row>
    <row r="43" spans="2:40" s="1" customFormat="1" x14ac:dyDescent="0.25">
      <c r="B43" s="2" t="s">
        <v>205</v>
      </c>
      <c r="C43" s="88">
        <f t="shared" ref="C43:P43" si="10">SUM(C44:C46)</f>
        <v>2342.42812</v>
      </c>
      <c r="D43" s="300">
        <f t="shared" si="10"/>
        <v>103591549.64</v>
      </c>
      <c r="E43" s="300">
        <f t="shared" si="10"/>
        <v>166169977.52000001</v>
      </c>
      <c r="F43" s="300">
        <f t="shared" si="10"/>
        <v>176568366.44</v>
      </c>
      <c r="G43" s="300">
        <f t="shared" si="10"/>
        <v>172461487.69</v>
      </c>
      <c r="H43" s="300">
        <f t="shared" si="10"/>
        <v>220009490.88000003</v>
      </c>
      <c r="I43" s="300">
        <f t="shared" si="10"/>
        <v>176411801.24000001</v>
      </c>
      <c r="J43" s="300">
        <f t="shared" si="10"/>
        <v>225155655.97</v>
      </c>
      <c r="K43" s="300">
        <f t="shared" si="10"/>
        <v>271545030.07000005</v>
      </c>
      <c r="L43" s="300">
        <f t="shared" si="10"/>
        <v>286001729.49000001</v>
      </c>
      <c r="M43" s="300">
        <f t="shared" si="10"/>
        <v>178397797.25</v>
      </c>
      <c r="N43" s="300">
        <f t="shared" si="10"/>
        <v>435054427</v>
      </c>
      <c r="O43" s="300">
        <f t="shared" si="10"/>
        <v>223570618.63</v>
      </c>
      <c r="P43" s="300">
        <f t="shared" si="10"/>
        <v>2634937931.8199997</v>
      </c>
      <c r="Q43" s="119"/>
      <c r="R43" s="119"/>
      <c r="S43" s="119"/>
      <c r="T43" s="119"/>
      <c r="U43" s="119"/>
      <c r="V43" s="119"/>
      <c r="W43" s="119"/>
      <c r="X43" s="119"/>
      <c r="Y43" s="119"/>
      <c r="Z43" s="119"/>
      <c r="AA43" s="119"/>
      <c r="AB43" s="119"/>
      <c r="AC43" s="74"/>
      <c r="AD43" s="74"/>
      <c r="AE43" s="74"/>
      <c r="AF43" s="74"/>
      <c r="AG43" s="74"/>
      <c r="AH43" s="74"/>
      <c r="AI43" s="74"/>
      <c r="AJ43" s="74"/>
      <c r="AK43" s="74"/>
      <c r="AL43" s="74"/>
      <c r="AM43" s="74"/>
      <c r="AN43" s="74"/>
    </row>
    <row r="44" spans="2:40" x14ac:dyDescent="0.25">
      <c r="B44" s="7" t="s">
        <v>206</v>
      </c>
      <c r="C44" s="87">
        <v>179.393427</v>
      </c>
      <c r="D44" s="378">
        <v>13867235.609999999</v>
      </c>
      <c r="E44" s="308">
        <v>54992172.850000001</v>
      </c>
      <c r="F44" s="378">
        <v>81622500.159999996</v>
      </c>
      <c r="G44" s="378">
        <v>69686245.060000002</v>
      </c>
      <c r="H44" s="378">
        <v>77717315.960000008</v>
      </c>
      <c r="I44" s="378">
        <v>77876970.939999998</v>
      </c>
      <c r="J44" s="378">
        <v>78101843.439999998</v>
      </c>
      <c r="K44" s="378">
        <v>77637916.150000006</v>
      </c>
      <c r="L44" s="378">
        <v>77866328.329999998</v>
      </c>
      <c r="M44" s="378">
        <v>76762232.349999994</v>
      </c>
      <c r="N44" s="378">
        <v>332736116.17000002</v>
      </c>
      <c r="O44" s="378">
        <v>80621272.599999994</v>
      </c>
      <c r="P44" s="299">
        <f>+SUM(D44:O44)</f>
        <v>1099488149.6199999</v>
      </c>
      <c r="AC44" s="74"/>
      <c r="AD44" s="74"/>
      <c r="AE44" s="74"/>
      <c r="AF44" s="74"/>
      <c r="AG44" s="74"/>
      <c r="AH44" s="74"/>
      <c r="AI44" s="74"/>
      <c r="AJ44" s="74"/>
      <c r="AK44" s="74"/>
      <c r="AL44" s="74"/>
      <c r="AM44" s="74"/>
      <c r="AN44" s="74"/>
    </row>
    <row r="45" spans="2:40" x14ac:dyDescent="0.25">
      <c r="B45" s="7" t="s">
        <v>207</v>
      </c>
      <c r="C45" s="87">
        <v>2163.0346930000001</v>
      </c>
      <c r="D45" s="378">
        <v>89724314.030000001</v>
      </c>
      <c r="E45" s="308">
        <v>111177804.67</v>
      </c>
      <c r="F45" s="378">
        <v>94945866.280000001</v>
      </c>
      <c r="G45" s="378">
        <v>102775242.63</v>
      </c>
      <c r="H45" s="378">
        <v>142292174.92000002</v>
      </c>
      <c r="I45" s="378">
        <v>98534830.299999997</v>
      </c>
      <c r="J45" s="378">
        <v>147053812.53</v>
      </c>
      <c r="K45" s="378">
        <v>193907113.92000002</v>
      </c>
      <c r="L45" s="378">
        <v>208135401.16</v>
      </c>
      <c r="M45" s="378">
        <v>101635564.89999999</v>
      </c>
      <c r="N45" s="378">
        <v>102318310.83</v>
      </c>
      <c r="O45" s="378">
        <v>142949346.03</v>
      </c>
      <c r="P45" s="299">
        <f>+SUM(D45:O45)</f>
        <v>1535449782.2</v>
      </c>
      <c r="AC45" s="74"/>
      <c r="AD45" s="74"/>
      <c r="AE45" s="74"/>
      <c r="AF45" s="74"/>
      <c r="AG45" s="74"/>
      <c r="AH45" s="74"/>
      <c r="AI45" s="74"/>
      <c r="AJ45" s="74"/>
      <c r="AK45" s="74"/>
      <c r="AL45" s="74"/>
      <c r="AM45" s="74"/>
      <c r="AN45" s="74"/>
    </row>
    <row r="46" spans="2:40" x14ac:dyDescent="0.25">
      <c r="B46" s="7" t="s">
        <v>208</v>
      </c>
      <c r="C46" s="87">
        <v>0</v>
      </c>
      <c r="D46" s="308">
        <v>0</v>
      </c>
      <c r="E46" s="308">
        <v>0</v>
      </c>
      <c r="F46" s="378">
        <v>0</v>
      </c>
      <c r="G46" s="378">
        <v>0</v>
      </c>
      <c r="H46" s="308">
        <v>0</v>
      </c>
      <c r="I46" s="308">
        <v>0</v>
      </c>
      <c r="J46" s="308">
        <v>0</v>
      </c>
      <c r="K46" s="308">
        <v>0</v>
      </c>
      <c r="L46" s="308">
        <v>0</v>
      </c>
      <c r="M46" s="308">
        <v>0</v>
      </c>
      <c r="N46" s="308">
        <v>0</v>
      </c>
      <c r="O46" s="308">
        <v>0</v>
      </c>
      <c r="P46" s="299">
        <f>+SUM(D46:O46)</f>
        <v>0</v>
      </c>
      <c r="Q46" s="69"/>
      <c r="R46" s="69"/>
      <c r="S46" s="69"/>
      <c r="T46" s="69"/>
      <c r="U46" s="69"/>
      <c r="V46" s="69"/>
      <c r="W46" s="69"/>
      <c r="X46" s="69"/>
      <c r="Y46" s="69"/>
      <c r="Z46" s="69"/>
      <c r="AA46" s="69"/>
      <c r="AB46" s="69"/>
      <c r="AC46" s="74"/>
      <c r="AD46" s="74"/>
      <c r="AE46" s="74"/>
      <c r="AF46" s="74"/>
      <c r="AG46" s="74"/>
      <c r="AH46" s="74"/>
      <c r="AI46" s="74"/>
      <c r="AJ46" s="74"/>
      <c r="AK46" s="74"/>
      <c r="AL46" s="74"/>
      <c r="AM46" s="74"/>
      <c r="AN46" s="74"/>
    </row>
    <row r="47" spans="2:40" s="1" customFormat="1" x14ac:dyDescent="0.25">
      <c r="B47" s="2" t="s">
        <v>209</v>
      </c>
      <c r="C47" s="88">
        <f t="shared" ref="C47:P47" si="11">SUM(C48:C49)</f>
        <v>21044.909552000001</v>
      </c>
      <c r="D47" s="300">
        <f t="shared" si="11"/>
        <v>1534581925.5499997</v>
      </c>
      <c r="E47" s="300">
        <f t="shared" si="11"/>
        <v>1552298648.3899999</v>
      </c>
      <c r="F47" s="300">
        <f t="shared" si="11"/>
        <v>1587432671.4399996</v>
      </c>
      <c r="G47" s="300">
        <f t="shared" si="11"/>
        <v>1456729458.5500002</v>
      </c>
      <c r="H47" s="300">
        <f t="shared" si="11"/>
        <v>1565749011.45</v>
      </c>
      <c r="I47" s="300">
        <f t="shared" si="11"/>
        <v>1842898847.5299997</v>
      </c>
      <c r="J47" s="300">
        <f t="shared" si="11"/>
        <v>1870165308.1500003</v>
      </c>
      <c r="K47" s="300">
        <f t="shared" si="11"/>
        <v>1933174289.3100004</v>
      </c>
      <c r="L47" s="300">
        <f t="shared" si="11"/>
        <v>1641116330.1300001</v>
      </c>
      <c r="M47" s="300">
        <f t="shared" si="11"/>
        <v>1481021740.5699997</v>
      </c>
      <c r="N47" s="300">
        <f t="shared" si="11"/>
        <v>1608588122.5200005</v>
      </c>
      <c r="O47" s="300">
        <f t="shared" si="11"/>
        <v>1767538631.8899999</v>
      </c>
      <c r="P47" s="300">
        <f t="shared" si="11"/>
        <v>19841294985.48</v>
      </c>
      <c r="Q47" s="119"/>
      <c r="R47" s="119"/>
      <c r="S47" s="119"/>
      <c r="T47" s="119"/>
      <c r="U47" s="119"/>
      <c r="V47" s="119"/>
      <c r="W47" s="119"/>
      <c r="X47" s="119"/>
      <c r="Y47" s="119"/>
      <c r="Z47" s="119"/>
      <c r="AA47" s="119"/>
      <c r="AB47" s="119"/>
      <c r="AC47" s="74"/>
      <c r="AD47" s="74"/>
      <c r="AE47" s="74"/>
      <c r="AF47" s="74"/>
      <c r="AG47" s="74"/>
      <c r="AH47" s="74"/>
      <c r="AI47" s="74"/>
      <c r="AJ47" s="74"/>
      <c r="AK47" s="74"/>
      <c r="AL47" s="74"/>
      <c r="AM47" s="74"/>
      <c r="AN47" s="74"/>
    </row>
    <row r="48" spans="2:40" x14ac:dyDescent="0.25">
      <c r="B48" s="7" t="s">
        <v>210</v>
      </c>
      <c r="C48" s="87">
        <v>17606.071575000002</v>
      </c>
      <c r="D48" s="384">
        <v>1247284539.7699997</v>
      </c>
      <c r="E48" s="384">
        <v>1294266271.0799999</v>
      </c>
      <c r="F48" s="308">
        <v>1313471557.6699996</v>
      </c>
      <c r="G48" s="384">
        <v>1199667932.7300003</v>
      </c>
      <c r="H48" s="384">
        <v>1327614062.76</v>
      </c>
      <c r="I48" s="384">
        <v>1525558865.0699997</v>
      </c>
      <c r="J48" s="384">
        <v>1559878179.6400003</v>
      </c>
      <c r="K48" s="384">
        <v>1688464319.7000003</v>
      </c>
      <c r="L48" s="384">
        <v>1424155585.5</v>
      </c>
      <c r="M48" s="384">
        <v>1274620417.1099997</v>
      </c>
      <c r="N48" s="384">
        <v>1326773490.5800004</v>
      </c>
      <c r="O48" s="384">
        <v>1536012242.9699998</v>
      </c>
      <c r="P48" s="299">
        <f>+SUM(D48:O48)</f>
        <v>16717767464.579998</v>
      </c>
      <c r="Q48" s="69"/>
      <c r="R48" s="69"/>
      <c r="S48" s="69"/>
      <c r="T48" s="69"/>
      <c r="U48" s="69"/>
      <c r="V48" s="69"/>
      <c r="W48" s="69"/>
      <c r="X48" s="69"/>
      <c r="Y48" s="69"/>
      <c r="Z48" s="69"/>
      <c r="AA48" s="69"/>
      <c r="AB48" s="69"/>
      <c r="AC48" s="74"/>
      <c r="AD48" s="74"/>
      <c r="AE48" s="74"/>
      <c r="AF48" s="74"/>
      <c r="AG48" s="74"/>
      <c r="AH48" s="74"/>
      <c r="AI48" s="74"/>
      <c r="AJ48" s="74"/>
      <c r="AK48" s="74"/>
      <c r="AL48" s="74"/>
      <c r="AM48" s="74"/>
      <c r="AN48" s="74"/>
    </row>
    <row r="49" spans="2:40" x14ac:dyDescent="0.25">
      <c r="B49" s="7" t="s">
        <v>211</v>
      </c>
      <c r="C49" s="87">
        <v>3438.8379770000001</v>
      </c>
      <c r="D49" s="384">
        <v>287297385.77999997</v>
      </c>
      <c r="E49" s="384">
        <v>258032377.31</v>
      </c>
      <c r="F49" s="308">
        <v>273961113.76999998</v>
      </c>
      <c r="G49" s="384">
        <v>257061525.82000005</v>
      </c>
      <c r="H49" s="384">
        <v>238134948.68999997</v>
      </c>
      <c r="I49" s="384">
        <v>317339982.46000004</v>
      </c>
      <c r="J49" s="384">
        <v>310287128.50999999</v>
      </c>
      <c r="K49" s="384">
        <v>244709969.61000001</v>
      </c>
      <c r="L49" s="384">
        <v>216960744.63</v>
      </c>
      <c r="M49" s="384">
        <v>206401323.45999995</v>
      </c>
      <c r="N49" s="384">
        <v>281814631.93999994</v>
      </c>
      <c r="O49" s="384">
        <v>231526388.91999999</v>
      </c>
      <c r="P49" s="299">
        <f>+SUM(D49:O49)</f>
        <v>3123527520.9000001</v>
      </c>
      <c r="Q49" s="69"/>
      <c r="R49" s="69"/>
      <c r="S49" s="69"/>
      <c r="T49" s="69"/>
      <c r="U49" s="69"/>
      <c r="V49" s="69"/>
      <c r="W49" s="69"/>
      <c r="X49" s="69"/>
      <c r="Y49" s="69"/>
      <c r="Z49" s="69"/>
      <c r="AA49" s="69"/>
      <c r="AB49" s="69"/>
      <c r="AC49" s="74"/>
      <c r="AD49" s="74"/>
      <c r="AE49" s="74"/>
      <c r="AF49" s="74"/>
      <c r="AG49" s="74"/>
      <c r="AH49" s="74"/>
      <c r="AI49" s="74"/>
      <c r="AJ49" s="74"/>
      <c r="AK49" s="74"/>
      <c r="AL49" s="74"/>
      <c r="AM49" s="74"/>
      <c r="AN49" s="74"/>
    </row>
    <row r="50" spans="2:40" s="1" customFormat="1" x14ac:dyDescent="0.25">
      <c r="B50" s="2" t="s">
        <v>212</v>
      </c>
      <c r="C50" s="88">
        <f t="shared" ref="C50:P50" si="12">SUM(C51:C52)</f>
        <v>12444.105407999999</v>
      </c>
      <c r="D50" s="300">
        <f t="shared" si="12"/>
        <v>188253740.78</v>
      </c>
      <c r="E50" s="300">
        <f t="shared" si="12"/>
        <v>276194671.17000002</v>
      </c>
      <c r="F50" s="300">
        <f t="shared" si="12"/>
        <v>399672956.46999997</v>
      </c>
      <c r="G50" s="300">
        <f t="shared" si="12"/>
        <v>756781295.82000005</v>
      </c>
      <c r="H50" s="300">
        <f t="shared" si="12"/>
        <v>1047358825.0899999</v>
      </c>
      <c r="I50" s="300">
        <f t="shared" si="12"/>
        <v>5115941277.5900002</v>
      </c>
      <c r="J50" s="300">
        <f t="shared" si="12"/>
        <v>313719990.80000001</v>
      </c>
      <c r="K50" s="300">
        <f t="shared" si="12"/>
        <v>2224291794.2200003</v>
      </c>
      <c r="L50" s="300">
        <f t="shared" si="12"/>
        <v>661471777.06999993</v>
      </c>
      <c r="M50" s="300">
        <f t="shared" si="12"/>
        <v>1459946063.98</v>
      </c>
      <c r="N50" s="300">
        <f t="shared" si="12"/>
        <v>404230492.95000005</v>
      </c>
      <c r="O50" s="300">
        <f t="shared" si="12"/>
        <v>2051455569.1299999</v>
      </c>
      <c r="P50" s="300">
        <f t="shared" si="12"/>
        <v>14899318455.07</v>
      </c>
      <c r="Q50" s="119"/>
      <c r="R50" s="119"/>
      <c r="S50" s="119"/>
      <c r="T50" s="119"/>
      <c r="U50" s="119"/>
      <c r="V50" s="119"/>
      <c r="W50" s="119"/>
      <c r="X50" s="119"/>
      <c r="Y50" s="119"/>
      <c r="Z50" s="119"/>
      <c r="AA50" s="119"/>
      <c r="AB50" s="119"/>
      <c r="AC50" s="74"/>
      <c r="AD50" s="74"/>
      <c r="AE50" s="74"/>
      <c r="AF50" s="74"/>
      <c r="AG50" s="74"/>
      <c r="AH50" s="74"/>
      <c r="AI50" s="74"/>
      <c r="AJ50" s="74"/>
      <c r="AK50" s="74"/>
      <c r="AL50" s="74"/>
      <c r="AM50" s="74"/>
      <c r="AN50" s="74"/>
    </row>
    <row r="51" spans="2:40" x14ac:dyDescent="0.25">
      <c r="B51" s="7" t="s">
        <v>213</v>
      </c>
      <c r="C51" s="87">
        <v>5397.6306839999997</v>
      </c>
      <c r="D51" s="308">
        <v>0</v>
      </c>
      <c r="E51" s="308">
        <v>121728506.07000001</v>
      </c>
      <c r="F51" s="378">
        <v>279413039.79999995</v>
      </c>
      <c r="G51" s="384">
        <v>581733150.75</v>
      </c>
      <c r="H51" s="384">
        <v>838732348.14999998</v>
      </c>
      <c r="I51" s="384">
        <v>2210985417.0900002</v>
      </c>
      <c r="J51" s="384">
        <v>129660727.25000001</v>
      </c>
      <c r="K51" s="384">
        <v>1230532141.1900001</v>
      </c>
      <c r="L51" s="384">
        <v>503416780</v>
      </c>
      <c r="M51" s="384">
        <v>438117148.44999999</v>
      </c>
      <c r="N51" s="384">
        <v>46875000.020000003</v>
      </c>
      <c r="O51" s="384">
        <v>1865958544.0599999</v>
      </c>
      <c r="P51" s="299">
        <f>+SUM(D51:O51)</f>
        <v>8247152802.8299999</v>
      </c>
      <c r="Q51" s="69"/>
      <c r="R51" s="69"/>
      <c r="S51" s="69"/>
      <c r="T51" s="69"/>
      <c r="U51" s="69"/>
      <c r="V51" s="69"/>
      <c r="W51" s="69"/>
      <c r="X51" s="69"/>
      <c r="Y51" s="69"/>
      <c r="Z51" s="69"/>
      <c r="AA51" s="69"/>
      <c r="AB51" s="69"/>
      <c r="AC51" s="74"/>
      <c r="AD51" s="74"/>
      <c r="AE51" s="74"/>
      <c r="AF51" s="74"/>
      <c r="AG51" s="74"/>
      <c r="AH51" s="74"/>
      <c r="AI51" s="74"/>
      <c r="AJ51" s="74"/>
      <c r="AK51" s="74"/>
      <c r="AL51" s="74"/>
      <c r="AM51" s="74"/>
      <c r="AN51" s="74"/>
    </row>
    <row r="52" spans="2:40" x14ac:dyDescent="0.25">
      <c r="B52" s="7" t="s">
        <v>214</v>
      </c>
      <c r="C52" s="87">
        <v>7046.4747239999997</v>
      </c>
      <c r="D52" s="308">
        <v>188253740.78</v>
      </c>
      <c r="E52" s="308">
        <v>154466165.09999999</v>
      </c>
      <c r="F52" s="378">
        <v>120259916.67</v>
      </c>
      <c r="G52" s="384">
        <v>175048145.07000002</v>
      </c>
      <c r="H52" s="384">
        <v>208626476.94</v>
      </c>
      <c r="I52" s="384">
        <v>2904955860.4999995</v>
      </c>
      <c r="J52" s="384">
        <v>184059263.54999998</v>
      </c>
      <c r="K52" s="384">
        <v>993759653.02999997</v>
      </c>
      <c r="L52" s="384">
        <v>158054997.06999999</v>
      </c>
      <c r="M52" s="384">
        <v>1021828915.53</v>
      </c>
      <c r="N52" s="384">
        <v>357355492.93000007</v>
      </c>
      <c r="O52" s="384">
        <v>185497025.06999999</v>
      </c>
      <c r="P52" s="299">
        <f>+SUM(D52:O52)</f>
        <v>6652165652.2399988</v>
      </c>
      <c r="Q52" s="69"/>
      <c r="R52" s="69"/>
      <c r="S52" s="69"/>
      <c r="T52" s="69"/>
      <c r="U52" s="69"/>
      <c r="V52" s="69"/>
      <c r="W52" s="69"/>
      <c r="X52" s="69"/>
      <c r="Y52" s="69"/>
      <c r="Z52" s="69"/>
      <c r="AA52" s="69"/>
      <c r="AB52" s="69"/>
      <c r="AC52" s="74"/>
      <c r="AD52" s="74"/>
      <c r="AE52" s="74"/>
      <c r="AF52" s="74"/>
      <c r="AG52" s="74"/>
      <c r="AH52" s="74"/>
      <c r="AI52" s="74"/>
      <c r="AJ52" s="74"/>
      <c r="AK52" s="74"/>
      <c r="AL52" s="74"/>
      <c r="AM52" s="74"/>
      <c r="AN52" s="74"/>
    </row>
    <row r="53" spans="2:40" s="1" customFormat="1" x14ac:dyDescent="0.25">
      <c r="B53" s="2" t="s">
        <v>282</v>
      </c>
      <c r="C53" s="88">
        <f t="shared" ref="C53:P53" si="13">SUM(C54:C55)</f>
        <v>4.2417000000000003E-2</v>
      </c>
      <c r="D53" s="300">
        <f t="shared" si="13"/>
        <v>188000</v>
      </c>
      <c r="E53" s="300">
        <f t="shared" si="13"/>
        <v>398500</v>
      </c>
      <c r="F53" s="300">
        <f t="shared" si="13"/>
        <v>200500</v>
      </c>
      <c r="G53" s="300">
        <f t="shared" si="13"/>
        <v>383500</v>
      </c>
      <c r="H53" s="300">
        <f t="shared" si="13"/>
        <v>183000</v>
      </c>
      <c r="I53" s="300">
        <f t="shared" si="13"/>
        <v>2500</v>
      </c>
      <c r="J53" s="300">
        <f t="shared" si="13"/>
        <v>416000</v>
      </c>
      <c r="K53" s="300">
        <f t="shared" si="13"/>
        <v>200500</v>
      </c>
      <c r="L53" s="300">
        <f t="shared" si="13"/>
        <v>1052106500</v>
      </c>
      <c r="M53" s="300">
        <f t="shared" si="13"/>
        <v>5294500</v>
      </c>
      <c r="N53" s="300">
        <f t="shared" si="13"/>
        <v>292000</v>
      </c>
      <c r="O53" s="300">
        <f t="shared" si="13"/>
        <v>109000</v>
      </c>
      <c r="P53" s="300">
        <f t="shared" si="13"/>
        <v>1059774500</v>
      </c>
      <c r="Q53" s="119"/>
      <c r="R53" s="119"/>
      <c r="S53" s="119"/>
      <c r="T53" s="119"/>
      <c r="U53" s="119"/>
      <c r="V53" s="119"/>
      <c r="W53" s="119"/>
      <c r="X53" s="119"/>
      <c r="Y53" s="119"/>
      <c r="Z53" s="119"/>
      <c r="AA53" s="119"/>
      <c r="AB53" s="119"/>
      <c r="AC53" s="74"/>
      <c r="AD53" s="74"/>
      <c r="AE53" s="74"/>
      <c r="AF53" s="74"/>
      <c r="AG53" s="74"/>
      <c r="AH53" s="74"/>
      <c r="AI53" s="74"/>
      <c r="AJ53" s="74"/>
      <c r="AK53" s="74"/>
      <c r="AL53" s="74"/>
      <c r="AM53" s="74"/>
      <c r="AN53" s="74"/>
    </row>
    <row r="54" spans="2:40" x14ac:dyDescent="0.25">
      <c r="B54" s="7" t="s">
        <v>216</v>
      </c>
      <c r="C54" s="87">
        <v>4.2417000000000003E-2</v>
      </c>
      <c r="D54" s="308">
        <v>188000</v>
      </c>
      <c r="E54" s="308">
        <v>398500</v>
      </c>
      <c r="F54" s="378">
        <v>200500</v>
      </c>
      <c r="G54" s="384">
        <v>383500</v>
      </c>
      <c r="H54" s="384">
        <v>183000</v>
      </c>
      <c r="I54" s="384">
        <v>2500</v>
      </c>
      <c r="J54" s="384">
        <v>416000</v>
      </c>
      <c r="K54" s="384">
        <v>200500</v>
      </c>
      <c r="L54" s="384">
        <v>106500</v>
      </c>
      <c r="M54" s="384">
        <v>294500</v>
      </c>
      <c r="N54" s="384">
        <v>292000</v>
      </c>
      <c r="O54" s="384">
        <v>109000</v>
      </c>
      <c r="P54" s="299">
        <f>+SUM(D54:O54)</f>
        <v>2774500</v>
      </c>
      <c r="Q54" s="69"/>
      <c r="R54" s="69"/>
      <c r="S54" s="69"/>
      <c r="T54" s="69"/>
      <c r="U54" s="69"/>
      <c r="V54" s="69"/>
      <c r="W54" s="69"/>
      <c r="X54" s="69"/>
      <c r="Y54" s="69"/>
      <c r="Z54" s="69"/>
      <c r="AA54" s="69"/>
      <c r="AB54" s="69"/>
      <c r="AC54" s="74"/>
      <c r="AD54" s="74"/>
      <c r="AE54" s="74"/>
      <c r="AF54" s="74"/>
      <c r="AG54" s="74"/>
      <c r="AH54" s="74"/>
      <c r="AI54" s="74"/>
      <c r="AJ54" s="74"/>
      <c r="AK54" s="74"/>
      <c r="AL54" s="74"/>
      <c r="AM54" s="74"/>
      <c r="AN54" s="74"/>
    </row>
    <row r="55" spans="2:40" x14ac:dyDescent="0.25">
      <c r="B55" s="7" t="s">
        <v>217</v>
      </c>
      <c r="C55" s="87">
        <v>0</v>
      </c>
      <c r="D55" s="308">
        <v>0</v>
      </c>
      <c r="E55" s="308">
        <v>0</v>
      </c>
      <c r="F55" s="308">
        <v>0</v>
      </c>
      <c r="G55" s="308">
        <v>0</v>
      </c>
      <c r="H55" s="308">
        <v>0</v>
      </c>
      <c r="I55" s="308">
        <v>0</v>
      </c>
      <c r="J55" s="308">
        <v>0</v>
      </c>
      <c r="K55" s="308">
        <v>0</v>
      </c>
      <c r="L55" s="308">
        <v>1052000000</v>
      </c>
      <c r="M55" s="308">
        <v>5000000</v>
      </c>
      <c r="N55" s="308">
        <v>0</v>
      </c>
      <c r="O55" s="308">
        <v>0</v>
      </c>
      <c r="P55" s="299">
        <f>+SUM(D55:O55)</f>
        <v>1057000000</v>
      </c>
      <c r="Q55" s="69"/>
      <c r="R55" s="69"/>
      <c r="S55" s="69"/>
      <c r="T55" s="69"/>
      <c r="U55" s="69"/>
      <c r="V55" s="69"/>
      <c r="W55" s="69"/>
      <c r="X55" s="69"/>
      <c r="Y55" s="69"/>
      <c r="Z55" s="69"/>
      <c r="AA55" s="69"/>
      <c r="AB55" s="69"/>
      <c r="AC55" s="74"/>
      <c r="AD55" s="74"/>
      <c r="AE55" s="74"/>
      <c r="AF55" s="74"/>
      <c r="AG55" s="74"/>
      <c r="AH55" s="74"/>
      <c r="AI55" s="74"/>
      <c r="AJ55" s="74"/>
      <c r="AK55" s="74"/>
      <c r="AL55" s="74"/>
      <c r="AM55" s="74"/>
      <c r="AN55" s="74"/>
    </row>
    <row r="56" spans="2:40" s="1" customFormat="1" x14ac:dyDescent="0.25">
      <c r="B56" s="2" t="s">
        <v>218</v>
      </c>
      <c r="C56" s="88">
        <v>103.718822</v>
      </c>
      <c r="D56" s="300">
        <v>7186051.5999999996</v>
      </c>
      <c r="E56" s="300">
        <v>8181560.709999999</v>
      </c>
      <c r="F56" s="300">
        <v>15058779.289999999</v>
      </c>
      <c r="G56" s="300">
        <v>39642077.909999996</v>
      </c>
      <c r="H56" s="300">
        <v>7902742.5700000003</v>
      </c>
      <c r="I56" s="300">
        <v>10975972.42</v>
      </c>
      <c r="J56" s="300">
        <v>8603429.5899999999</v>
      </c>
      <c r="K56" s="300">
        <v>17200313.16</v>
      </c>
      <c r="L56" s="300">
        <v>16215304.410000002</v>
      </c>
      <c r="M56" s="300">
        <v>30593452.559999999</v>
      </c>
      <c r="N56" s="300">
        <v>29307876.259999998</v>
      </c>
      <c r="O56" s="300">
        <v>15654458.48</v>
      </c>
      <c r="P56" s="303">
        <f>+SUM(D56:O56)</f>
        <v>206522018.95999995</v>
      </c>
      <c r="Q56" s="119"/>
      <c r="R56" s="119"/>
      <c r="S56" s="119"/>
      <c r="T56" s="119"/>
      <c r="U56" s="119"/>
      <c r="V56" s="119"/>
      <c r="W56" s="119"/>
      <c r="X56" s="119"/>
      <c r="Y56" s="119"/>
      <c r="Z56" s="119"/>
      <c r="AA56" s="119"/>
      <c r="AB56" s="119"/>
      <c r="AC56" s="74"/>
      <c r="AD56" s="74"/>
      <c r="AE56" s="74"/>
      <c r="AF56" s="74"/>
      <c r="AG56" s="74"/>
      <c r="AH56" s="74"/>
      <c r="AI56" s="74"/>
      <c r="AJ56" s="74"/>
      <c r="AK56" s="74"/>
      <c r="AL56" s="74"/>
      <c r="AM56" s="74"/>
      <c r="AN56" s="74"/>
    </row>
    <row r="57" spans="2:40" s="1" customFormat="1" x14ac:dyDescent="0.25">
      <c r="B57" s="2" t="s">
        <v>219</v>
      </c>
      <c r="C57" s="88">
        <v>53.662534000000001</v>
      </c>
      <c r="D57" s="300">
        <v>4672878.9000000954</v>
      </c>
      <c r="E57" s="300">
        <v>7879926.9800000191</v>
      </c>
      <c r="F57" s="300">
        <v>22698710.610000014</v>
      </c>
      <c r="G57" s="300">
        <v>11022164.450000048</v>
      </c>
      <c r="H57" s="300">
        <v>7176804.1500000954</v>
      </c>
      <c r="I57" s="300">
        <v>17929559</v>
      </c>
      <c r="J57" s="300">
        <v>14562690.129999995</v>
      </c>
      <c r="K57" s="300">
        <v>36137304.009999581</v>
      </c>
      <c r="L57" s="300">
        <v>24897831.969999943</v>
      </c>
      <c r="M57" s="300">
        <v>24100839.930000305</v>
      </c>
      <c r="N57" s="300">
        <v>36826049.639999986</v>
      </c>
      <c r="O57" s="300">
        <v>126204038.07999992</v>
      </c>
      <c r="P57" s="303">
        <f>+SUM(D57:O57)</f>
        <v>334108797.85000002</v>
      </c>
      <c r="Q57" s="119"/>
      <c r="R57" s="119"/>
      <c r="S57" s="119"/>
      <c r="T57" s="119"/>
      <c r="U57" s="119"/>
      <c r="V57" s="119"/>
      <c r="W57" s="119"/>
      <c r="X57" s="119"/>
      <c r="Y57" s="119"/>
      <c r="Z57" s="119"/>
      <c r="AA57" s="119"/>
      <c r="AB57" s="119"/>
      <c r="AC57" s="74"/>
      <c r="AD57" s="74"/>
      <c r="AE57" s="74"/>
      <c r="AF57" s="74"/>
      <c r="AG57" s="74"/>
      <c r="AH57" s="74"/>
      <c r="AI57" s="74"/>
      <c r="AJ57" s="74"/>
      <c r="AK57" s="74"/>
      <c r="AL57" s="74"/>
      <c r="AM57" s="74"/>
      <c r="AN57" s="74"/>
    </row>
    <row r="58" spans="2:40" s="1" customFormat="1" x14ac:dyDescent="0.25">
      <c r="B58" s="9" t="s">
        <v>220</v>
      </c>
      <c r="C58" s="103">
        <f t="shared" ref="C58:P58" si="14">+C59+C61+C63</f>
        <v>17.173901999999998</v>
      </c>
      <c r="D58" s="103">
        <v>0</v>
      </c>
      <c r="E58" s="302">
        <v>286786368.15999997</v>
      </c>
      <c r="F58" s="103">
        <v>0</v>
      </c>
      <c r="G58" s="302">
        <v>34746143.460000001</v>
      </c>
      <c r="H58" s="103">
        <v>0</v>
      </c>
      <c r="I58" s="103">
        <v>0</v>
      </c>
      <c r="J58" s="103">
        <v>0</v>
      </c>
      <c r="K58" s="302">
        <v>50767074.010000005</v>
      </c>
      <c r="L58" s="302">
        <v>191000</v>
      </c>
      <c r="M58" s="103">
        <v>0</v>
      </c>
      <c r="N58" s="302">
        <v>26418859.960000001</v>
      </c>
      <c r="O58" s="103">
        <v>0</v>
      </c>
      <c r="P58" s="302">
        <f t="shared" si="14"/>
        <v>398909445.59000003</v>
      </c>
      <c r="Q58" s="119"/>
      <c r="R58" s="119"/>
      <c r="S58" s="119"/>
      <c r="T58" s="119"/>
      <c r="U58" s="119"/>
      <c r="V58" s="119"/>
      <c r="W58" s="119"/>
      <c r="X58" s="119"/>
      <c r="Y58" s="119"/>
      <c r="Z58" s="119"/>
      <c r="AA58" s="119"/>
      <c r="AB58" s="119"/>
      <c r="AC58" s="74"/>
      <c r="AD58" s="74"/>
      <c r="AE58" s="74"/>
      <c r="AF58" s="74"/>
      <c r="AG58" s="74"/>
      <c r="AH58" s="74"/>
      <c r="AI58" s="74"/>
      <c r="AJ58" s="74"/>
      <c r="AK58" s="74"/>
      <c r="AL58" s="74"/>
      <c r="AM58" s="74"/>
      <c r="AN58" s="74"/>
    </row>
    <row r="59" spans="2:40" s="1" customFormat="1" x14ac:dyDescent="0.25">
      <c r="B59" s="2" t="s">
        <v>221</v>
      </c>
      <c r="C59" s="88">
        <v>17.173901999999998</v>
      </c>
      <c r="D59" s="88">
        <f t="shared" ref="D59:P59" si="15">+D60</f>
        <v>0</v>
      </c>
      <c r="E59" s="88">
        <f t="shared" si="15"/>
        <v>0</v>
      </c>
      <c r="F59" s="88">
        <f t="shared" si="15"/>
        <v>0</v>
      </c>
      <c r="G59" s="88">
        <f t="shared" si="15"/>
        <v>0</v>
      </c>
      <c r="H59" s="88">
        <f t="shared" si="15"/>
        <v>0</v>
      </c>
      <c r="I59" s="88">
        <f t="shared" si="15"/>
        <v>0</v>
      </c>
      <c r="J59" s="88">
        <f t="shared" si="15"/>
        <v>0</v>
      </c>
      <c r="K59" s="300">
        <f t="shared" si="15"/>
        <v>20289000</v>
      </c>
      <c r="L59" s="300">
        <f t="shared" si="15"/>
        <v>191000</v>
      </c>
      <c r="M59" s="88">
        <f t="shared" si="15"/>
        <v>0</v>
      </c>
      <c r="N59" s="88">
        <f t="shared" si="15"/>
        <v>0</v>
      </c>
      <c r="O59" s="88">
        <f t="shared" si="15"/>
        <v>0</v>
      </c>
      <c r="P59" s="300">
        <f t="shared" si="15"/>
        <v>20480000</v>
      </c>
      <c r="Q59" s="119"/>
      <c r="R59" s="119"/>
      <c r="S59" s="119"/>
      <c r="T59" s="119"/>
      <c r="U59" s="119"/>
      <c r="V59" s="119"/>
      <c r="W59" s="119"/>
      <c r="X59" s="119"/>
      <c r="Y59" s="119"/>
      <c r="Z59" s="119"/>
      <c r="AA59" s="119"/>
      <c r="AB59" s="119"/>
      <c r="AC59" s="74"/>
      <c r="AD59" s="74"/>
      <c r="AE59" s="74"/>
      <c r="AF59" s="74"/>
      <c r="AG59" s="74"/>
      <c r="AH59" s="74"/>
      <c r="AI59" s="74"/>
      <c r="AJ59" s="74"/>
      <c r="AK59" s="74"/>
      <c r="AL59" s="74"/>
      <c r="AM59" s="74"/>
      <c r="AN59" s="74"/>
    </row>
    <row r="60" spans="2:40" s="1" customFormat="1" x14ac:dyDescent="0.25">
      <c r="B60" s="7" t="s">
        <v>222</v>
      </c>
      <c r="C60" s="87">
        <v>0</v>
      </c>
      <c r="D60" s="101">
        <v>0</v>
      </c>
      <c r="E60" s="101">
        <v>0</v>
      </c>
      <c r="F60" s="88">
        <v>0</v>
      </c>
      <c r="G60" s="101">
        <v>0</v>
      </c>
      <c r="H60" s="101">
        <v>0</v>
      </c>
      <c r="I60" s="101">
        <v>0</v>
      </c>
      <c r="J60" s="101">
        <v>0</v>
      </c>
      <c r="K60" s="308">
        <v>20289000</v>
      </c>
      <c r="L60" s="308">
        <v>191000</v>
      </c>
      <c r="M60" s="101">
        <v>0</v>
      </c>
      <c r="N60" s="101">
        <v>0</v>
      </c>
      <c r="O60" s="101">
        <v>0</v>
      </c>
      <c r="P60" s="299">
        <f>+SUM(D60:O60)</f>
        <v>20480000</v>
      </c>
      <c r="Q60" s="119"/>
      <c r="R60" s="119"/>
      <c r="S60" s="119"/>
      <c r="T60" s="119"/>
      <c r="U60" s="119"/>
      <c r="V60" s="119"/>
      <c r="W60" s="119"/>
      <c r="X60" s="119"/>
      <c r="Y60" s="119"/>
      <c r="Z60" s="119"/>
      <c r="AA60" s="119"/>
      <c r="AB60" s="119"/>
      <c r="AC60" s="74"/>
      <c r="AD60" s="74"/>
      <c r="AE60" s="74"/>
      <c r="AF60" s="74"/>
      <c r="AG60" s="74"/>
      <c r="AH60" s="74"/>
      <c r="AI60" s="74"/>
      <c r="AJ60" s="74"/>
      <c r="AK60" s="74"/>
      <c r="AL60" s="74"/>
      <c r="AM60" s="74"/>
      <c r="AN60" s="74"/>
    </row>
    <row r="61" spans="2:40" s="1" customFormat="1" x14ac:dyDescent="0.25">
      <c r="B61" s="2" t="s">
        <v>301</v>
      </c>
      <c r="C61" s="102">
        <f t="shared" ref="C61:P61" si="16">+C62</f>
        <v>0</v>
      </c>
      <c r="D61" s="102">
        <f t="shared" si="16"/>
        <v>0</v>
      </c>
      <c r="E61" s="300">
        <f t="shared" si="16"/>
        <v>256949372.76000002</v>
      </c>
      <c r="F61" s="102">
        <f t="shared" si="16"/>
        <v>0</v>
      </c>
      <c r="G61" s="102">
        <f t="shared" si="16"/>
        <v>0</v>
      </c>
      <c r="H61" s="102">
        <f t="shared" si="16"/>
        <v>0</v>
      </c>
      <c r="I61" s="102">
        <f t="shared" si="16"/>
        <v>0</v>
      </c>
      <c r="J61" s="102">
        <f t="shared" si="16"/>
        <v>0</v>
      </c>
      <c r="K61" s="102">
        <f t="shared" si="16"/>
        <v>0</v>
      </c>
      <c r="L61" s="102">
        <f t="shared" si="16"/>
        <v>0</v>
      </c>
      <c r="M61" s="102">
        <f t="shared" si="16"/>
        <v>0</v>
      </c>
      <c r="N61" s="102">
        <f t="shared" si="16"/>
        <v>0</v>
      </c>
      <c r="O61" s="102">
        <f t="shared" si="16"/>
        <v>0</v>
      </c>
      <c r="P61" s="300">
        <f t="shared" si="16"/>
        <v>256949372.76000002</v>
      </c>
      <c r="Q61" s="119"/>
      <c r="R61" s="119"/>
      <c r="S61" s="119"/>
      <c r="T61" s="119"/>
      <c r="U61" s="119"/>
      <c r="V61" s="119"/>
      <c r="W61" s="119"/>
      <c r="X61" s="119"/>
      <c r="Y61" s="119"/>
      <c r="Z61" s="119"/>
      <c r="AA61" s="119"/>
      <c r="AB61" s="119"/>
      <c r="AC61" s="74"/>
      <c r="AD61" s="74"/>
      <c r="AE61" s="74"/>
      <c r="AF61" s="74"/>
      <c r="AG61" s="74"/>
      <c r="AH61" s="74"/>
      <c r="AI61" s="74"/>
      <c r="AJ61" s="74"/>
      <c r="AK61" s="74"/>
      <c r="AL61" s="74"/>
      <c r="AM61" s="74"/>
      <c r="AN61" s="74"/>
    </row>
    <row r="62" spans="2:40" s="1" customFormat="1" x14ac:dyDescent="0.25">
      <c r="B62" s="21" t="s">
        <v>302</v>
      </c>
      <c r="C62" s="101">
        <v>0</v>
      </c>
      <c r="D62" s="101">
        <v>0</v>
      </c>
      <c r="E62" s="299">
        <v>256949372.76000002</v>
      </c>
      <c r="F62" s="88">
        <v>0</v>
      </c>
      <c r="G62" s="91">
        <v>0</v>
      </c>
      <c r="H62" s="91">
        <v>0</v>
      </c>
      <c r="I62" s="91">
        <v>0</v>
      </c>
      <c r="J62" s="91">
        <v>0</v>
      </c>
      <c r="K62" s="91">
        <v>0</v>
      </c>
      <c r="L62" s="91">
        <v>0</v>
      </c>
      <c r="M62" s="91">
        <v>0</v>
      </c>
      <c r="N62" s="91">
        <v>0</v>
      </c>
      <c r="O62" s="91">
        <v>0</v>
      </c>
      <c r="P62" s="299">
        <f>+SUM(D62:O62)</f>
        <v>256949372.76000002</v>
      </c>
      <c r="Q62" s="120"/>
      <c r="R62" s="120"/>
      <c r="S62" s="120"/>
      <c r="T62" s="120"/>
      <c r="U62" s="120"/>
      <c r="V62" s="120"/>
      <c r="W62" s="120"/>
      <c r="X62" s="120"/>
      <c r="Y62" s="120"/>
      <c r="Z62" s="120"/>
      <c r="AA62" s="120"/>
      <c r="AB62" s="120"/>
      <c r="AC62" s="74"/>
      <c r="AD62" s="74"/>
      <c r="AE62" s="74"/>
      <c r="AF62" s="74"/>
      <c r="AG62" s="74"/>
      <c r="AH62" s="74"/>
      <c r="AI62" s="74"/>
      <c r="AJ62" s="74"/>
      <c r="AK62" s="74"/>
      <c r="AL62" s="74"/>
      <c r="AM62" s="74"/>
      <c r="AN62" s="74"/>
    </row>
    <row r="63" spans="2:40" s="1" customFormat="1" x14ac:dyDescent="0.25">
      <c r="B63" s="2" t="s">
        <v>224</v>
      </c>
      <c r="C63" s="100">
        <f t="shared" ref="C63:P63" si="17">+C64</f>
        <v>0</v>
      </c>
      <c r="D63" s="100">
        <f t="shared" si="17"/>
        <v>0</v>
      </c>
      <c r="E63" s="303">
        <f t="shared" si="17"/>
        <v>29836995.399999999</v>
      </c>
      <c r="F63" s="100">
        <f t="shared" si="17"/>
        <v>0</v>
      </c>
      <c r="G63" s="303">
        <f t="shared" si="17"/>
        <v>34746143.460000001</v>
      </c>
      <c r="H63" s="100">
        <f t="shared" si="17"/>
        <v>0</v>
      </c>
      <c r="I63" s="100">
        <f t="shared" si="17"/>
        <v>0</v>
      </c>
      <c r="J63" s="100">
        <f t="shared" si="17"/>
        <v>0</v>
      </c>
      <c r="K63" s="303">
        <f t="shared" si="17"/>
        <v>30478074.010000002</v>
      </c>
      <c r="L63" s="100">
        <f t="shared" si="17"/>
        <v>0</v>
      </c>
      <c r="M63" s="100">
        <f t="shared" si="17"/>
        <v>0</v>
      </c>
      <c r="N63" s="303">
        <f t="shared" si="17"/>
        <v>26418859.960000001</v>
      </c>
      <c r="O63" s="100">
        <f t="shared" si="17"/>
        <v>0</v>
      </c>
      <c r="P63" s="303">
        <f t="shared" si="17"/>
        <v>121480072.83000001</v>
      </c>
      <c r="Q63" s="120"/>
      <c r="R63" s="120"/>
      <c r="S63" s="120"/>
      <c r="T63" s="120"/>
      <c r="U63" s="120"/>
      <c r="V63" s="120"/>
      <c r="W63" s="120"/>
      <c r="X63" s="120"/>
      <c r="Y63" s="120"/>
      <c r="Z63" s="120"/>
      <c r="AA63" s="120"/>
      <c r="AB63" s="120"/>
      <c r="AC63" s="74"/>
      <c r="AD63" s="74"/>
      <c r="AE63" s="74"/>
      <c r="AF63" s="74"/>
      <c r="AG63" s="74"/>
      <c r="AH63" s="74"/>
      <c r="AI63" s="74"/>
      <c r="AJ63" s="74"/>
      <c r="AK63" s="74"/>
      <c r="AL63" s="74"/>
      <c r="AM63" s="74"/>
      <c r="AN63" s="74"/>
    </row>
    <row r="64" spans="2:40" x14ac:dyDescent="0.25">
      <c r="B64" s="7" t="s">
        <v>225</v>
      </c>
      <c r="C64" s="99">
        <v>0</v>
      </c>
      <c r="D64" s="91">
        <v>0</v>
      </c>
      <c r="E64" s="299">
        <v>29836995.399999999</v>
      </c>
      <c r="F64" s="88">
        <v>0</v>
      </c>
      <c r="G64" s="299">
        <v>34746143.460000001</v>
      </c>
      <c r="H64" s="91">
        <v>0</v>
      </c>
      <c r="I64" s="91">
        <v>0</v>
      </c>
      <c r="J64" s="91">
        <v>0</v>
      </c>
      <c r="K64" s="299">
        <v>30478074.010000002</v>
      </c>
      <c r="L64" s="91">
        <v>0</v>
      </c>
      <c r="M64" s="91">
        <v>0</v>
      </c>
      <c r="N64" s="299">
        <v>26418859.960000001</v>
      </c>
      <c r="O64" s="91">
        <v>0</v>
      </c>
      <c r="P64" s="299">
        <f>+SUM(D64:O64)</f>
        <v>121480072.83000001</v>
      </c>
      <c r="AC64" s="74"/>
      <c r="AD64" s="74"/>
      <c r="AE64" s="74"/>
      <c r="AF64" s="74"/>
      <c r="AG64" s="74"/>
      <c r="AH64" s="74"/>
      <c r="AI64" s="74"/>
      <c r="AJ64" s="74"/>
      <c r="AK64" s="74"/>
      <c r="AL64" s="74"/>
      <c r="AM64" s="74"/>
      <c r="AN64" s="74"/>
    </row>
    <row r="65" spans="2:40" ht="18.75" customHeight="1" x14ac:dyDescent="0.25">
      <c r="B65" s="122" t="s">
        <v>226</v>
      </c>
      <c r="C65" s="121">
        <f t="shared" ref="C65:P65" si="18">+C11+C58</f>
        <v>537614.77036199986</v>
      </c>
      <c r="D65" s="382">
        <f t="shared" si="18"/>
        <v>46941054775.069977</v>
      </c>
      <c r="E65" s="382">
        <f t="shared" si="18"/>
        <v>37407651390.270012</v>
      </c>
      <c r="F65" s="382">
        <f t="shared" si="18"/>
        <v>41001527604.300011</v>
      </c>
      <c r="G65" s="382">
        <f t="shared" si="18"/>
        <v>47488848487.419991</v>
      </c>
      <c r="H65" s="382">
        <f t="shared" si="18"/>
        <v>49804378395.369987</v>
      </c>
      <c r="I65" s="382">
        <f t="shared" si="18"/>
        <v>48703685304.649994</v>
      </c>
      <c r="J65" s="382">
        <f t="shared" si="18"/>
        <v>41147712282.040001</v>
      </c>
      <c r="K65" s="382">
        <f t="shared" si="18"/>
        <v>45397733703.830009</v>
      </c>
      <c r="L65" s="382">
        <f t="shared" si="18"/>
        <v>41415538306.43</v>
      </c>
      <c r="M65" s="382">
        <f t="shared" si="18"/>
        <v>45308152536.44001</v>
      </c>
      <c r="N65" s="382">
        <f t="shared" si="18"/>
        <v>44219560838.970001</v>
      </c>
      <c r="O65" s="382">
        <f t="shared" si="18"/>
        <v>48476722148.170013</v>
      </c>
      <c r="P65" s="382">
        <f t="shared" si="18"/>
        <v>537312565772.96002</v>
      </c>
      <c r="AC65" s="74"/>
      <c r="AD65" s="74"/>
      <c r="AE65" s="74"/>
      <c r="AF65" s="74"/>
      <c r="AG65" s="74"/>
      <c r="AH65" s="74"/>
      <c r="AI65" s="74"/>
      <c r="AJ65" s="74"/>
      <c r="AK65" s="74"/>
      <c r="AL65" s="74"/>
      <c r="AM65" s="74"/>
      <c r="AN65" s="74"/>
    </row>
    <row r="66" spans="2:40" s="1" customFormat="1" x14ac:dyDescent="0.25">
      <c r="B66" s="98" t="s">
        <v>283</v>
      </c>
      <c r="C66" s="97">
        <f t="shared" ref="C66:P66" si="19">+C67+C74</f>
        <v>1898.422656</v>
      </c>
      <c r="D66" s="305">
        <f t="shared" si="19"/>
        <v>28247683.609999999</v>
      </c>
      <c r="E66" s="305">
        <f t="shared" si="19"/>
        <v>5582292.4299999997</v>
      </c>
      <c r="F66" s="305">
        <f t="shared" si="19"/>
        <v>162271542.20000002</v>
      </c>
      <c r="G66" s="305">
        <f t="shared" si="19"/>
        <v>74950292.670000002</v>
      </c>
      <c r="H66" s="305">
        <f t="shared" si="19"/>
        <v>4726802.25</v>
      </c>
      <c r="I66" s="305">
        <f t="shared" si="19"/>
        <v>8270603.6100000003</v>
      </c>
      <c r="J66" s="305">
        <f t="shared" si="19"/>
        <v>68379675.640000001</v>
      </c>
      <c r="K66" s="305">
        <f t="shared" si="19"/>
        <v>166907820.03</v>
      </c>
      <c r="L66" s="305">
        <f t="shared" si="19"/>
        <v>34480355.120000005</v>
      </c>
      <c r="M66" s="305">
        <f t="shared" si="19"/>
        <v>156783450</v>
      </c>
      <c r="N66" s="305">
        <f t="shared" si="19"/>
        <v>369541642.64000005</v>
      </c>
      <c r="O66" s="305">
        <f t="shared" si="19"/>
        <v>509153809.06999999</v>
      </c>
      <c r="P66" s="305">
        <f t="shared" si="19"/>
        <v>1589295969.27</v>
      </c>
      <c r="Q66" s="120"/>
      <c r="R66" s="120"/>
      <c r="S66" s="120"/>
      <c r="T66" s="120"/>
      <c r="U66" s="120"/>
      <c r="V66" s="120"/>
      <c r="W66" s="120"/>
      <c r="X66" s="120"/>
      <c r="Y66" s="120"/>
      <c r="Z66" s="120"/>
      <c r="AA66" s="120"/>
      <c r="AB66" s="120"/>
      <c r="AC66" s="74"/>
      <c r="AD66" s="74"/>
      <c r="AE66" s="74"/>
      <c r="AF66" s="74"/>
      <c r="AG66" s="74"/>
      <c r="AH66" s="74"/>
      <c r="AI66" s="74"/>
      <c r="AJ66" s="74"/>
      <c r="AK66" s="74"/>
      <c r="AL66" s="74"/>
      <c r="AM66" s="74"/>
      <c r="AN66" s="74"/>
    </row>
    <row r="67" spans="2:40" s="1" customFormat="1" x14ac:dyDescent="0.25">
      <c r="B67" s="11" t="s">
        <v>229</v>
      </c>
      <c r="C67" s="96">
        <f t="shared" ref="C67:P67" si="20">+C70+C72+C68</f>
        <v>289.28670300000005</v>
      </c>
      <c r="D67" s="306">
        <f t="shared" si="20"/>
        <v>22421037.309999999</v>
      </c>
      <c r="E67" s="385">
        <f t="shared" si="20"/>
        <v>0</v>
      </c>
      <c r="F67" s="306">
        <f t="shared" si="20"/>
        <v>10532692.93</v>
      </c>
      <c r="G67" s="306">
        <f t="shared" si="20"/>
        <v>74950292.670000002</v>
      </c>
      <c r="H67" s="306">
        <f t="shared" si="20"/>
        <v>2568903.31</v>
      </c>
      <c r="I67" s="306">
        <f t="shared" si="20"/>
        <v>1008239.2</v>
      </c>
      <c r="J67" s="306">
        <f t="shared" si="20"/>
        <v>61213094.839999996</v>
      </c>
      <c r="K67" s="306">
        <f t="shared" si="20"/>
        <v>2647522.9</v>
      </c>
      <c r="L67" s="306">
        <f t="shared" si="20"/>
        <v>10606164.950000001</v>
      </c>
      <c r="M67" s="306">
        <f t="shared" si="20"/>
        <v>1596275</v>
      </c>
      <c r="N67" s="385">
        <f t="shared" si="20"/>
        <v>0</v>
      </c>
      <c r="O67" s="306">
        <f t="shared" si="20"/>
        <v>65627755.290000014</v>
      </c>
      <c r="P67" s="306">
        <f t="shared" si="20"/>
        <v>253171978.40000004</v>
      </c>
      <c r="Q67" s="120"/>
      <c r="R67" s="120"/>
      <c r="S67" s="120"/>
      <c r="T67" s="120"/>
      <c r="U67" s="120"/>
      <c r="V67" s="120"/>
      <c r="W67" s="120"/>
      <c r="X67" s="120"/>
      <c r="Y67" s="120"/>
      <c r="Z67" s="120"/>
      <c r="AA67" s="120"/>
      <c r="AB67" s="120"/>
      <c r="AC67" s="74"/>
      <c r="AD67" s="74"/>
      <c r="AE67" s="74"/>
      <c r="AF67" s="74"/>
      <c r="AG67" s="74"/>
      <c r="AH67" s="74"/>
      <c r="AI67" s="74"/>
      <c r="AJ67" s="74"/>
      <c r="AK67" s="74"/>
      <c r="AL67" s="74"/>
      <c r="AM67" s="74"/>
      <c r="AN67" s="74"/>
    </row>
    <row r="68" spans="2:40" s="1" customFormat="1" x14ac:dyDescent="0.25">
      <c r="B68" s="3" t="s">
        <v>230</v>
      </c>
      <c r="C68" s="94">
        <f t="shared" ref="C68:P68" si="21">+C69</f>
        <v>0</v>
      </c>
      <c r="D68" s="386">
        <f t="shared" si="21"/>
        <v>0</v>
      </c>
      <c r="E68" s="386">
        <f t="shared" si="21"/>
        <v>0</v>
      </c>
      <c r="F68" s="386">
        <f t="shared" si="21"/>
        <v>0</v>
      </c>
      <c r="G68" s="386">
        <f t="shared" si="21"/>
        <v>0</v>
      </c>
      <c r="H68" s="386">
        <f t="shared" si="21"/>
        <v>0</v>
      </c>
      <c r="I68" s="386">
        <f t="shared" si="21"/>
        <v>0</v>
      </c>
      <c r="J68" s="386">
        <f t="shared" si="21"/>
        <v>0</v>
      </c>
      <c r="K68" s="386">
        <f t="shared" si="21"/>
        <v>0</v>
      </c>
      <c r="L68" s="303">
        <f t="shared" si="21"/>
        <v>8248540.6100000013</v>
      </c>
      <c r="M68" s="386">
        <f t="shared" si="21"/>
        <v>0</v>
      </c>
      <c r="N68" s="386">
        <f t="shared" si="21"/>
        <v>0</v>
      </c>
      <c r="O68" s="386">
        <f t="shared" si="21"/>
        <v>0</v>
      </c>
      <c r="P68" s="303">
        <f t="shared" si="21"/>
        <v>8248540.6100000013</v>
      </c>
      <c r="Q68" s="120"/>
      <c r="R68" s="120"/>
      <c r="S68" s="120"/>
      <c r="T68" s="120"/>
      <c r="U68" s="120"/>
      <c r="V68" s="120"/>
      <c r="W68" s="120"/>
      <c r="X68" s="120"/>
      <c r="Y68" s="120"/>
      <c r="Z68" s="120"/>
      <c r="AA68" s="120"/>
      <c r="AB68" s="120"/>
      <c r="AC68" s="74"/>
      <c r="AD68" s="74"/>
      <c r="AE68" s="74"/>
      <c r="AF68" s="74"/>
      <c r="AG68" s="74"/>
      <c r="AH68" s="74"/>
      <c r="AI68" s="74"/>
      <c r="AJ68" s="74"/>
      <c r="AK68" s="74"/>
      <c r="AL68" s="74"/>
      <c r="AM68" s="74"/>
      <c r="AN68" s="74"/>
    </row>
    <row r="69" spans="2:40" x14ac:dyDescent="0.25">
      <c r="B69" s="8" t="s">
        <v>231</v>
      </c>
      <c r="C69" s="93">
        <v>0</v>
      </c>
      <c r="D69" s="387">
        <v>0</v>
      </c>
      <c r="E69" s="387">
        <v>0</v>
      </c>
      <c r="F69" s="387">
        <v>0</v>
      </c>
      <c r="G69" s="387">
        <v>0</v>
      </c>
      <c r="H69" s="387">
        <v>0</v>
      </c>
      <c r="I69" s="387">
        <v>0</v>
      </c>
      <c r="J69" s="387">
        <v>0</v>
      </c>
      <c r="K69" s="387">
        <v>0</v>
      </c>
      <c r="L69" s="299">
        <v>8248540.6100000013</v>
      </c>
      <c r="M69" s="387">
        <v>0</v>
      </c>
      <c r="N69" s="387">
        <v>0</v>
      </c>
      <c r="O69" s="387">
        <v>0</v>
      </c>
      <c r="P69" s="299">
        <f>+SUM(D69:O69)</f>
        <v>8248540.6100000013</v>
      </c>
      <c r="AC69" s="74"/>
      <c r="AD69" s="74"/>
      <c r="AE69" s="74"/>
      <c r="AF69" s="74"/>
      <c r="AG69" s="74"/>
      <c r="AH69" s="74"/>
      <c r="AI69" s="74"/>
      <c r="AJ69" s="74"/>
      <c r="AK69" s="74"/>
      <c r="AL69" s="74"/>
      <c r="AM69" s="74"/>
      <c r="AN69" s="74"/>
    </row>
    <row r="70" spans="2:40" s="1" customFormat="1" x14ac:dyDescent="0.25">
      <c r="B70" s="3" t="s">
        <v>232</v>
      </c>
      <c r="C70" s="94">
        <f t="shared" ref="C70:P70" si="22">+C71</f>
        <v>27.874203000000001</v>
      </c>
      <c r="D70" s="303">
        <f t="shared" si="22"/>
        <v>22421037.309999999</v>
      </c>
      <c r="E70" s="386">
        <f t="shared" si="22"/>
        <v>0</v>
      </c>
      <c r="F70" s="303">
        <f t="shared" si="22"/>
        <v>10532692.93</v>
      </c>
      <c r="G70" s="303">
        <f t="shared" si="22"/>
        <v>74950292.670000002</v>
      </c>
      <c r="H70" s="303">
        <f t="shared" si="22"/>
        <v>2568903.31</v>
      </c>
      <c r="I70" s="303">
        <f t="shared" si="22"/>
        <v>1008239.2</v>
      </c>
      <c r="J70" s="303">
        <f t="shared" si="22"/>
        <v>61213094.839999996</v>
      </c>
      <c r="K70" s="303">
        <f t="shared" si="22"/>
        <v>2647522.9</v>
      </c>
      <c r="L70" s="303">
        <f t="shared" si="22"/>
        <v>2357624.34</v>
      </c>
      <c r="M70" s="303">
        <f t="shared" si="22"/>
        <v>1596275</v>
      </c>
      <c r="N70" s="386">
        <f t="shared" si="22"/>
        <v>0</v>
      </c>
      <c r="O70" s="303">
        <f t="shared" si="22"/>
        <v>65627755.290000014</v>
      </c>
      <c r="P70" s="303">
        <f t="shared" si="22"/>
        <v>244923437.79000002</v>
      </c>
      <c r="Q70" s="120"/>
      <c r="R70" s="120"/>
      <c r="S70" s="120"/>
      <c r="T70" s="120"/>
      <c r="U70" s="120"/>
      <c r="V70" s="120"/>
      <c r="W70" s="120"/>
      <c r="X70" s="120"/>
      <c r="Y70" s="120"/>
      <c r="Z70" s="120"/>
      <c r="AA70" s="120"/>
      <c r="AB70" s="120"/>
      <c r="AC70" s="74"/>
      <c r="AD70" s="74"/>
      <c r="AE70" s="74"/>
      <c r="AF70" s="74"/>
      <c r="AG70" s="74"/>
      <c r="AH70" s="74"/>
      <c r="AI70" s="74"/>
      <c r="AJ70" s="74"/>
      <c r="AK70" s="74"/>
      <c r="AL70" s="74"/>
      <c r="AM70" s="74"/>
      <c r="AN70" s="74"/>
    </row>
    <row r="71" spans="2:40" x14ac:dyDescent="0.25">
      <c r="B71" s="8" t="s">
        <v>234</v>
      </c>
      <c r="C71" s="93">
        <v>27.874203000000001</v>
      </c>
      <c r="D71" s="299">
        <v>22421037.309999999</v>
      </c>
      <c r="E71" s="387">
        <v>0</v>
      </c>
      <c r="F71" s="299">
        <v>10532692.93</v>
      </c>
      <c r="G71" s="299">
        <v>74950292.670000002</v>
      </c>
      <c r="H71" s="299">
        <v>2568903.31</v>
      </c>
      <c r="I71" s="299">
        <v>1008239.2</v>
      </c>
      <c r="J71" s="299">
        <v>61213094.839999996</v>
      </c>
      <c r="K71" s="299">
        <v>2647522.9</v>
      </c>
      <c r="L71" s="299">
        <v>2357624.34</v>
      </c>
      <c r="M71" s="299">
        <v>1596275</v>
      </c>
      <c r="N71" s="387">
        <v>0</v>
      </c>
      <c r="O71" s="299">
        <v>65627755.290000014</v>
      </c>
      <c r="P71" s="299">
        <f>+SUM(D71:O71)</f>
        <v>244923437.79000002</v>
      </c>
      <c r="AC71" s="74"/>
      <c r="AD71" s="74"/>
      <c r="AE71" s="74"/>
      <c r="AF71" s="74"/>
      <c r="AG71" s="74"/>
      <c r="AH71" s="74"/>
      <c r="AI71" s="74"/>
      <c r="AJ71" s="74"/>
      <c r="AK71" s="74"/>
      <c r="AL71" s="74"/>
      <c r="AM71" s="74"/>
      <c r="AN71" s="74"/>
    </row>
    <row r="72" spans="2:40" s="1" customFormat="1" x14ac:dyDescent="0.25">
      <c r="B72" s="3" t="s">
        <v>235</v>
      </c>
      <c r="C72" s="95">
        <f t="shared" ref="C72:P72" si="23">+C73</f>
        <v>261.41250000000002</v>
      </c>
      <c r="D72" s="386">
        <f t="shared" si="23"/>
        <v>0</v>
      </c>
      <c r="E72" s="386">
        <f t="shared" si="23"/>
        <v>0</v>
      </c>
      <c r="F72" s="386">
        <f t="shared" si="23"/>
        <v>0</v>
      </c>
      <c r="G72" s="386">
        <f t="shared" si="23"/>
        <v>0</v>
      </c>
      <c r="H72" s="386">
        <f t="shared" si="23"/>
        <v>0</v>
      </c>
      <c r="I72" s="386">
        <f t="shared" si="23"/>
        <v>0</v>
      </c>
      <c r="J72" s="386">
        <f t="shared" si="23"/>
        <v>0</v>
      </c>
      <c r="K72" s="386">
        <f t="shared" si="23"/>
        <v>0</v>
      </c>
      <c r="L72" s="386">
        <f t="shared" si="23"/>
        <v>0</v>
      </c>
      <c r="M72" s="386">
        <f t="shared" si="23"/>
        <v>0</v>
      </c>
      <c r="N72" s="386">
        <f t="shared" si="23"/>
        <v>0</v>
      </c>
      <c r="O72" s="386">
        <f t="shared" si="23"/>
        <v>0</v>
      </c>
      <c r="P72" s="84">
        <f t="shared" si="23"/>
        <v>0</v>
      </c>
      <c r="Q72" s="120"/>
      <c r="R72" s="120"/>
      <c r="S72" s="120"/>
      <c r="T72" s="120"/>
      <c r="U72" s="120"/>
      <c r="V72" s="120"/>
      <c r="W72" s="120"/>
      <c r="X72" s="120"/>
      <c r="Y72" s="120"/>
      <c r="Z72" s="120"/>
      <c r="AA72" s="120"/>
      <c r="AB72" s="120"/>
      <c r="AC72" s="74"/>
      <c r="AD72" s="74"/>
      <c r="AE72" s="74"/>
      <c r="AF72" s="74"/>
      <c r="AG72" s="74"/>
      <c r="AH72" s="74"/>
      <c r="AI72" s="74"/>
      <c r="AJ72" s="74"/>
      <c r="AK72" s="74"/>
      <c r="AL72" s="74"/>
      <c r="AM72" s="74"/>
      <c r="AN72" s="74"/>
    </row>
    <row r="73" spans="2:40" x14ac:dyDescent="0.25">
      <c r="B73" s="8" t="s">
        <v>236</v>
      </c>
      <c r="C73" s="91">
        <v>261.41250000000002</v>
      </c>
      <c r="D73" s="387">
        <v>0</v>
      </c>
      <c r="E73" s="387">
        <v>0</v>
      </c>
      <c r="F73" s="387">
        <v>0</v>
      </c>
      <c r="G73" s="387">
        <v>0</v>
      </c>
      <c r="H73" s="387">
        <v>0</v>
      </c>
      <c r="I73" s="387">
        <v>0</v>
      </c>
      <c r="J73" s="387">
        <v>0</v>
      </c>
      <c r="K73" s="387">
        <v>0</v>
      </c>
      <c r="L73" s="387">
        <v>0</v>
      </c>
      <c r="M73" s="387">
        <v>0</v>
      </c>
      <c r="N73" s="387">
        <v>0</v>
      </c>
      <c r="O73" s="387">
        <v>0</v>
      </c>
      <c r="P73" s="93">
        <f>+SUM(D73:O73)</f>
        <v>0</v>
      </c>
      <c r="AC73" s="74"/>
      <c r="AD73" s="74"/>
      <c r="AE73" s="74"/>
      <c r="AF73" s="74"/>
      <c r="AG73" s="74"/>
      <c r="AH73" s="74"/>
      <c r="AI73" s="74"/>
      <c r="AJ73" s="74"/>
      <c r="AK73" s="74"/>
      <c r="AL73" s="74"/>
      <c r="AM73" s="74"/>
      <c r="AN73" s="74"/>
    </row>
    <row r="74" spans="2:40" s="1" customFormat="1" x14ac:dyDescent="0.25">
      <c r="B74" s="10" t="s">
        <v>287</v>
      </c>
      <c r="C74" s="90">
        <f t="shared" ref="C74:P74" si="24">+C75+C77+C80</f>
        <v>1609.135953</v>
      </c>
      <c r="D74" s="307">
        <f t="shared" si="24"/>
        <v>5826646.2999999998</v>
      </c>
      <c r="E74" s="307">
        <f t="shared" si="24"/>
        <v>5582292.4299999997</v>
      </c>
      <c r="F74" s="307">
        <f t="shared" si="24"/>
        <v>151738849.27000001</v>
      </c>
      <c r="G74" s="388">
        <f t="shared" si="24"/>
        <v>0</v>
      </c>
      <c r="H74" s="307">
        <f t="shared" si="24"/>
        <v>2157898.94</v>
      </c>
      <c r="I74" s="307">
        <f t="shared" si="24"/>
        <v>7262364.4100000001</v>
      </c>
      <c r="J74" s="307">
        <f t="shared" si="24"/>
        <v>7166580.7999999998</v>
      </c>
      <c r="K74" s="307">
        <f t="shared" si="24"/>
        <v>164260297.13</v>
      </c>
      <c r="L74" s="307">
        <f t="shared" si="24"/>
        <v>23874190.170000002</v>
      </c>
      <c r="M74" s="307">
        <f t="shared" si="24"/>
        <v>155187175</v>
      </c>
      <c r="N74" s="307">
        <f t="shared" si="24"/>
        <v>369541642.64000005</v>
      </c>
      <c r="O74" s="307">
        <f t="shared" si="24"/>
        <v>443526053.77999997</v>
      </c>
      <c r="P74" s="307">
        <f t="shared" si="24"/>
        <v>1336123990.8699999</v>
      </c>
      <c r="Q74" s="120"/>
      <c r="R74" s="120"/>
      <c r="S74" s="120"/>
      <c r="T74" s="120"/>
      <c r="U74" s="120"/>
      <c r="V74" s="120"/>
      <c r="W74" s="120"/>
      <c r="X74" s="120"/>
      <c r="Y74" s="120"/>
      <c r="Z74" s="120"/>
      <c r="AA74" s="120"/>
      <c r="AB74" s="120"/>
      <c r="AC74" s="74"/>
      <c r="AD74" s="74"/>
      <c r="AE74" s="74"/>
      <c r="AF74" s="74"/>
      <c r="AG74" s="74"/>
      <c r="AH74" s="74"/>
      <c r="AI74" s="74"/>
      <c r="AJ74" s="74"/>
      <c r="AK74" s="74"/>
      <c r="AL74" s="74"/>
      <c r="AM74" s="74"/>
      <c r="AN74" s="74"/>
    </row>
    <row r="75" spans="2:40" x14ac:dyDescent="0.25">
      <c r="B75" s="3" t="s">
        <v>238</v>
      </c>
      <c r="C75" s="94">
        <f t="shared" ref="C75:P75" si="25">+C76</f>
        <v>130.81707700000001</v>
      </c>
      <c r="D75" s="386">
        <f t="shared" si="25"/>
        <v>0</v>
      </c>
      <c r="E75" s="386">
        <f t="shared" si="25"/>
        <v>0</v>
      </c>
      <c r="F75" s="386">
        <f t="shared" si="25"/>
        <v>0</v>
      </c>
      <c r="G75" s="386">
        <f t="shared" si="25"/>
        <v>0</v>
      </c>
      <c r="H75" s="386">
        <f t="shared" si="25"/>
        <v>0</v>
      </c>
      <c r="I75" s="386">
        <f t="shared" si="25"/>
        <v>0</v>
      </c>
      <c r="J75" s="386">
        <f t="shared" si="25"/>
        <v>0</v>
      </c>
      <c r="K75" s="386">
        <f t="shared" si="25"/>
        <v>0</v>
      </c>
      <c r="L75" s="386">
        <f t="shared" si="25"/>
        <v>0</v>
      </c>
      <c r="M75" s="386">
        <f t="shared" si="25"/>
        <v>0</v>
      </c>
      <c r="N75" s="386">
        <f t="shared" si="25"/>
        <v>0</v>
      </c>
      <c r="O75" s="303">
        <f t="shared" si="25"/>
        <v>8466645</v>
      </c>
      <c r="P75" s="299">
        <f t="shared" si="25"/>
        <v>8466645</v>
      </c>
      <c r="AC75" s="74"/>
      <c r="AD75" s="74"/>
      <c r="AE75" s="74"/>
      <c r="AF75" s="74"/>
      <c r="AG75" s="74"/>
      <c r="AH75" s="74"/>
      <c r="AI75" s="74"/>
      <c r="AJ75" s="74"/>
      <c r="AK75" s="74"/>
      <c r="AL75" s="74"/>
      <c r="AM75" s="74"/>
      <c r="AN75" s="74"/>
    </row>
    <row r="76" spans="2:40" x14ac:dyDescent="0.25">
      <c r="B76" s="8" t="s">
        <v>240</v>
      </c>
      <c r="C76" s="93">
        <v>130.81707700000001</v>
      </c>
      <c r="D76" s="387">
        <v>0</v>
      </c>
      <c r="E76" s="387">
        <v>0</v>
      </c>
      <c r="F76" s="387">
        <v>0</v>
      </c>
      <c r="G76" s="387">
        <v>0</v>
      </c>
      <c r="H76" s="387">
        <v>0</v>
      </c>
      <c r="I76" s="387">
        <v>0</v>
      </c>
      <c r="J76" s="387">
        <v>0</v>
      </c>
      <c r="K76" s="387">
        <v>0</v>
      </c>
      <c r="L76" s="387">
        <v>0</v>
      </c>
      <c r="M76" s="387">
        <v>0</v>
      </c>
      <c r="N76" s="387">
        <v>0</v>
      </c>
      <c r="O76" s="299">
        <v>8466645</v>
      </c>
      <c r="P76" s="299">
        <f>+SUM(D76:O76)</f>
        <v>8466645</v>
      </c>
      <c r="AC76" s="74"/>
      <c r="AD76" s="74"/>
      <c r="AE76" s="74"/>
      <c r="AF76" s="74"/>
      <c r="AG76" s="74"/>
      <c r="AH76" s="74"/>
      <c r="AI76" s="74"/>
      <c r="AJ76" s="74"/>
      <c r="AK76" s="74"/>
      <c r="AL76" s="74"/>
      <c r="AM76" s="74"/>
      <c r="AN76" s="74"/>
    </row>
    <row r="77" spans="2:40" s="1" customFormat="1" x14ac:dyDescent="0.25">
      <c r="B77" s="3" t="s">
        <v>243</v>
      </c>
      <c r="C77" s="95">
        <f t="shared" ref="C77:P77" si="26">+C78+C79</f>
        <v>815.74911499999996</v>
      </c>
      <c r="D77" s="303">
        <f t="shared" si="26"/>
        <v>5826646.2999999998</v>
      </c>
      <c r="E77" s="303">
        <f t="shared" si="26"/>
        <v>5582292.4299999997</v>
      </c>
      <c r="F77" s="303">
        <f t="shared" si="26"/>
        <v>151738849.27000001</v>
      </c>
      <c r="G77" s="386">
        <f t="shared" si="26"/>
        <v>0</v>
      </c>
      <c r="H77" s="303">
        <f t="shared" si="26"/>
        <v>2157898.94</v>
      </c>
      <c r="I77" s="303">
        <f t="shared" si="26"/>
        <v>7262364.4100000001</v>
      </c>
      <c r="J77" s="303">
        <f t="shared" si="26"/>
        <v>7166580.7999999998</v>
      </c>
      <c r="K77" s="303">
        <f t="shared" si="26"/>
        <v>164260297.13</v>
      </c>
      <c r="L77" s="303">
        <f t="shared" si="26"/>
        <v>23874190.170000002</v>
      </c>
      <c r="M77" s="303">
        <f t="shared" si="26"/>
        <v>155187175</v>
      </c>
      <c r="N77" s="303">
        <f t="shared" si="26"/>
        <v>369541642.64000005</v>
      </c>
      <c r="O77" s="303">
        <f t="shared" si="26"/>
        <v>435059408.77999997</v>
      </c>
      <c r="P77" s="303">
        <f t="shared" si="26"/>
        <v>1327657345.8699999</v>
      </c>
      <c r="Q77" s="120"/>
      <c r="R77" s="120"/>
      <c r="S77" s="120"/>
      <c r="T77" s="120"/>
      <c r="U77" s="120"/>
      <c r="V77" s="120"/>
      <c r="W77" s="120"/>
      <c r="X77" s="120"/>
      <c r="Y77" s="120"/>
      <c r="Z77" s="120"/>
      <c r="AA77" s="120"/>
      <c r="AB77" s="120"/>
      <c r="AC77" s="74"/>
      <c r="AD77" s="74"/>
      <c r="AE77" s="74"/>
      <c r="AF77" s="74"/>
      <c r="AG77" s="74"/>
      <c r="AH77" s="74"/>
      <c r="AI77" s="74"/>
      <c r="AJ77" s="74"/>
      <c r="AK77" s="74"/>
      <c r="AL77" s="74"/>
      <c r="AM77" s="74"/>
      <c r="AN77" s="74"/>
    </row>
    <row r="78" spans="2:40" x14ac:dyDescent="0.25">
      <c r="B78" s="8" t="s">
        <v>244</v>
      </c>
      <c r="C78" s="91">
        <v>815.74911499999996</v>
      </c>
      <c r="D78" s="299">
        <v>5826646.2999999998</v>
      </c>
      <c r="E78" s="299">
        <v>3337537.85</v>
      </c>
      <c r="F78" s="299">
        <v>151738849.27000001</v>
      </c>
      <c r="G78" s="387">
        <v>0</v>
      </c>
      <c r="H78" s="299">
        <v>2157898.94</v>
      </c>
      <c r="I78" s="299">
        <v>7262364.4100000001</v>
      </c>
      <c r="J78" s="299">
        <v>7166580.7999999998</v>
      </c>
      <c r="K78" s="299">
        <v>164260297.13</v>
      </c>
      <c r="L78" s="299">
        <v>23874190.170000002</v>
      </c>
      <c r="M78" s="299">
        <v>155187175</v>
      </c>
      <c r="N78" s="299">
        <v>369541642.64000005</v>
      </c>
      <c r="O78" s="299">
        <v>435059408.77999997</v>
      </c>
      <c r="P78" s="299">
        <f>+SUM(D78:O78)</f>
        <v>1325412591.29</v>
      </c>
      <c r="AC78" s="74"/>
      <c r="AD78" s="74"/>
      <c r="AE78" s="74"/>
      <c r="AF78" s="74"/>
      <c r="AG78" s="74"/>
      <c r="AH78" s="74"/>
      <c r="AI78" s="74"/>
      <c r="AJ78" s="74"/>
      <c r="AK78" s="74"/>
      <c r="AL78" s="74"/>
      <c r="AM78" s="74"/>
      <c r="AN78" s="74"/>
    </row>
    <row r="79" spans="2:40" x14ac:dyDescent="0.25">
      <c r="B79" s="8" t="s">
        <v>245</v>
      </c>
      <c r="C79" s="91">
        <v>0</v>
      </c>
      <c r="D79" s="387">
        <v>0</v>
      </c>
      <c r="E79" s="299">
        <v>2244754.58</v>
      </c>
      <c r="F79" s="386">
        <v>0</v>
      </c>
      <c r="G79" s="386">
        <v>0</v>
      </c>
      <c r="H79" s="387">
        <v>0</v>
      </c>
      <c r="I79" s="387">
        <v>0</v>
      </c>
      <c r="J79" s="387">
        <v>0</v>
      </c>
      <c r="K79" s="387">
        <v>0</v>
      </c>
      <c r="L79" s="387">
        <v>0</v>
      </c>
      <c r="M79" s="387">
        <v>0</v>
      </c>
      <c r="N79" s="387">
        <v>0</v>
      </c>
      <c r="O79" s="387">
        <v>0</v>
      </c>
      <c r="P79" s="299">
        <f>+SUM(D79:O79)</f>
        <v>2244754.58</v>
      </c>
      <c r="AC79" s="74"/>
      <c r="AD79" s="74"/>
      <c r="AE79" s="74"/>
      <c r="AF79" s="74"/>
      <c r="AG79" s="74"/>
      <c r="AH79" s="74"/>
      <c r="AI79" s="74"/>
      <c r="AJ79" s="74"/>
      <c r="AK79" s="74"/>
      <c r="AL79" s="74"/>
      <c r="AM79" s="74"/>
      <c r="AN79" s="74"/>
    </row>
    <row r="80" spans="2:40" x14ac:dyDescent="0.25">
      <c r="B80" s="3" t="s">
        <v>246</v>
      </c>
      <c r="C80" s="94">
        <f t="shared" ref="C80:P80" si="27">+C81</f>
        <v>662.56976099999997</v>
      </c>
      <c r="D80" s="386">
        <f t="shared" si="27"/>
        <v>0</v>
      </c>
      <c r="E80" s="386">
        <f t="shared" si="27"/>
        <v>0</v>
      </c>
      <c r="F80" s="386">
        <f t="shared" si="27"/>
        <v>0</v>
      </c>
      <c r="G80" s="386">
        <f t="shared" si="27"/>
        <v>0</v>
      </c>
      <c r="H80" s="386">
        <f t="shared" si="27"/>
        <v>0</v>
      </c>
      <c r="I80" s="386">
        <f t="shared" si="27"/>
        <v>0</v>
      </c>
      <c r="J80" s="386">
        <f t="shared" si="27"/>
        <v>0</v>
      </c>
      <c r="K80" s="386">
        <f t="shared" si="27"/>
        <v>0</v>
      </c>
      <c r="L80" s="386">
        <f t="shared" si="27"/>
        <v>0</v>
      </c>
      <c r="M80" s="386">
        <f t="shared" si="27"/>
        <v>0</v>
      </c>
      <c r="N80" s="386">
        <f t="shared" si="27"/>
        <v>0</v>
      </c>
      <c r="O80" s="386">
        <f t="shared" si="27"/>
        <v>0</v>
      </c>
      <c r="P80" s="93">
        <f t="shared" si="27"/>
        <v>0</v>
      </c>
      <c r="AC80" s="74"/>
      <c r="AD80" s="74"/>
      <c r="AE80" s="74"/>
      <c r="AF80" s="74"/>
      <c r="AG80" s="74"/>
      <c r="AH80" s="74"/>
      <c r="AI80" s="74"/>
      <c r="AJ80" s="74"/>
      <c r="AK80" s="74"/>
      <c r="AL80" s="74"/>
      <c r="AM80" s="74"/>
      <c r="AN80" s="74"/>
    </row>
    <row r="81" spans="1:40" x14ac:dyDescent="0.25">
      <c r="B81" s="8" t="s">
        <v>247</v>
      </c>
      <c r="C81" s="93">
        <v>662.56976099999997</v>
      </c>
      <c r="D81" s="387">
        <v>0</v>
      </c>
      <c r="E81" s="387">
        <v>0</v>
      </c>
      <c r="F81" s="387">
        <v>0</v>
      </c>
      <c r="G81" s="387">
        <v>0</v>
      </c>
      <c r="H81" s="387">
        <v>0</v>
      </c>
      <c r="I81" s="387">
        <v>0</v>
      </c>
      <c r="J81" s="387">
        <v>0</v>
      </c>
      <c r="K81" s="387">
        <v>0</v>
      </c>
      <c r="L81" s="387">
        <v>0</v>
      </c>
      <c r="M81" s="387">
        <v>0</v>
      </c>
      <c r="N81" s="387">
        <v>0</v>
      </c>
      <c r="O81" s="387">
        <v>0</v>
      </c>
      <c r="P81" s="93">
        <f>+SUM(D81:O81)</f>
        <v>0</v>
      </c>
      <c r="AC81" s="74"/>
      <c r="AD81" s="74"/>
      <c r="AE81" s="74"/>
      <c r="AF81" s="74"/>
      <c r="AG81" s="74"/>
      <c r="AH81" s="74"/>
      <c r="AI81" s="74"/>
      <c r="AJ81" s="74"/>
      <c r="AK81" s="74"/>
      <c r="AL81" s="74"/>
      <c r="AM81" s="74"/>
      <c r="AN81" s="74"/>
    </row>
    <row r="82" spans="1:40" ht="20.25" customHeight="1" x14ac:dyDescent="0.25">
      <c r="B82" s="118" t="s">
        <v>292</v>
      </c>
      <c r="C82" s="117">
        <f t="shared" ref="C82:P82" si="28">+C65+C66</f>
        <v>539513.19301799987</v>
      </c>
      <c r="D82" s="383">
        <f t="shared" si="28"/>
        <v>46969302458.679977</v>
      </c>
      <c r="E82" s="383">
        <f t="shared" si="28"/>
        <v>37413233682.700012</v>
      </c>
      <c r="F82" s="383">
        <f t="shared" si="28"/>
        <v>41163799146.500008</v>
      </c>
      <c r="G82" s="383">
        <f t="shared" si="28"/>
        <v>47563798780.089989</v>
      </c>
      <c r="H82" s="383">
        <f t="shared" si="28"/>
        <v>49809105197.619987</v>
      </c>
      <c r="I82" s="383">
        <f t="shared" si="28"/>
        <v>48711955908.259995</v>
      </c>
      <c r="J82" s="383">
        <f t="shared" si="28"/>
        <v>41216091957.68</v>
      </c>
      <c r="K82" s="383">
        <f t="shared" si="28"/>
        <v>45564641523.860008</v>
      </c>
      <c r="L82" s="383">
        <f t="shared" si="28"/>
        <v>41450018661.550003</v>
      </c>
      <c r="M82" s="383">
        <f t="shared" si="28"/>
        <v>45464935986.44001</v>
      </c>
      <c r="N82" s="383">
        <f t="shared" si="28"/>
        <v>44589102481.610001</v>
      </c>
      <c r="O82" s="383">
        <f t="shared" si="28"/>
        <v>48985875957.240013</v>
      </c>
      <c r="P82" s="383">
        <f t="shared" si="28"/>
        <v>538901861742.23004</v>
      </c>
      <c r="AC82" s="74"/>
      <c r="AD82" s="74"/>
      <c r="AE82" s="74"/>
      <c r="AF82" s="74"/>
      <c r="AG82" s="74"/>
      <c r="AH82" s="74"/>
      <c r="AI82" s="74"/>
      <c r="AJ82" s="74"/>
      <c r="AK82" s="74"/>
      <c r="AL82" s="74"/>
      <c r="AM82" s="74"/>
      <c r="AN82" s="74"/>
    </row>
    <row r="83" spans="1:40" x14ac:dyDescent="0.25">
      <c r="B83" s="15"/>
      <c r="C83" s="91">
        <v>0</v>
      </c>
      <c r="D83" s="93"/>
      <c r="E83" s="93"/>
      <c r="F83" s="93"/>
      <c r="G83" s="93"/>
      <c r="H83" s="93"/>
      <c r="I83" s="93"/>
      <c r="J83" s="93"/>
      <c r="K83" s="93"/>
      <c r="L83" s="93"/>
      <c r="M83" s="93"/>
      <c r="N83" s="93"/>
      <c r="O83" s="93"/>
      <c r="P83" s="93"/>
      <c r="AC83" s="74"/>
      <c r="AD83" s="74"/>
      <c r="AE83" s="74"/>
      <c r="AF83" s="74"/>
      <c r="AG83" s="74"/>
      <c r="AH83" s="74"/>
      <c r="AI83" s="74"/>
      <c r="AJ83" s="74"/>
      <c r="AK83" s="74"/>
      <c r="AL83" s="74"/>
      <c r="AM83" s="74"/>
      <c r="AN83" s="74"/>
    </row>
    <row r="84" spans="1:40" ht="17.25" customHeight="1" x14ac:dyDescent="0.25">
      <c r="B84" s="118" t="s">
        <v>293</v>
      </c>
      <c r="C84" s="117">
        <f t="shared" ref="C84:P84" si="29">+C85</f>
        <v>171886.17811799998</v>
      </c>
      <c r="D84" s="381">
        <f t="shared" si="29"/>
        <v>56092164419.900002</v>
      </c>
      <c r="E84" s="381">
        <f t="shared" si="29"/>
        <v>8597804029.7000008</v>
      </c>
      <c r="F84" s="381">
        <f t="shared" si="29"/>
        <v>16829520377.73</v>
      </c>
      <c r="G84" s="381">
        <f t="shared" si="29"/>
        <v>20653681807.02</v>
      </c>
      <c r="H84" s="381">
        <f t="shared" si="29"/>
        <v>16454874996.66</v>
      </c>
      <c r="I84" s="381">
        <f t="shared" si="29"/>
        <v>29986152382.84</v>
      </c>
      <c r="J84" s="381">
        <f t="shared" si="29"/>
        <v>151915454.59</v>
      </c>
      <c r="K84" s="381">
        <f t="shared" si="29"/>
        <v>8870789418.5699997</v>
      </c>
      <c r="L84" s="381">
        <f t="shared" si="29"/>
        <v>6095691324.6400003</v>
      </c>
      <c r="M84" s="381">
        <f t="shared" si="29"/>
        <v>5350025595.5200005</v>
      </c>
      <c r="N84" s="381">
        <f t="shared" si="29"/>
        <v>1945503141.9200001</v>
      </c>
      <c r="O84" s="381">
        <f t="shared" si="29"/>
        <v>17886026797.580002</v>
      </c>
      <c r="P84" s="381">
        <f t="shared" si="29"/>
        <v>188914149746.66998</v>
      </c>
      <c r="AC84" s="74"/>
      <c r="AD84" s="74"/>
      <c r="AE84" s="74"/>
      <c r="AF84" s="74"/>
      <c r="AG84" s="74"/>
      <c r="AH84" s="74"/>
      <c r="AI84" s="74"/>
      <c r="AJ84" s="74"/>
      <c r="AK84" s="74"/>
      <c r="AL84" s="74"/>
      <c r="AM84" s="74"/>
      <c r="AN84" s="74"/>
    </row>
    <row r="85" spans="1:40" s="1" customFormat="1" x14ac:dyDescent="0.25">
      <c r="B85" s="10" t="s">
        <v>294</v>
      </c>
      <c r="C85" s="90">
        <f t="shared" ref="C85:P85" si="30">+C86+C91</f>
        <v>171886.17811799998</v>
      </c>
      <c r="D85" s="307">
        <f t="shared" si="30"/>
        <v>56092164419.900002</v>
      </c>
      <c r="E85" s="307">
        <f t="shared" si="30"/>
        <v>8597804029.7000008</v>
      </c>
      <c r="F85" s="307">
        <f t="shared" si="30"/>
        <v>16829520377.73</v>
      </c>
      <c r="G85" s="307">
        <f t="shared" si="30"/>
        <v>20653681807.02</v>
      </c>
      <c r="H85" s="307">
        <f t="shared" si="30"/>
        <v>16454874996.66</v>
      </c>
      <c r="I85" s="307">
        <f t="shared" si="30"/>
        <v>29986152382.84</v>
      </c>
      <c r="J85" s="307">
        <f t="shared" si="30"/>
        <v>151915454.59</v>
      </c>
      <c r="K85" s="307">
        <f t="shared" si="30"/>
        <v>8870789418.5699997</v>
      </c>
      <c r="L85" s="307">
        <f t="shared" si="30"/>
        <v>6095691324.6400003</v>
      </c>
      <c r="M85" s="307">
        <f t="shared" si="30"/>
        <v>5350025595.5200005</v>
      </c>
      <c r="N85" s="307">
        <f t="shared" si="30"/>
        <v>1945503141.9200001</v>
      </c>
      <c r="O85" s="307">
        <f t="shared" si="30"/>
        <v>17886026797.580002</v>
      </c>
      <c r="P85" s="307">
        <f t="shared" si="30"/>
        <v>188914149746.66998</v>
      </c>
      <c r="Q85" s="120"/>
      <c r="R85" s="120"/>
      <c r="S85" s="120"/>
      <c r="T85" s="120"/>
      <c r="U85" s="120"/>
      <c r="V85" s="120"/>
      <c r="W85" s="120"/>
      <c r="X85" s="120"/>
      <c r="Y85" s="120"/>
      <c r="Z85" s="120"/>
      <c r="AA85" s="120"/>
      <c r="AB85" s="120"/>
      <c r="AC85" s="74"/>
      <c r="AD85" s="74"/>
      <c r="AE85" s="74"/>
      <c r="AF85" s="74"/>
      <c r="AG85" s="74"/>
      <c r="AH85" s="74"/>
      <c r="AI85" s="74"/>
      <c r="AJ85" s="74"/>
      <c r="AK85" s="74"/>
      <c r="AL85" s="74"/>
      <c r="AM85" s="74"/>
      <c r="AN85" s="74"/>
    </row>
    <row r="86" spans="1:40" s="1" customFormat="1" x14ac:dyDescent="0.25">
      <c r="B86" s="3" t="s">
        <v>255</v>
      </c>
      <c r="C86" s="88">
        <f t="shared" ref="C86:P86" si="31">+C87+C89</f>
        <v>0</v>
      </c>
      <c r="D86" s="88">
        <f t="shared" si="31"/>
        <v>0</v>
      </c>
      <c r="E86" s="300">
        <f t="shared" si="31"/>
        <v>2000000000</v>
      </c>
      <c r="F86" s="300">
        <f t="shared" si="31"/>
        <v>1500000000</v>
      </c>
      <c r="G86" s="300">
        <f t="shared" si="31"/>
        <v>150000000</v>
      </c>
      <c r="H86" s="88">
        <f t="shared" si="31"/>
        <v>0</v>
      </c>
      <c r="I86" s="300">
        <f t="shared" si="31"/>
        <v>2750000000</v>
      </c>
      <c r="J86" s="88">
        <f t="shared" si="31"/>
        <v>0</v>
      </c>
      <c r="K86" s="88">
        <f t="shared" si="31"/>
        <v>0</v>
      </c>
      <c r="L86" s="88">
        <f t="shared" si="31"/>
        <v>0</v>
      </c>
      <c r="M86" s="88">
        <f t="shared" si="31"/>
        <v>0</v>
      </c>
      <c r="N86" s="88">
        <f t="shared" si="31"/>
        <v>0</v>
      </c>
      <c r="O86" s="88">
        <f t="shared" si="31"/>
        <v>0</v>
      </c>
      <c r="P86" s="300">
        <f t="shared" si="31"/>
        <v>6400000000</v>
      </c>
      <c r="Q86" s="119"/>
      <c r="R86" s="119"/>
      <c r="S86" s="119"/>
      <c r="T86" s="119"/>
      <c r="U86" s="119"/>
      <c r="V86" s="119"/>
      <c r="W86" s="119"/>
      <c r="X86" s="119"/>
      <c r="Y86" s="119"/>
      <c r="Z86" s="119"/>
      <c r="AA86" s="119"/>
      <c r="AB86" s="119"/>
      <c r="AC86" s="74"/>
      <c r="AD86" s="74"/>
      <c r="AE86" s="74"/>
      <c r="AF86" s="74"/>
      <c r="AG86" s="74"/>
      <c r="AH86" s="74"/>
      <c r="AI86" s="74"/>
      <c r="AJ86" s="74"/>
      <c r="AK86" s="74"/>
      <c r="AL86" s="74"/>
      <c r="AM86" s="74"/>
      <c r="AN86" s="74"/>
    </row>
    <row r="87" spans="1:40" s="1" customFormat="1" x14ac:dyDescent="0.25">
      <c r="B87" s="24" t="s">
        <v>256</v>
      </c>
      <c r="C87" s="88">
        <f t="shared" ref="C87:O87" si="32">+C88</f>
        <v>0</v>
      </c>
      <c r="D87" s="88">
        <f t="shared" si="32"/>
        <v>0</v>
      </c>
      <c r="E87" s="88">
        <f t="shared" si="32"/>
        <v>0</v>
      </c>
      <c r="F87" s="88">
        <f t="shared" si="32"/>
        <v>0</v>
      </c>
      <c r="G87" s="88">
        <f t="shared" si="32"/>
        <v>0</v>
      </c>
      <c r="H87" s="88">
        <f t="shared" si="32"/>
        <v>0</v>
      </c>
      <c r="I87" s="88">
        <f t="shared" si="32"/>
        <v>0</v>
      </c>
      <c r="J87" s="88">
        <f t="shared" si="32"/>
        <v>0</v>
      </c>
      <c r="K87" s="88">
        <f t="shared" si="32"/>
        <v>0</v>
      </c>
      <c r="L87" s="88">
        <f t="shared" si="32"/>
        <v>0</v>
      </c>
      <c r="M87" s="88">
        <f t="shared" si="32"/>
        <v>0</v>
      </c>
      <c r="N87" s="88">
        <f t="shared" si="32"/>
        <v>0</v>
      </c>
      <c r="O87" s="88">
        <f t="shared" si="32"/>
        <v>0</v>
      </c>
      <c r="P87" s="86">
        <f>SUM(D87:O87)</f>
        <v>0</v>
      </c>
      <c r="Q87" s="119"/>
      <c r="R87" s="119"/>
      <c r="S87" s="119"/>
      <c r="T87" s="119"/>
      <c r="U87" s="119"/>
      <c r="V87" s="119"/>
      <c r="W87" s="119"/>
      <c r="X87" s="119"/>
      <c r="Y87" s="119"/>
      <c r="Z87" s="119"/>
      <c r="AA87" s="119"/>
      <c r="AB87" s="119"/>
      <c r="AC87" s="74"/>
      <c r="AD87" s="74"/>
      <c r="AE87" s="74"/>
      <c r="AF87" s="74"/>
      <c r="AG87" s="74"/>
      <c r="AH87" s="74"/>
      <c r="AI87" s="74"/>
      <c r="AJ87" s="74"/>
      <c r="AK87" s="74"/>
      <c r="AL87" s="74"/>
      <c r="AM87" s="74"/>
      <c r="AN87" s="74"/>
    </row>
    <row r="88" spans="1:40" s="1" customFormat="1" x14ac:dyDescent="0.25">
      <c r="A88"/>
      <c r="B88" s="27" t="s">
        <v>257</v>
      </c>
      <c r="C88" s="87">
        <v>0</v>
      </c>
      <c r="D88" s="87">
        <v>0</v>
      </c>
      <c r="E88" s="87">
        <v>0</v>
      </c>
      <c r="F88" s="87">
        <v>0</v>
      </c>
      <c r="G88" s="87">
        <v>0</v>
      </c>
      <c r="H88" s="87">
        <v>0</v>
      </c>
      <c r="I88" s="87">
        <v>0</v>
      </c>
      <c r="J88" s="87">
        <v>0</v>
      </c>
      <c r="K88" s="87">
        <v>0</v>
      </c>
      <c r="L88" s="87">
        <v>0</v>
      </c>
      <c r="M88" s="87">
        <v>0</v>
      </c>
      <c r="N88" s="87">
        <v>0</v>
      </c>
      <c r="O88" s="87">
        <v>0</v>
      </c>
      <c r="P88" s="84">
        <f>SUM(D88:O88)</f>
        <v>0</v>
      </c>
      <c r="Q88" s="119"/>
      <c r="R88" s="119"/>
      <c r="S88" s="119"/>
      <c r="T88" s="119"/>
      <c r="U88" s="119"/>
      <c r="V88" s="119"/>
      <c r="W88" s="119"/>
      <c r="X88" s="119"/>
      <c r="Y88" s="119"/>
      <c r="Z88" s="119"/>
      <c r="AA88" s="119"/>
      <c r="AB88" s="119"/>
      <c r="AC88" s="74"/>
      <c r="AD88" s="74"/>
      <c r="AE88" s="74"/>
      <c r="AF88" s="74"/>
      <c r="AG88" s="74"/>
      <c r="AH88" s="74"/>
      <c r="AI88" s="74"/>
      <c r="AJ88" s="74"/>
      <c r="AK88" s="74"/>
      <c r="AL88" s="74"/>
      <c r="AM88" s="74"/>
      <c r="AN88" s="74"/>
    </row>
    <row r="89" spans="1:40" s="1" customFormat="1" x14ac:dyDescent="0.25">
      <c r="B89" s="24" t="s">
        <v>303</v>
      </c>
      <c r="C89" s="88">
        <f t="shared" ref="C89:P89" si="33">+C90</f>
        <v>0</v>
      </c>
      <c r="D89" s="88">
        <f t="shared" si="33"/>
        <v>0</v>
      </c>
      <c r="E89" s="300">
        <f t="shared" si="33"/>
        <v>2000000000</v>
      </c>
      <c r="F89" s="300">
        <f t="shared" si="33"/>
        <v>1500000000</v>
      </c>
      <c r="G89" s="300">
        <f t="shared" si="33"/>
        <v>150000000</v>
      </c>
      <c r="H89" s="88">
        <f t="shared" si="33"/>
        <v>0</v>
      </c>
      <c r="I89" s="300">
        <f t="shared" si="33"/>
        <v>2750000000</v>
      </c>
      <c r="J89" s="88">
        <f t="shared" si="33"/>
        <v>0</v>
      </c>
      <c r="K89" s="88">
        <f t="shared" si="33"/>
        <v>0</v>
      </c>
      <c r="L89" s="88">
        <f t="shared" si="33"/>
        <v>0</v>
      </c>
      <c r="M89" s="88">
        <f t="shared" si="33"/>
        <v>0</v>
      </c>
      <c r="N89" s="88">
        <f t="shared" si="33"/>
        <v>0</v>
      </c>
      <c r="O89" s="88">
        <f t="shared" si="33"/>
        <v>0</v>
      </c>
      <c r="P89" s="300">
        <f t="shared" si="33"/>
        <v>6400000000</v>
      </c>
      <c r="Q89" s="119"/>
      <c r="R89" s="119"/>
      <c r="S89" s="119"/>
      <c r="T89" s="119"/>
      <c r="U89" s="119"/>
      <c r="V89" s="119"/>
      <c r="W89" s="119"/>
      <c r="X89" s="119"/>
      <c r="Y89" s="119"/>
      <c r="Z89" s="119"/>
      <c r="AA89" s="119"/>
      <c r="AB89" s="119"/>
      <c r="AC89" s="74"/>
      <c r="AD89" s="74"/>
      <c r="AE89" s="74"/>
      <c r="AF89" s="74"/>
      <c r="AG89" s="74"/>
      <c r="AH89" s="74"/>
      <c r="AI89" s="74"/>
      <c r="AJ89" s="74"/>
      <c r="AK89" s="74"/>
      <c r="AL89" s="74"/>
      <c r="AM89" s="74"/>
      <c r="AN89" s="74"/>
    </row>
    <row r="90" spans="1:40" s="1" customFormat="1" x14ac:dyDescent="0.25">
      <c r="A90"/>
      <c r="B90" s="27" t="s">
        <v>304</v>
      </c>
      <c r="C90" s="87">
        <v>0</v>
      </c>
      <c r="D90" s="87">
        <v>0</v>
      </c>
      <c r="E90" s="308">
        <v>2000000000</v>
      </c>
      <c r="F90" s="308">
        <v>1500000000</v>
      </c>
      <c r="G90" s="308">
        <v>150000000</v>
      </c>
      <c r="H90" s="87">
        <v>0</v>
      </c>
      <c r="I90" s="308">
        <v>2750000000</v>
      </c>
      <c r="J90" s="87">
        <v>0</v>
      </c>
      <c r="K90" s="87">
        <v>0</v>
      </c>
      <c r="L90" s="87">
        <v>0</v>
      </c>
      <c r="M90" s="87">
        <v>0</v>
      </c>
      <c r="N90" s="87">
        <v>0</v>
      </c>
      <c r="O90" s="87">
        <v>0</v>
      </c>
      <c r="P90" s="308">
        <f>SUM(D90:O90)</f>
        <v>6400000000</v>
      </c>
      <c r="Q90" s="119"/>
      <c r="R90" s="119"/>
      <c r="S90" s="119"/>
      <c r="T90" s="119"/>
      <c r="U90" s="119"/>
      <c r="V90" s="119"/>
      <c r="W90" s="119"/>
      <c r="X90" s="119"/>
      <c r="Y90" s="119"/>
      <c r="Z90" s="119"/>
      <c r="AA90" s="119"/>
      <c r="AB90" s="119"/>
      <c r="AC90" s="74"/>
      <c r="AD90" s="74"/>
      <c r="AE90" s="74"/>
      <c r="AF90" s="74"/>
      <c r="AG90" s="74"/>
      <c r="AH90" s="74"/>
      <c r="AI90" s="74"/>
      <c r="AJ90" s="74"/>
      <c r="AK90" s="74"/>
      <c r="AL90" s="74"/>
      <c r="AM90" s="74"/>
      <c r="AN90" s="74"/>
    </row>
    <row r="91" spans="1:40" s="1" customFormat="1" x14ac:dyDescent="0.25">
      <c r="B91" s="3" t="s">
        <v>258</v>
      </c>
      <c r="C91" s="88">
        <f t="shared" ref="C91:P91" si="34">+C92+C95</f>
        <v>171886.17811799998</v>
      </c>
      <c r="D91" s="300">
        <f t="shared" si="34"/>
        <v>56092164419.900002</v>
      </c>
      <c r="E91" s="300">
        <f t="shared" si="34"/>
        <v>6597804029.6999998</v>
      </c>
      <c r="F91" s="300">
        <f t="shared" si="34"/>
        <v>15329520377.73</v>
      </c>
      <c r="G91" s="300">
        <f t="shared" si="34"/>
        <v>20503681807.02</v>
      </c>
      <c r="H91" s="300">
        <f t="shared" si="34"/>
        <v>16454874996.66</v>
      </c>
      <c r="I91" s="300">
        <f t="shared" si="34"/>
        <v>27236152382.84</v>
      </c>
      <c r="J91" s="300">
        <f t="shared" si="34"/>
        <v>151915454.59</v>
      </c>
      <c r="K91" s="300">
        <f t="shared" si="34"/>
        <v>8870789418.5699997</v>
      </c>
      <c r="L91" s="300">
        <f t="shared" si="34"/>
        <v>6095691324.6400003</v>
      </c>
      <c r="M91" s="300">
        <f t="shared" si="34"/>
        <v>5350025595.5200005</v>
      </c>
      <c r="N91" s="300">
        <f t="shared" si="34"/>
        <v>1945503141.9200001</v>
      </c>
      <c r="O91" s="300">
        <f t="shared" si="34"/>
        <v>17886026797.580002</v>
      </c>
      <c r="P91" s="300">
        <f t="shared" si="34"/>
        <v>182514149746.66998</v>
      </c>
      <c r="Q91" s="119"/>
      <c r="R91" s="119"/>
      <c r="S91" s="119"/>
      <c r="T91" s="119"/>
      <c r="U91" s="119"/>
      <c r="V91" s="119"/>
      <c r="W91" s="119"/>
      <c r="X91" s="119"/>
      <c r="Y91" s="119"/>
      <c r="Z91" s="119"/>
      <c r="AA91" s="119"/>
      <c r="AB91" s="119"/>
      <c r="AC91" s="74"/>
      <c r="AD91" s="74"/>
      <c r="AE91" s="74"/>
      <c r="AF91" s="74"/>
      <c r="AG91" s="74"/>
      <c r="AH91" s="74"/>
      <c r="AI91" s="74"/>
      <c r="AJ91" s="74"/>
      <c r="AK91" s="74"/>
      <c r="AL91" s="74"/>
      <c r="AM91" s="74"/>
      <c r="AN91" s="74"/>
    </row>
    <row r="92" spans="1:40" s="1" customFormat="1" x14ac:dyDescent="0.25">
      <c r="B92" s="24" t="s">
        <v>259</v>
      </c>
      <c r="C92" s="86">
        <f t="shared" ref="C92:P92" si="35">+C93+C94</f>
        <v>65589.205000000002</v>
      </c>
      <c r="D92" s="300">
        <f t="shared" si="35"/>
        <v>56069412072</v>
      </c>
      <c r="E92" s="300">
        <f t="shared" si="35"/>
        <v>6429661704</v>
      </c>
      <c r="F92" s="300">
        <f t="shared" si="35"/>
        <v>12825800000</v>
      </c>
      <c r="G92" s="300">
        <f t="shared" si="35"/>
        <v>20000000000</v>
      </c>
      <c r="H92" s="300">
        <f t="shared" si="35"/>
        <v>15373000000</v>
      </c>
      <c r="I92" s="300">
        <f t="shared" si="35"/>
        <v>26176803700</v>
      </c>
      <c r="J92" s="86">
        <f t="shared" si="35"/>
        <v>0</v>
      </c>
      <c r="K92" s="300">
        <f t="shared" si="35"/>
        <v>7922000000</v>
      </c>
      <c r="L92" s="300">
        <f t="shared" si="35"/>
        <v>5818800000</v>
      </c>
      <c r="M92" s="300">
        <f t="shared" si="35"/>
        <v>4181200000</v>
      </c>
      <c r="N92" s="300">
        <f t="shared" si="35"/>
        <v>28446300</v>
      </c>
      <c r="O92" s="300">
        <f t="shared" si="35"/>
        <v>10000000000</v>
      </c>
      <c r="P92" s="300">
        <f t="shared" si="35"/>
        <v>164825123776</v>
      </c>
      <c r="Q92" s="119"/>
      <c r="R92" s="119"/>
      <c r="S92" s="119"/>
      <c r="T92" s="119"/>
      <c r="U92" s="119"/>
      <c r="V92" s="119"/>
      <c r="W92" s="119"/>
      <c r="X92" s="119"/>
      <c r="Y92" s="119"/>
      <c r="Z92" s="119"/>
      <c r="AA92" s="119"/>
      <c r="AB92" s="119"/>
      <c r="AC92" s="74"/>
      <c r="AD92" s="74"/>
      <c r="AE92" s="74"/>
      <c r="AF92" s="74"/>
      <c r="AG92" s="74"/>
      <c r="AH92" s="74"/>
      <c r="AI92" s="74"/>
      <c r="AJ92" s="74"/>
      <c r="AK92" s="74"/>
      <c r="AL92" s="74"/>
      <c r="AM92" s="74"/>
      <c r="AN92" s="74"/>
    </row>
    <row r="93" spans="1:40" x14ac:dyDescent="0.25">
      <c r="B93" s="25" t="s">
        <v>260</v>
      </c>
      <c r="C93" s="84">
        <v>65589.205000000002</v>
      </c>
      <c r="D93" s="84">
        <v>0</v>
      </c>
      <c r="E93" s="308">
        <v>6379200000</v>
      </c>
      <c r="F93" s="308">
        <v>12825800000</v>
      </c>
      <c r="G93" s="308">
        <v>20000000000</v>
      </c>
      <c r="H93" s="308">
        <v>15373000000</v>
      </c>
      <c r="I93" s="308">
        <v>2500000000</v>
      </c>
      <c r="J93" s="84">
        <v>0</v>
      </c>
      <c r="K93" s="308">
        <v>7922000000</v>
      </c>
      <c r="L93" s="308">
        <v>5818800000</v>
      </c>
      <c r="M93" s="308">
        <v>4181200000</v>
      </c>
      <c r="N93" s="308">
        <v>0</v>
      </c>
      <c r="O93" s="308">
        <v>10000000000</v>
      </c>
      <c r="P93" s="308">
        <f>SUM(D93:O93)</f>
        <v>85000000000</v>
      </c>
      <c r="Q93" s="119"/>
      <c r="R93" s="119"/>
      <c r="S93" s="119"/>
      <c r="T93" s="119"/>
      <c r="U93" s="119"/>
      <c r="V93" s="119"/>
      <c r="W93" s="119"/>
      <c r="X93" s="119"/>
      <c r="Y93" s="119"/>
      <c r="Z93" s="119"/>
      <c r="AA93" s="119"/>
      <c r="AB93" s="119"/>
      <c r="AC93" s="74"/>
      <c r="AD93" s="74"/>
      <c r="AE93" s="74"/>
      <c r="AF93" s="74"/>
      <c r="AG93" s="74"/>
      <c r="AH93" s="74"/>
      <c r="AI93" s="74"/>
      <c r="AJ93" s="74"/>
      <c r="AK93" s="74"/>
      <c r="AL93" s="74"/>
      <c r="AM93" s="74"/>
      <c r="AN93" s="74"/>
    </row>
    <row r="94" spans="1:40" x14ac:dyDescent="0.25">
      <c r="B94" s="25" t="s">
        <v>261</v>
      </c>
      <c r="C94" s="87">
        <v>0</v>
      </c>
      <c r="D94" s="308">
        <v>56069412072</v>
      </c>
      <c r="E94" s="308">
        <v>50461704</v>
      </c>
      <c r="F94" s="84">
        <v>0</v>
      </c>
      <c r="G94" s="84">
        <v>0</v>
      </c>
      <c r="H94" s="87">
        <v>0</v>
      </c>
      <c r="I94" s="308">
        <v>23676803700</v>
      </c>
      <c r="J94" s="87">
        <v>0</v>
      </c>
      <c r="K94" s="87">
        <v>0</v>
      </c>
      <c r="L94" s="87">
        <v>0</v>
      </c>
      <c r="M94" s="87">
        <v>0</v>
      </c>
      <c r="N94" s="308">
        <v>28446300</v>
      </c>
      <c r="O94" s="87">
        <v>0</v>
      </c>
      <c r="P94" s="308">
        <f>SUM(D94:O94)</f>
        <v>79825123776</v>
      </c>
      <c r="Q94" s="69"/>
      <c r="R94" s="69"/>
      <c r="S94" s="69"/>
      <c r="T94" s="69"/>
      <c r="U94" s="69"/>
      <c r="V94" s="69"/>
      <c r="W94" s="69"/>
      <c r="X94" s="69"/>
      <c r="Y94" s="69"/>
      <c r="Z94" s="69"/>
      <c r="AA94" s="69"/>
      <c r="AB94" s="69"/>
      <c r="AC94" s="74"/>
      <c r="AD94" s="74"/>
      <c r="AE94" s="74"/>
      <c r="AF94" s="74"/>
      <c r="AG94" s="74"/>
      <c r="AH94" s="74"/>
      <c r="AI94" s="74"/>
      <c r="AJ94" s="74"/>
      <c r="AK94" s="74"/>
      <c r="AL94" s="74"/>
      <c r="AM94" s="74"/>
      <c r="AN94" s="74"/>
    </row>
    <row r="95" spans="1:40" s="1" customFormat="1" x14ac:dyDescent="0.25">
      <c r="B95" s="24" t="s">
        <v>263</v>
      </c>
      <c r="C95" s="86">
        <f t="shared" ref="C95:P95" si="36">+C96</f>
        <v>106296.97311799999</v>
      </c>
      <c r="D95" s="300">
        <f t="shared" si="36"/>
        <v>22752347.899999999</v>
      </c>
      <c r="E95" s="300">
        <f t="shared" si="36"/>
        <v>168142325.69999999</v>
      </c>
      <c r="F95" s="300">
        <f t="shared" si="36"/>
        <v>2503720377.73</v>
      </c>
      <c r="G95" s="300">
        <f t="shared" si="36"/>
        <v>503681807.01999998</v>
      </c>
      <c r="H95" s="300">
        <f t="shared" si="36"/>
        <v>1081874996.6600001</v>
      </c>
      <c r="I95" s="300">
        <f t="shared" si="36"/>
        <v>1059348682.84</v>
      </c>
      <c r="J95" s="300">
        <f t="shared" si="36"/>
        <v>151915454.59</v>
      </c>
      <c r="K95" s="300">
        <f t="shared" si="36"/>
        <v>948789418.57000005</v>
      </c>
      <c r="L95" s="300">
        <f t="shared" si="36"/>
        <v>276891324.64000005</v>
      </c>
      <c r="M95" s="300">
        <f t="shared" si="36"/>
        <v>1168825595.52</v>
      </c>
      <c r="N95" s="300">
        <f t="shared" si="36"/>
        <v>1917056841.9200001</v>
      </c>
      <c r="O95" s="300">
        <f t="shared" si="36"/>
        <v>7886026797.5799999</v>
      </c>
      <c r="P95" s="300">
        <f t="shared" si="36"/>
        <v>17689025970.669998</v>
      </c>
      <c r="AC95" s="74"/>
      <c r="AD95" s="74"/>
      <c r="AE95" s="74"/>
      <c r="AF95" s="74"/>
      <c r="AG95" s="74"/>
      <c r="AH95" s="74"/>
      <c r="AI95" s="74"/>
      <c r="AJ95" s="74"/>
      <c r="AK95" s="74"/>
      <c r="AL95" s="74"/>
      <c r="AM95" s="74"/>
      <c r="AN95" s="74"/>
    </row>
    <row r="96" spans="1:40" x14ac:dyDescent="0.25">
      <c r="B96" s="25" t="s">
        <v>265</v>
      </c>
      <c r="C96" s="84">
        <v>106296.97311799999</v>
      </c>
      <c r="D96" s="308">
        <v>22752347.899999999</v>
      </c>
      <c r="E96" s="308">
        <v>168142325.69999999</v>
      </c>
      <c r="F96" s="308">
        <v>2503720377.73</v>
      </c>
      <c r="G96" s="308">
        <v>503681807.01999998</v>
      </c>
      <c r="H96" s="308">
        <v>1081874996.6600001</v>
      </c>
      <c r="I96" s="308">
        <v>1059348682.84</v>
      </c>
      <c r="J96" s="308">
        <v>151915454.59</v>
      </c>
      <c r="K96" s="308">
        <v>948789418.57000005</v>
      </c>
      <c r="L96" s="308">
        <v>276891324.64000005</v>
      </c>
      <c r="M96" s="308">
        <v>1168825595.52</v>
      </c>
      <c r="N96" s="308">
        <v>1917056841.9200001</v>
      </c>
      <c r="O96" s="308">
        <v>7886026797.5799999</v>
      </c>
      <c r="P96" s="308">
        <f>SUM(D96:O96)</f>
        <v>17689025970.669998</v>
      </c>
      <c r="Q96" s="69"/>
      <c r="R96" s="69"/>
      <c r="S96" s="69"/>
      <c r="T96" s="69"/>
      <c r="U96" s="69"/>
      <c r="V96" s="69"/>
      <c r="W96" s="69"/>
      <c r="X96" s="69"/>
      <c r="Y96" s="69"/>
      <c r="Z96" s="69"/>
      <c r="AA96" s="69"/>
      <c r="AB96" s="69"/>
      <c r="AC96" s="74"/>
      <c r="AD96" s="74"/>
      <c r="AE96" s="74"/>
      <c r="AF96" s="74"/>
      <c r="AG96" s="74"/>
      <c r="AH96" s="74"/>
      <c r="AI96" s="74"/>
      <c r="AJ96" s="74"/>
      <c r="AK96" s="74"/>
      <c r="AL96" s="74"/>
      <c r="AM96" s="74"/>
      <c r="AN96" s="74"/>
    </row>
    <row r="97" spans="2:40" ht="21" customHeight="1" x14ac:dyDescent="0.25">
      <c r="B97" s="118" t="s">
        <v>177</v>
      </c>
      <c r="C97" s="117">
        <f t="shared" ref="C97:P97" si="37">+C84+C82</f>
        <v>711399.37113599991</v>
      </c>
      <c r="D97" s="381">
        <f t="shared" si="37"/>
        <v>103061466878.57999</v>
      </c>
      <c r="E97" s="381">
        <f t="shared" si="37"/>
        <v>46011037712.400009</v>
      </c>
      <c r="F97" s="381">
        <f t="shared" si="37"/>
        <v>57993319524.230011</v>
      </c>
      <c r="G97" s="381">
        <f t="shared" si="37"/>
        <v>68217480587.109985</v>
      </c>
      <c r="H97" s="381">
        <f t="shared" si="37"/>
        <v>66263980194.279984</v>
      </c>
      <c r="I97" s="381">
        <f t="shared" si="37"/>
        <v>78698108291.099991</v>
      </c>
      <c r="J97" s="381">
        <f t="shared" si="37"/>
        <v>41368007412.269997</v>
      </c>
      <c r="K97" s="381">
        <f t="shared" si="37"/>
        <v>54435430942.430008</v>
      </c>
      <c r="L97" s="381">
        <f t="shared" si="37"/>
        <v>47545709986.190002</v>
      </c>
      <c r="M97" s="381">
        <f t="shared" si="37"/>
        <v>50814961581.960007</v>
      </c>
      <c r="N97" s="381">
        <f t="shared" si="37"/>
        <v>46534605623.529999</v>
      </c>
      <c r="O97" s="381">
        <f t="shared" si="37"/>
        <v>66871902754.820015</v>
      </c>
      <c r="P97" s="381">
        <f t="shared" si="37"/>
        <v>727816011488.90002</v>
      </c>
      <c r="AC97" s="74"/>
      <c r="AD97" s="74"/>
      <c r="AE97" s="74"/>
      <c r="AF97" s="74"/>
      <c r="AG97" s="74"/>
      <c r="AH97" s="74"/>
      <c r="AI97" s="74"/>
      <c r="AJ97" s="74"/>
      <c r="AK97" s="74"/>
      <c r="AL97" s="74"/>
      <c r="AM97" s="74"/>
      <c r="AN97" s="74"/>
    </row>
    <row r="98" spans="2:40" x14ac:dyDescent="0.25">
      <c r="B98" s="81" t="s">
        <v>269</v>
      </c>
      <c r="D98" s="22"/>
      <c r="G98" s="116"/>
      <c r="H98" s="116"/>
      <c r="I98" s="116"/>
      <c r="J98" s="116"/>
      <c r="K98" s="116"/>
      <c r="L98" s="116"/>
      <c r="M98" s="116"/>
      <c r="N98" s="116"/>
      <c r="O98" s="116"/>
      <c r="AC98" s="74"/>
      <c r="AD98" s="74"/>
      <c r="AE98" s="74"/>
      <c r="AF98" s="74"/>
      <c r="AG98" s="74"/>
      <c r="AH98" s="74"/>
      <c r="AI98" s="74"/>
      <c r="AJ98" s="74"/>
      <c r="AK98" s="74"/>
      <c r="AL98" s="74"/>
      <c r="AM98" s="74"/>
      <c r="AN98" s="74"/>
    </row>
    <row r="99" spans="2:40" x14ac:dyDescent="0.25">
      <c r="B99" s="81" t="s">
        <v>305</v>
      </c>
      <c r="D99" s="5"/>
      <c r="E99" s="5"/>
      <c r="F99" s="5"/>
      <c r="G99" s="5"/>
      <c r="H99" s="5"/>
      <c r="I99" s="5"/>
      <c r="J99" s="5"/>
      <c r="K99" s="5"/>
      <c r="L99" s="5"/>
      <c r="M99" s="5"/>
      <c r="N99" s="5"/>
      <c r="O99" s="5"/>
      <c r="AC99" s="74"/>
      <c r="AD99" s="74"/>
      <c r="AE99" s="74"/>
      <c r="AF99" s="74"/>
      <c r="AG99" s="74"/>
      <c r="AH99" s="74"/>
      <c r="AI99" s="74"/>
      <c r="AJ99" s="74"/>
      <c r="AK99" s="74"/>
      <c r="AL99" s="74"/>
      <c r="AM99" s="74"/>
      <c r="AN99" s="74"/>
    </row>
    <row r="100" spans="2:40" ht="23.25" customHeight="1" x14ac:dyDescent="0.25">
      <c r="B100" s="457" t="s">
        <v>306</v>
      </c>
      <c r="C100" s="457"/>
      <c r="D100" s="457"/>
      <c r="E100" s="457"/>
      <c r="F100" s="457"/>
      <c r="G100" s="457"/>
      <c r="H100" s="457"/>
      <c r="I100" s="111"/>
      <c r="J100" s="111"/>
      <c r="K100" s="111"/>
      <c r="L100" s="111"/>
      <c r="M100" s="111"/>
      <c r="N100" s="111"/>
      <c r="O100" s="111"/>
      <c r="AC100" s="74"/>
      <c r="AD100" s="74"/>
      <c r="AE100" s="74"/>
      <c r="AF100" s="74"/>
      <c r="AG100" s="74"/>
      <c r="AH100" s="74"/>
      <c r="AI100" s="74"/>
      <c r="AJ100" s="74"/>
      <c r="AK100" s="74"/>
      <c r="AL100" s="74"/>
      <c r="AM100" s="74"/>
      <c r="AN100" s="74"/>
    </row>
    <row r="101" spans="2:40" x14ac:dyDescent="0.25">
      <c r="B101" s="19"/>
      <c r="C101" s="19"/>
      <c r="D101" s="19"/>
      <c r="E101" s="111"/>
      <c r="F101" s="111"/>
      <c r="G101" s="111"/>
      <c r="H101" s="111"/>
      <c r="I101" s="111"/>
      <c r="J101" s="111"/>
      <c r="K101" s="111"/>
      <c r="L101" s="111"/>
      <c r="M101" s="111"/>
      <c r="N101" s="111"/>
      <c r="O101" s="111"/>
      <c r="AC101" s="74"/>
      <c r="AD101" s="74"/>
      <c r="AE101" s="74"/>
      <c r="AF101" s="74"/>
      <c r="AG101" s="74"/>
      <c r="AH101" s="74"/>
      <c r="AI101" s="74"/>
      <c r="AJ101" s="74"/>
      <c r="AK101" s="74"/>
      <c r="AL101" s="74"/>
      <c r="AM101" s="74"/>
      <c r="AN101" s="74"/>
    </row>
    <row r="102" spans="2:40" x14ac:dyDescent="0.25">
      <c r="B102" s="19"/>
      <c r="C102" s="19"/>
      <c r="D102" s="19"/>
      <c r="E102" s="111"/>
      <c r="F102" s="111"/>
      <c r="G102" s="111"/>
      <c r="H102" s="111"/>
      <c r="I102" s="111"/>
      <c r="J102" s="111"/>
      <c r="K102" s="111"/>
      <c r="L102" s="111"/>
      <c r="M102" s="111"/>
      <c r="N102" s="111"/>
      <c r="O102" s="111"/>
      <c r="AC102" s="74"/>
      <c r="AD102" s="74"/>
      <c r="AE102" s="74"/>
      <c r="AF102" s="74"/>
      <c r="AG102" s="74"/>
      <c r="AH102" s="74"/>
      <c r="AI102" s="74"/>
      <c r="AJ102" s="74"/>
      <c r="AK102" s="74"/>
      <c r="AL102" s="74"/>
      <c r="AM102" s="74"/>
      <c r="AN102" s="74"/>
    </row>
    <row r="103" spans="2:40" x14ac:dyDescent="0.25">
      <c r="B103" s="19"/>
      <c r="C103" s="19"/>
      <c r="D103" s="115"/>
      <c r="E103" s="115"/>
      <c r="F103" s="115"/>
      <c r="G103" s="115"/>
      <c r="H103" s="115"/>
      <c r="I103" s="115"/>
      <c r="J103" s="115"/>
      <c r="K103" s="115"/>
      <c r="L103" s="115"/>
      <c r="M103" s="115"/>
      <c r="N103" s="115"/>
      <c r="O103" s="115"/>
      <c r="P103" s="115"/>
      <c r="AC103" s="74"/>
      <c r="AD103" s="74"/>
      <c r="AE103" s="74"/>
      <c r="AF103" s="74"/>
      <c r="AG103" s="74"/>
      <c r="AH103" s="74"/>
      <c r="AI103" s="74"/>
      <c r="AJ103" s="74"/>
      <c r="AK103" s="74"/>
      <c r="AL103" s="74"/>
      <c r="AM103" s="74"/>
      <c r="AN103" s="74"/>
    </row>
    <row r="104" spans="2:40" x14ac:dyDescent="0.25">
      <c r="B104" s="19"/>
      <c r="C104" s="19"/>
      <c r="D104" s="114"/>
      <c r="E104" s="114"/>
      <c r="F104" s="114"/>
      <c r="G104" s="114"/>
      <c r="H104" s="114"/>
      <c r="I104" s="114"/>
      <c r="J104" s="114"/>
      <c r="K104" s="114"/>
      <c r="L104" s="114"/>
      <c r="M104" s="114"/>
      <c r="N104" s="114"/>
      <c r="O104" s="114"/>
      <c r="P104" s="114"/>
      <c r="AC104" s="74"/>
      <c r="AD104" s="74"/>
      <c r="AE104" s="74"/>
      <c r="AF104" s="74"/>
      <c r="AG104" s="74"/>
      <c r="AH104" s="74"/>
      <c r="AI104" s="74"/>
      <c r="AJ104" s="74"/>
      <c r="AK104" s="74"/>
      <c r="AL104" s="74"/>
      <c r="AM104" s="74"/>
      <c r="AN104" s="74"/>
    </row>
    <row r="105" spans="2:40" x14ac:dyDescent="0.25">
      <c r="B105" s="19"/>
      <c r="C105" s="19"/>
      <c r="D105" s="19"/>
      <c r="E105" s="111"/>
      <c r="F105" s="111"/>
      <c r="G105" s="111"/>
      <c r="H105" s="111"/>
      <c r="I105" s="111"/>
      <c r="J105" s="111"/>
      <c r="K105" s="111"/>
      <c r="L105" s="111"/>
      <c r="M105" s="111"/>
      <c r="N105" s="111"/>
      <c r="O105" s="111"/>
    </row>
    <row r="113" spans="4:16382" x14ac:dyDescent="0.25">
      <c r="D113" s="34"/>
      <c r="E113" s="34"/>
      <c r="F113" s="34"/>
      <c r="G113" s="34"/>
      <c r="H113" s="34"/>
      <c r="I113" s="34"/>
      <c r="J113" s="34"/>
      <c r="K113" s="34"/>
      <c r="L113" s="34"/>
      <c r="M113" s="34"/>
      <c r="N113" s="34"/>
      <c r="O113" s="34"/>
    </row>
    <row r="116" spans="4:16382" x14ac:dyDescent="0.25">
      <c r="D116" s="34"/>
      <c r="E116" s="34"/>
      <c r="F116" s="34"/>
      <c r="G116" s="34"/>
      <c r="H116" s="34"/>
      <c r="I116" s="34"/>
      <c r="J116" s="34"/>
      <c r="K116" s="34"/>
      <c r="L116" s="34"/>
      <c r="M116" s="34"/>
      <c r="N116" s="34"/>
      <c r="O116" s="34"/>
    </row>
    <row r="117" spans="4:16382" x14ac:dyDescent="0.25">
      <c r="P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c r="GQ117" s="18"/>
      <c r="GR117" s="18"/>
      <c r="GS117" s="18"/>
      <c r="GT117" s="18"/>
      <c r="GU117" s="18"/>
      <c r="GV117" s="18"/>
      <c r="GW117" s="18"/>
      <c r="GX117" s="18"/>
      <c r="GY117" s="18"/>
      <c r="GZ117" s="18"/>
      <c r="HA117" s="18"/>
      <c r="HB117" s="18"/>
      <c r="HC117" s="18"/>
      <c r="HD117" s="18"/>
      <c r="HE117" s="18"/>
      <c r="HF117" s="18"/>
      <c r="HG117" s="18"/>
      <c r="HH117" s="18"/>
      <c r="HI117" s="18"/>
      <c r="HJ117" s="18"/>
      <c r="HK117" s="18"/>
      <c r="HL117" s="18"/>
      <c r="HM117" s="18"/>
      <c r="HN117" s="18"/>
      <c r="HO117" s="18"/>
      <c r="HP117" s="18"/>
      <c r="HQ117" s="18"/>
      <c r="HR117" s="18"/>
      <c r="HS117" s="18"/>
      <c r="HT117" s="18"/>
      <c r="HU117" s="18"/>
      <c r="HV117" s="18"/>
      <c r="HW117" s="18"/>
      <c r="HX117" s="18"/>
      <c r="HY117" s="18"/>
      <c r="HZ117" s="18"/>
      <c r="IA117" s="18"/>
      <c r="IB117" s="18"/>
      <c r="IC117" s="18"/>
      <c r="ID117" s="18"/>
      <c r="IE117" s="18"/>
      <c r="IF117" s="18"/>
      <c r="IG117" s="18"/>
      <c r="IH117" s="18"/>
      <c r="II117" s="18"/>
      <c r="IJ117" s="18"/>
      <c r="IK117" s="18"/>
      <c r="IL117" s="18"/>
      <c r="IM117" s="18"/>
      <c r="IN117" s="18"/>
      <c r="IO117" s="18"/>
      <c r="IP117" s="18"/>
      <c r="IQ117" s="18"/>
      <c r="IR117" s="18"/>
      <c r="IS117" s="18"/>
      <c r="IT117" s="18"/>
      <c r="IU117" s="18"/>
      <c r="IV117" s="18"/>
      <c r="IW117" s="18"/>
      <c r="IX117" s="18"/>
      <c r="IY117" s="18"/>
      <c r="IZ117" s="18"/>
      <c r="JA117" s="18"/>
      <c r="JB117" s="18"/>
      <c r="JC117" s="18"/>
      <c r="JD117" s="18"/>
      <c r="JE117" s="18"/>
      <c r="JF117" s="18"/>
      <c r="JG117" s="18"/>
      <c r="JH117" s="18"/>
      <c r="JI117" s="18"/>
      <c r="JJ117" s="18"/>
      <c r="JK117" s="18"/>
      <c r="JL117" s="18"/>
      <c r="JM117" s="18"/>
      <c r="JN117" s="18"/>
      <c r="JO117" s="18"/>
      <c r="JP117" s="18"/>
      <c r="JQ117" s="18"/>
      <c r="JR117" s="18"/>
      <c r="JS117" s="18"/>
      <c r="JT117" s="18"/>
      <c r="JU117" s="18"/>
      <c r="JV117" s="18"/>
      <c r="JW117" s="18"/>
      <c r="JX117" s="18"/>
      <c r="JY117" s="18"/>
      <c r="JZ117" s="18"/>
      <c r="KA117" s="18"/>
      <c r="KB117" s="18"/>
      <c r="KC117" s="18"/>
      <c r="KD117" s="18"/>
      <c r="KE117" s="18"/>
      <c r="KF117" s="18"/>
      <c r="KG117" s="18"/>
      <c r="KH117" s="18"/>
      <c r="KI117" s="18"/>
      <c r="KJ117" s="18"/>
      <c r="KK117" s="18"/>
      <c r="KL117" s="18"/>
      <c r="KM117" s="18"/>
      <c r="KN117" s="18"/>
      <c r="KO117" s="18"/>
      <c r="KP117" s="18"/>
      <c r="KQ117" s="18"/>
      <c r="KR117" s="18"/>
      <c r="KS117" s="18"/>
      <c r="KT117" s="18"/>
      <c r="KU117" s="18"/>
      <c r="KV117" s="18"/>
      <c r="KW117" s="18"/>
      <c r="KX117" s="18"/>
      <c r="KY117" s="18"/>
      <c r="KZ117" s="18"/>
      <c r="LA117" s="18"/>
      <c r="LB117" s="18"/>
      <c r="LC117" s="18"/>
      <c r="LD117" s="18"/>
      <c r="LE117" s="18"/>
      <c r="LF117" s="18"/>
      <c r="LG117" s="18"/>
      <c r="LH117" s="18"/>
      <c r="LI117" s="18"/>
      <c r="LJ117" s="18"/>
      <c r="LK117" s="18"/>
      <c r="LL117" s="18"/>
      <c r="LM117" s="18"/>
      <c r="LN117" s="18"/>
      <c r="LO117" s="18"/>
      <c r="LP117" s="18"/>
      <c r="LQ117" s="18"/>
      <c r="LR117" s="18"/>
      <c r="LS117" s="18"/>
      <c r="LT117" s="18"/>
      <c r="LU117" s="18"/>
      <c r="LV117" s="18"/>
      <c r="LW117" s="18"/>
      <c r="LX117" s="18"/>
      <c r="LY117" s="18"/>
      <c r="LZ117" s="18"/>
      <c r="MA117" s="18"/>
      <c r="MB117" s="18"/>
      <c r="MC117" s="18"/>
      <c r="MD117" s="18"/>
      <c r="ME117" s="18"/>
      <c r="MF117" s="18"/>
      <c r="MG117" s="18"/>
      <c r="MH117" s="18"/>
      <c r="MI117" s="18"/>
      <c r="MJ117" s="18"/>
      <c r="MK117" s="18"/>
      <c r="ML117" s="18"/>
      <c r="MM117" s="18"/>
      <c r="MN117" s="18"/>
      <c r="MO117" s="18"/>
      <c r="MP117" s="18"/>
      <c r="MQ117" s="18"/>
      <c r="MR117" s="18"/>
      <c r="MS117" s="18"/>
      <c r="MT117" s="18"/>
      <c r="MU117" s="18"/>
      <c r="MV117" s="18"/>
      <c r="MW117" s="18"/>
      <c r="MX117" s="18"/>
      <c r="MY117" s="18"/>
      <c r="MZ117" s="18"/>
      <c r="NA117" s="18"/>
      <c r="NB117" s="18"/>
      <c r="NC117" s="18"/>
      <c r="ND117" s="18"/>
      <c r="NE117" s="18"/>
      <c r="NF117" s="18"/>
      <c r="NG117" s="18"/>
      <c r="NH117" s="18"/>
      <c r="NI117" s="18"/>
      <c r="NJ117" s="18"/>
      <c r="NK117" s="18"/>
      <c r="NL117" s="18"/>
      <c r="NM117" s="18"/>
      <c r="NN117" s="18"/>
      <c r="NO117" s="18"/>
      <c r="NP117" s="18"/>
      <c r="NQ117" s="18"/>
      <c r="NR117" s="18"/>
      <c r="NS117" s="18"/>
      <c r="NT117" s="18"/>
      <c r="NU117" s="18"/>
      <c r="NV117" s="18"/>
      <c r="NW117" s="18"/>
      <c r="NX117" s="18"/>
      <c r="NY117" s="18"/>
      <c r="NZ117" s="18"/>
      <c r="OA117" s="18"/>
      <c r="OB117" s="18"/>
      <c r="OC117" s="18"/>
      <c r="OD117" s="18"/>
      <c r="OE117" s="18"/>
      <c r="OF117" s="18"/>
      <c r="OG117" s="18"/>
      <c r="OH117" s="18"/>
      <c r="OI117" s="18"/>
      <c r="OJ117" s="18"/>
      <c r="OK117" s="18"/>
      <c r="OL117" s="18"/>
      <c r="OM117" s="18"/>
      <c r="ON117" s="18"/>
      <c r="OO117" s="18"/>
      <c r="OP117" s="18"/>
      <c r="OQ117" s="18"/>
      <c r="OR117" s="18"/>
      <c r="OS117" s="18"/>
      <c r="OT117" s="18"/>
      <c r="OU117" s="18"/>
      <c r="OV117" s="18"/>
      <c r="OW117" s="18"/>
      <c r="OX117" s="18"/>
      <c r="OY117" s="18"/>
      <c r="OZ117" s="18"/>
      <c r="PA117" s="18"/>
      <c r="PB117" s="18"/>
      <c r="PC117" s="18"/>
      <c r="PD117" s="18"/>
      <c r="PE117" s="18"/>
      <c r="PF117" s="18"/>
      <c r="PG117" s="18"/>
      <c r="PH117" s="18"/>
      <c r="PI117" s="18"/>
      <c r="PJ117" s="18"/>
      <c r="PK117" s="18"/>
      <c r="PL117" s="18"/>
      <c r="PM117" s="18"/>
      <c r="PN117" s="18"/>
      <c r="PO117" s="18"/>
      <c r="PP117" s="18"/>
      <c r="PQ117" s="18"/>
      <c r="PR117" s="18"/>
      <c r="PS117" s="18"/>
      <c r="PT117" s="18"/>
      <c r="PU117" s="18"/>
      <c r="PV117" s="18"/>
      <c r="PW117" s="18"/>
      <c r="PX117" s="18"/>
      <c r="PY117" s="18"/>
      <c r="PZ117" s="18"/>
      <c r="QA117" s="18"/>
      <c r="QB117" s="18"/>
      <c r="QC117" s="18"/>
      <c r="QD117" s="18"/>
      <c r="QE117" s="18"/>
      <c r="QF117" s="18"/>
      <c r="QG117" s="18"/>
      <c r="QH117" s="18"/>
      <c r="QI117" s="18"/>
      <c r="QJ117" s="18"/>
      <c r="QK117" s="18"/>
      <c r="QL117" s="18"/>
      <c r="QM117" s="18"/>
      <c r="QN117" s="18"/>
      <c r="QO117" s="18"/>
      <c r="QP117" s="18"/>
      <c r="QQ117" s="18"/>
      <c r="QR117" s="18"/>
      <c r="QS117" s="18"/>
      <c r="QT117" s="18"/>
      <c r="QU117" s="18"/>
      <c r="QV117" s="18"/>
      <c r="QW117" s="18"/>
      <c r="QX117" s="18"/>
      <c r="QY117" s="18"/>
      <c r="QZ117" s="18"/>
      <c r="RA117" s="18"/>
      <c r="RB117" s="18"/>
      <c r="RC117" s="18"/>
      <c r="RD117" s="18"/>
      <c r="RE117" s="18"/>
      <c r="RF117" s="18"/>
      <c r="RG117" s="18"/>
      <c r="RH117" s="18"/>
      <c r="RI117" s="18"/>
      <c r="RJ117" s="18"/>
      <c r="RK117" s="18"/>
      <c r="RL117" s="18"/>
      <c r="RM117" s="18"/>
      <c r="RN117" s="18"/>
      <c r="RO117" s="18"/>
      <c r="RP117" s="18"/>
      <c r="RQ117" s="18"/>
      <c r="RR117" s="18"/>
      <c r="RS117" s="18"/>
      <c r="RT117" s="18"/>
      <c r="RU117" s="18"/>
      <c r="RV117" s="18"/>
      <c r="RW117" s="18"/>
      <c r="RX117" s="18"/>
      <c r="RY117" s="18"/>
      <c r="RZ117" s="18"/>
      <c r="SA117" s="18"/>
      <c r="SB117" s="18"/>
      <c r="SC117" s="18"/>
      <c r="SD117" s="18"/>
      <c r="SE117" s="18"/>
      <c r="SF117" s="18"/>
      <c r="SG117" s="18"/>
      <c r="SH117" s="18"/>
      <c r="SI117" s="18"/>
      <c r="SJ117" s="18"/>
      <c r="SK117" s="18"/>
      <c r="SL117" s="18"/>
      <c r="SM117" s="18"/>
      <c r="SN117" s="18"/>
      <c r="SO117" s="18"/>
      <c r="SP117" s="18"/>
      <c r="SQ117" s="18"/>
      <c r="SR117" s="18"/>
      <c r="SS117" s="18"/>
      <c r="ST117" s="18"/>
      <c r="SU117" s="18"/>
      <c r="SV117" s="18"/>
      <c r="SW117" s="18"/>
      <c r="SX117" s="18"/>
      <c r="SY117" s="18"/>
      <c r="SZ117" s="18"/>
      <c r="TA117" s="18"/>
      <c r="TB117" s="18"/>
      <c r="TC117" s="18"/>
      <c r="TD117" s="18"/>
      <c r="TE117" s="18"/>
      <c r="TF117" s="18"/>
      <c r="TG117" s="18"/>
      <c r="TH117" s="18"/>
      <c r="TI117" s="18"/>
      <c r="TJ117" s="18"/>
      <c r="TK117" s="18"/>
      <c r="TL117" s="18"/>
      <c r="TM117" s="18"/>
      <c r="TN117" s="18"/>
      <c r="TO117" s="18"/>
      <c r="TP117" s="18"/>
      <c r="TQ117" s="18"/>
      <c r="TR117" s="18"/>
      <c r="TS117" s="18"/>
      <c r="TT117" s="18"/>
      <c r="TU117" s="18"/>
      <c r="TV117" s="18"/>
      <c r="TW117" s="18"/>
      <c r="TX117" s="18"/>
      <c r="TY117" s="18"/>
      <c r="TZ117" s="18"/>
      <c r="UA117" s="18"/>
      <c r="UB117" s="18"/>
      <c r="UC117" s="18"/>
      <c r="UD117" s="18"/>
      <c r="UE117" s="18"/>
      <c r="UF117" s="18"/>
      <c r="UG117" s="18"/>
      <c r="UH117" s="18"/>
      <c r="UI117" s="18"/>
      <c r="UJ117" s="18"/>
      <c r="UK117" s="18"/>
      <c r="UL117" s="18"/>
      <c r="UM117" s="18"/>
      <c r="UN117" s="18"/>
      <c r="UO117" s="18"/>
      <c r="UP117" s="18"/>
      <c r="UQ117" s="18"/>
      <c r="UR117" s="18"/>
      <c r="US117" s="18"/>
      <c r="UT117" s="18"/>
      <c r="UU117" s="18"/>
      <c r="UV117" s="18"/>
      <c r="UW117" s="18"/>
      <c r="UX117" s="18"/>
      <c r="UY117" s="18"/>
      <c r="UZ117" s="18"/>
      <c r="VA117" s="18"/>
      <c r="VB117" s="18"/>
      <c r="VC117" s="18"/>
      <c r="VD117" s="18"/>
      <c r="VE117" s="18"/>
      <c r="VF117" s="18"/>
      <c r="VG117" s="18"/>
      <c r="VH117" s="18"/>
      <c r="VI117" s="18"/>
      <c r="VJ117" s="18"/>
      <c r="VK117" s="18"/>
      <c r="VL117" s="18"/>
      <c r="VM117" s="18"/>
      <c r="VN117" s="18"/>
      <c r="VO117" s="18"/>
      <c r="VP117" s="18"/>
      <c r="VQ117" s="18"/>
      <c r="VR117" s="18"/>
      <c r="VS117" s="18"/>
      <c r="VT117" s="18"/>
      <c r="VU117" s="18"/>
      <c r="VV117" s="18"/>
      <c r="VW117" s="18"/>
      <c r="VX117" s="18"/>
      <c r="VY117" s="18"/>
      <c r="VZ117" s="18"/>
      <c r="WA117" s="18"/>
      <c r="WB117" s="18"/>
      <c r="WC117" s="18"/>
      <c r="WD117" s="18"/>
      <c r="WE117" s="18"/>
      <c r="WF117" s="18"/>
      <c r="WG117" s="18"/>
      <c r="WH117" s="18"/>
      <c r="WI117" s="18"/>
      <c r="WJ117" s="18"/>
      <c r="WK117" s="18"/>
      <c r="WL117" s="18"/>
      <c r="WM117" s="18"/>
      <c r="WN117" s="18"/>
      <c r="WO117" s="18"/>
      <c r="WP117" s="18"/>
      <c r="WQ117" s="18"/>
      <c r="WR117" s="18"/>
      <c r="WS117" s="18"/>
      <c r="WT117" s="18"/>
      <c r="WU117" s="18"/>
      <c r="WV117" s="18"/>
      <c r="WW117" s="18"/>
      <c r="WX117" s="18"/>
      <c r="WY117" s="18"/>
      <c r="WZ117" s="18"/>
      <c r="XA117" s="18"/>
      <c r="XB117" s="18"/>
      <c r="XC117" s="18"/>
      <c r="XD117" s="18"/>
      <c r="XE117" s="18"/>
      <c r="XF117" s="18"/>
      <c r="XG117" s="18"/>
      <c r="XH117" s="18"/>
      <c r="XI117" s="18"/>
      <c r="XJ117" s="18"/>
      <c r="XK117" s="18"/>
      <c r="XL117" s="18"/>
      <c r="XM117" s="18"/>
      <c r="XN117" s="18"/>
      <c r="XO117" s="18"/>
      <c r="XP117" s="18"/>
      <c r="XQ117" s="18"/>
      <c r="XR117" s="18"/>
      <c r="XS117" s="18"/>
      <c r="XT117" s="18"/>
      <c r="XU117" s="18"/>
      <c r="XV117" s="18"/>
      <c r="XW117" s="18"/>
      <c r="XX117" s="18"/>
      <c r="XY117" s="18"/>
      <c r="XZ117" s="18"/>
      <c r="YA117" s="18"/>
      <c r="YB117" s="18"/>
      <c r="YC117" s="18"/>
      <c r="YD117" s="18"/>
      <c r="YE117" s="18"/>
      <c r="YF117" s="18"/>
      <c r="YG117" s="18"/>
      <c r="YH117" s="18"/>
      <c r="YI117" s="18"/>
      <c r="YJ117" s="18"/>
      <c r="YK117" s="18"/>
      <c r="YL117" s="18"/>
      <c r="YM117" s="18"/>
      <c r="YN117" s="18"/>
      <c r="YO117" s="18"/>
      <c r="YP117" s="18"/>
      <c r="YQ117" s="18"/>
      <c r="YR117" s="18"/>
      <c r="YS117" s="18"/>
      <c r="YT117" s="18"/>
      <c r="YU117" s="18"/>
      <c r="YV117" s="18"/>
      <c r="YW117" s="18"/>
      <c r="YX117" s="18"/>
      <c r="YY117" s="18"/>
      <c r="YZ117" s="18"/>
      <c r="ZA117" s="18"/>
      <c r="ZB117" s="18"/>
      <c r="ZC117" s="18"/>
      <c r="ZD117" s="18"/>
      <c r="ZE117" s="18"/>
      <c r="ZF117" s="18"/>
      <c r="ZG117" s="18"/>
      <c r="ZH117" s="18"/>
      <c r="ZI117" s="18"/>
      <c r="ZJ117" s="18"/>
      <c r="ZK117" s="18"/>
      <c r="ZL117" s="18"/>
      <c r="ZM117" s="18"/>
      <c r="ZN117" s="18"/>
      <c r="ZO117" s="18"/>
      <c r="ZP117" s="18"/>
      <c r="ZQ117" s="18"/>
      <c r="ZR117" s="18"/>
      <c r="ZS117" s="18"/>
      <c r="ZT117" s="18"/>
      <c r="ZU117" s="18"/>
      <c r="ZV117" s="18"/>
      <c r="ZW117" s="18"/>
      <c r="ZX117" s="18"/>
      <c r="ZY117" s="18"/>
      <c r="ZZ117" s="18"/>
      <c r="AAA117" s="18"/>
      <c r="AAB117" s="18"/>
      <c r="AAC117" s="18"/>
      <c r="AAD117" s="18"/>
      <c r="AAE117" s="18"/>
      <c r="AAF117" s="18"/>
      <c r="AAG117" s="18"/>
      <c r="AAH117" s="18"/>
      <c r="AAI117" s="18"/>
      <c r="AAJ117" s="18"/>
      <c r="AAK117" s="18"/>
      <c r="AAL117" s="18"/>
      <c r="AAM117" s="18"/>
      <c r="AAN117" s="18"/>
      <c r="AAO117" s="18"/>
      <c r="AAP117" s="18"/>
      <c r="AAQ117" s="18"/>
      <c r="AAR117" s="18"/>
      <c r="AAS117" s="18"/>
      <c r="AAT117" s="18"/>
      <c r="AAU117" s="18"/>
      <c r="AAV117" s="18"/>
      <c r="AAW117" s="18"/>
      <c r="AAX117" s="18"/>
      <c r="AAY117" s="18"/>
      <c r="AAZ117" s="18"/>
      <c r="ABA117" s="18"/>
      <c r="ABB117" s="18"/>
      <c r="ABC117" s="18"/>
      <c r="ABD117" s="18"/>
      <c r="ABE117" s="18"/>
      <c r="ABF117" s="18"/>
      <c r="ABG117" s="18"/>
      <c r="ABH117" s="18"/>
      <c r="ABI117" s="18"/>
      <c r="ABJ117" s="18"/>
      <c r="ABK117" s="18"/>
      <c r="ABL117" s="18"/>
      <c r="ABM117" s="18"/>
      <c r="ABN117" s="18"/>
      <c r="ABO117" s="18"/>
      <c r="ABP117" s="18"/>
      <c r="ABQ117" s="18"/>
      <c r="ABR117" s="18"/>
      <c r="ABS117" s="18"/>
      <c r="ABT117" s="18"/>
      <c r="ABU117" s="18"/>
      <c r="ABV117" s="18"/>
      <c r="ABW117" s="18"/>
      <c r="ABX117" s="18"/>
      <c r="ABY117" s="18"/>
      <c r="ABZ117" s="18"/>
      <c r="ACA117" s="18"/>
      <c r="ACB117" s="18"/>
      <c r="ACC117" s="18"/>
      <c r="ACD117" s="18"/>
      <c r="ACE117" s="18"/>
      <c r="ACF117" s="18"/>
      <c r="ACG117" s="18"/>
      <c r="ACH117" s="18"/>
      <c r="ACI117" s="18"/>
      <c r="ACJ117" s="18"/>
      <c r="ACK117" s="18"/>
      <c r="ACL117" s="18"/>
      <c r="ACM117" s="18"/>
      <c r="ACN117" s="18"/>
      <c r="ACO117" s="18"/>
      <c r="ACP117" s="18"/>
      <c r="ACQ117" s="18"/>
      <c r="ACR117" s="18"/>
      <c r="ACS117" s="18"/>
      <c r="ACT117" s="18"/>
      <c r="ACU117" s="18"/>
      <c r="ACV117" s="18"/>
      <c r="ACW117" s="18"/>
      <c r="ACX117" s="18"/>
      <c r="ACY117" s="18"/>
      <c r="ACZ117" s="18"/>
      <c r="ADA117" s="18"/>
      <c r="ADB117" s="18"/>
      <c r="ADC117" s="18"/>
      <c r="ADD117" s="18"/>
      <c r="ADE117" s="18"/>
      <c r="ADF117" s="18"/>
      <c r="ADG117" s="18"/>
      <c r="ADH117" s="18"/>
      <c r="ADI117" s="18"/>
      <c r="ADJ117" s="18"/>
      <c r="ADK117" s="18"/>
      <c r="ADL117" s="18"/>
      <c r="ADM117" s="18"/>
      <c r="ADN117" s="18"/>
      <c r="ADO117" s="18"/>
      <c r="ADP117" s="18"/>
      <c r="ADQ117" s="18"/>
      <c r="ADR117" s="18"/>
      <c r="ADS117" s="18"/>
      <c r="ADT117" s="18"/>
      <c r="ADU117" s="18"/>
      <c r="ADV117" s="18"/>
      <c r="ADW117" s="18"/>
      <c r="ADX117" s="18"/>
      <c r="ADY117" s="18"/>
      <c r="ADZ117" s="18"/>
      <c r="AEA117" s="18"/>
      <c r="AEB117" s="18"/>
      <c r="AEC117" s="18"/>
      <c r="AED117" s="18"/>
      <c r="AEE117" s="18"/>
      <c r="AEF117" s="18"/>
      <c r="AEG117" s="18"/>
      <c r="AEH117" s="18"/>
      <c r="AEI117" s="18"/>
      <c r="AEJ117" s="18"/>
      <c r="AEK117" s="18"/>
      <c r="AEL117" s="18"/>
      <c r="AEM117" s="18"/>
      <c r="AEN117" s="18"/>
      <c r="AEO117" s="18"/>
      <c r="AEP117" s="18"/>
      <c r="AEQ117" s="18"/>
      <c r="AER117" s="18"/>
      <c r="AES117" s="18"/>
      <c r="AET117" s="18"/>
      <c r="AEU117" s="18"/>
      <c r="AEV117" s="18"/>
      <c r="AEW117" s="18"/>
      <c r="AEX117" s="18"/>
      <c r="AEY117" s="18"/>
      <c r="AEZ117" s="18"/>
      <c r="AFA117" s="18"/>
      <c r="AFB117" s="18"/>
      <c r="AFC117" s="18"/>
      <c r="AFD117" s="18"/>
      <c r="AFE117" s="18"/>
      <c r="AFF117" s="18"/>
      <c r="AFG117" s="18"/>
      <c r="AFH117" s="18"/>
      <c r="AFI117" s="18"/>
      <c r="AFJ117" s="18"/>
      <c r="AFK117" s="18"/>
      <c r="AFL117" s="18"/>
      <c r="AFM117" s="18"/>
      <c r="AFN117" s="18"/>
      <c r="AFO117" s="18"/>
      <c r="AFP117" s="18"/>
      <c r="AFQ117" s="18"/>
      <c r="AFR117" s="18"/>
      <c r="AFS117" s="18"/>
      <c r="AFT117" s="18"/>
      <c r="AFU117" s="18"/>
      <c r="AFV117" s="18"/>
      <c r="AFW117" s="18"/>
      <c r="AFX117" s="18"/>
      <c r="AFY117" s="18"/>
      <c r="AFZ117" s="18"/>
      <c r="AGA117" s="18"/>
      <c r="AGB117" s="18"/>
      <c r="AGC117" s="18"/>
      <c r="AGD117" s="18"/>
      <c r="AGE117" s="18"/>
      <c r="AGF117" s="18"/>
      <c r="AGG117" s="18"/>
      <c r="AGH117" s="18"/>
      <c r="AGI117" s="18"/>
      <c r="AGJ117" s="18"/>
      <c r="AGK117" s="18"/>
      <c r="AGL117" s="18"/>
      <c r="AGM117" s="18"/>
      <c r="AGN117" s="18"/>
      <c r="AGO117" s="18"/>
      <c r="AGP117" s="18"/>
      <c r="AGQ117" s="18"/>
      <c r="AGR117" s="18"/>
      <c r="AGS117" s="18"/>
      <c r="AGT117" s="18"/>
      <c r="AGU117" s="18"/>
      <c r="AGV117" s="18"/>
      <c r="AGW117" s="18"/>
      <c r="AGX117" s="18"/>
      <c r="AGY117" s="18"/>
      <c r="AGZ117" s="18"/>
      <c r="AHA117" s="18"/>
      <c r="AHB117" s="18"/>
      <c r="AHC117" s="18"/>
      <c r="AHD117" s="18"/>
      <c r="AHE117" s="18"/>
      <c r="AHF117" s="18"/>
      <c r="AHG117" s="18"/>
      <c r="AHH117" s="18"/>
      <c r="AHI117" s="18"/>
      <c r="AHJ117" s="18"/>
      <c r="AHK117" s="18"/>
      <c r="AHL117" s="18"/>
      <c r="AHM117" s="18"/>
      <c r="AHN117" s="18"/>
      <c r="AHO117" s="18"/>
      <c r="AHP117" s="18"/>
      <c r="AHQ117" s="18"/>
      <c r="AHR117" s="18"/>
      <c r="AHS117" s="18"/>
      <c r="AHT117" s="18"/>
      <c r="AHU117" s="18"/>
      <c r="AHV117" s="18"/>
      <c r="AHW117" s="18"/>
      <c r="AHX117" s="18"/>
      <c r="AHY117" s="18"/>
      <c r="AHZ117" s="18"/>
      <c r="AIA117" s="18"/>
      <c r="AIB117" s="18"/>
      <c r="AIC117" s="18"/>
      <c r="AID117" s="18"/>
      <c r="AIE117" s="18"/>
      <c r="AIF117" s="18"/>
      <c r="AIG117" s="18"/>
      <c r="AIH117" s="18"/>
      <c r="AII117" s="18"/>
      <c r="AIJ117" s="18"/>
      <c r="AIK117" s="18"/>
      <c r="AIL117" s="18"/>
      <c r="AIM117" s="18"/>
      <c r="AIN117" s="18"/>
      <c r="AIO117" s="18"/>
      <c r="AIP117" s="18"/>
      <c r="AIQ117" s="18"/>
      <c r="AIR117" s="18"/>
      <c r="AIS117" s="18"/>
      <c r="AIT117" s="18"/>
      <c r="AIU117" s="18"/>
      <c r="AIV117" s="18"/>
      <c r="AIW117" s="18"/>
      <c r="AIX117" s="18"/>
      <c r="AIY117" s="18"/>
      <c r="AIZ117" s="18"/>
      <c r="AJA117" s="18"/>
      <c r="AJB117" s="18"/>
      <c r="AJC117" s="18"/>
      <c r="AJD117" s="18"/>
      <c r="AJE117" s="18"/>
      <c r="AJF117" s="18"/>
      <c r="AJG117" s="18"/>
      <c r="AJH117" s="18"/>
      <c r="AJI117" s="18"/>
      <c r="AJJ117" s="18"/>
      <c r="AJK117" s="18"/>
      <c r="AJL117" s="18"/>
      <c r="AJM117" s="18"/>
      <c r="AJN117" s="18"/>
      <c r="AJO117" s="18"/>
      <c r="AJP117" s="18"/>
      <c r="AJQ117" s="18"/>
      <c r="AJR117" s="18"/>
      <c r="AJS117" s="18"/>
      <c r="AJT117" s="18"/>
      <c r="AJU117" s="18"/>
      <c r="AJV117" s="18"/>
      <c r="AJW117" s="18"/>
      <c r="AJX117" s="18"/>
      <c r="AJY117" s="18"/>
      <c r="AJZ117" s="18"/>
      <c r="AKA117" s="18"/>
      <c r="AKB117" s="18"/>
      <c r="AKC117" s="18"/>
      <c r="AKD117" s="18"/>
      <c r="AKE117" s="18"/>
      <c r="AKF117" s="18"/>
      <c r="AKG117" s="18"/>
      <c r="AKH117" s="18"/>
      <c r="AKI117" s="18"/>
      <c r="AKJ117" s="18"/>
      <c r="AKK117" s="18"/>
      <c r="AKL117" s="18"/>
      <c r="AKM117" s="18"/>
      <c r="AKN117" s="18"/>
      <c r="AKO117" s="18"/>
      <c r="AKP117" s="18"/>
      <c r="AKQ117" s="18"/>
      <c r="AKR117" s="18"/>
      <c r="AKS117" s="18"/>
      <c r="AKT117" s="18"/>
      <c r="AKU117" s="18"/>
      <c r="AKV117" s="18"/>
      <c r="AKW117" s="18"/>
      <c r="AKX117" s="18"/>
      <c r="AKY117" s="18"/>
      <c r="AKZ117" s="18"/>
      <c r="ALA117" s="18"/>
      <c r="ALB117" s="18"/>
      <c r="ALC117" s="18"/>
      <c r="ALD117" s="18"/>
      <c r="ALE117" s="18"/>
      <c r="ALF117" s="18"/>
      <c r="ALG117" s="18"/>
      <c r="ALH117" s="18"/>
      <c r="ALI117" s="18"/>
      <c r="ALJ117" s="18"/>
      <c r="ALK117" s="18"/>
      <c r="ALL117" s="18"/>
      <c r="ALM117" s="18"/>
      <c r="ALN117" s="18"/>
      <c r="ALO117" s="18"/>
      <c r="ALP117" s="18"/>
      <c r="ALQ117" s="18"/>
      <c r="ALR117" s="18"/>
      <c r="ALS117" s="18"/>
      <c r="ALT117" s="18"/>
      <c r="ALU117" s="18"/>
      <c r="ALV117" s="18"/>
      <c r="ALW117" s="18"/>
      <c r="ALX117" s="18"/>
      <c r="ALY117" s="18"/>
      <c r="ALZ117" s="18"/>
      <c r="AMA117" s="18"/>
      <c r="AMB117" s="18"/>
      <c r="AMC117" s="18"/>
      <c r="AMD117" s="18"/>
      <c r="AME117" s="18"/>
      <c r="AMF117" s="18"/>
      <c r="AMG117" s="18"/>
      <c r="AMH117" s="18"/>
      <c r="AMI117" s="18"/>
      <c r="AMJ117" s="18"/>
      <c r="AMK117" s="18"/>
      <c r="AML117" s="18"/>
      <c r="AMM117" s="18"/>
      <c r="AMN117" s="18"/>
      <c r="AMO117" s="18"/>
      <c r="AMP117" s="18"/>
      <c r="AMQ117" s="18"/>
      <c r="AMR117" s="18"/>
      <c r="AMS117" s="18"/>
      <c r="AMT117" s="18"/>
      <c r="AMU117" s="18"/>
      <c r="AMV117" s="18"/>
      <c r="AMW117" s="18"/>
      <c r="AMX117" s="18"/>
      <c r="AMY117" s="18"/>
      <c r="AMZ117" s="18"/>
      <c r="ANA117" s="18"/>
      <c r="ANB117" s="18"/>
      <c r="ANC117" s="18"/>
      <c r="AND117" s="18"/>
      <c r="ANE117" s="18"/>
      <c r="ANF117" s="18"/>
      <c r="ANG117" s="18"/>
      <c r="ANH117" s="18"/>
      <c r="ANI117" s="18"/>
      <c r="ANJ117" s="18"/>
      <c r="ANK117" s="18"/>
      <c r="ANL117" s="18"/>
      <c r="ANM117" s="18"/>
      <c r="ANN117" s="18"/>
      <c r="ANO117" s="18"/>
      <c r="ANP117" s="18"/>
      <c r="ANQ117" s="18"/>
      <c r="ANR117" s="18"/>
      <c r="ANS117" s="18"/>
      <c r="ANT117" s="18"/>
      <c r="ANU117" s="18"/>
      <c r="ANV117" s="18"/>
      <c r="ANW117" s="18"/>
      <c r="ANX117" s="18"/>
      <c r="ANY117" s="18"/>
      <c r="ANZ117" s="18"/>
      <c r="AOA117" s="18"/>
      <c r="AOB117" s="18"/>
      <c r="AOC117" s="18"/>
      <c r="AOD117" s="18"/>
      <c r="AOE117" s="18"/>
      <c r="AOF117" s="18"/>
      <c r="AOG117" s="18"/>
      <c r="AOH117" s="18"/>
      <c r="AOI117" s="18"/>
      <c r="AOJ117" s="18"/>
      <c r="AOK117" s="18"/>
      <c r="AOL117" s="18"/>
      <c r="AOM117" s="18"/>
      <c r="AON117" s="18"/>
      <c r="AOO117" s="18"/>
      <c r="AOP117" s="18"/>
      <c r="AOQ117" s="18"/>
      <c r="AOR117" s="18"/>
      <c r="AOS117" s="18"/>
      <c r="AOT117" s="18"/>
      <c r="AOU117" s="18"/>
      <c r="AOV117" s="18"/>
      <c r="AOW117" s="18"/>
      <c r="AOX117" s="18"/>
      <c r="AOY117" s="18"/>
      <c r="AOZ117" s="18"/>
      <c r="APA117" s="18"/>
      <c r="APB117" s="18"/>
      <c r="APC117" s="18"/>
      <c r="APD117" s="18"/>
      <c r="APE117" s="18"/>
      <c r="APF117" s="18"/>
      <c r="APG117" s="18"/>
      <c r="APH117" s="18"/>
      <c r="API117" s="18"/>
      <c r="APJ117" s="18"/>
      <c r="APK117" s="18"/>
      <c r="APL117" s="18"/>
      <c r="APM117" s="18"/>
      <c r="APN117" s="18"/>
      <c r="APO117" s="18"/>
      <c r="APP117" s="18"/>
      <c r="APQ117" s="18"/>
      <c r="APR117" s="18"/>
      <c r="APS117" s="18"/>
      <c r="APT117" s="18"/>
      <c r="APU117" s="18"/>
      <c r="APV117" s="18"/>
      <c r="APW117" s="18"/>
      <c r="APX117" s="18"/>
      <c r="APY117" s="18"/>
      <c r="APZ117" s="18"/>
      <c r="AQA117" s="18"/>
      <c r="AQB117" s="18"/>
      <c r="AQC117" s="18"/>
      <c r="AQD117" s="18"/>
      <c r="AQE117" s="18"/>
      <c r="AQF117" s="18"/>
      <c r="AQG117" s="18"/>
      <c r="AQH117" s="18"/>
      <c r="AQI117" s="18"/>
      <c r="AQJ117" s="18"/>
      <c r="AQK117" s="18"/>
      <c r="AQL117" s="18"/>
      <c r="AQM117" s="18"/>
      <c r="AQN117" s="18"/>
      <c r="AQO117" s="18"/>
      <c r="AQP117" s="18"/>
      <c r="AQQ117" s="18"/>
      <c r="AQR117" s="18"/>
      <c r="AQS117" s="18"/>
      <c r="AQT117" s="18"/>
      <c r="AQU117" s="18"/>
      <c r="AQV117" s="18"/>
      <c r="AQW117" s="18"/>
      <c r="AQX117" s="18"/>
      <c r="AQY117" s="18"/>
      <c r="AQZ117" s="18"/>
      <c r="ARA117" s="18"/>
      <c r="ARB117" s="18"/>
      <c r="ARC117" s="18"/>
      <c r="ARD117" s="18"/>
      <c r="ARE117" s="18"/>
      <c r="ARF117" s="18"/>
      <c r="ARG117" s="18"/>
      <c r="ARH117" s="18"/>
      <c r="ARI117" s="18"/>
      <c r="ARJ117" s="18"/>
      <c r="ARK117" s="18"/>
      <c r="ARL117" s="18"/>
      <c r="ARM117" s="18"/>
      <c r="ARN117" s="18"/>
      <c r="ARO117" s="18"/>
      <c r="ARP117" s="18"/>
      <c r="ARQ117" s="18"/>
      <c r="ARR117" s="18"/>
      <c r="ARS117" s="18"/>
      <c r="ART117" s="18"/>
      <c r="ARU117" s="18"/>
      <c r="ARV117" s="18"/>
      <c r="ARW117" s="18"/>
      <c r="ARX117" s="18"/>
      <c r="ARY117" s="18"/>
      <c r="ARZ117" s="18"/>
      <c r="ASA117" s="18"/>
      <c r="ASB117" s="18"/>
      <c r="ASC117" s="18"/>
      <c r="ASD117" s="18"/>
      <c r="ASE117" s="18"/>
      <c r="ASF117" s="18"/>
      <c r="ASG117" s="18"/>
      <c r="ASH117" s="18"/>
      <c r="ASI117" s="18"/>
      <c r="ASJ117" s="18"/>
      <c r="ASK117" s="18"/>
      <c r="ASL117" s="18"/>
      <c r="ASM117" s="18"/>
      <c r="ASN117" s="18"/>
      <c r="ASO117" s="18"/>
      <c r="ASP117" s="18"/>
      <c r="ASQ117" s="18"/>
      <c r="ASR117" s="18"/>
      <c r="ASS117" s="18"/>
      <c r="AST117" s="18"/>
      <c r="ASU117" s="18"/>
      <c r="ASV117" s="18"/>
      <c r="ASW117" s="18"/>
      <c r="ASX117" s="18"/>
      <c r="ASY117" s="18"/>
      <c r="ASZ117" s="18"/>
      <c r="ATA117" s="18"/>
      <c r="ATB117" s="18"/>
      <c r="ATC117" s="18"/>
      <c r="ATD117" s="18"/>
      <c r="ATE117" s="18"/>
      <c r="ATF117" s="18"/>
      <c r="ATG117" s="18"/>
      <c r="ATH117" s="18"/>
      <c r="ATI117" s="18"/>
      <c r="ATJ117" s="18"/>
      <c r="ATK117" s="18"/>
      <c r="ATL117" s="18"/>
      <c r="ATM117" s="18"/>
      <c r="ATN117" s="18"/>
      <c r="ATO117" s="18"/>
      <c r="ATP117" s="18"/>
      <c r="ATQ117" s="18"/>
      <c r="ATR117" s="18"/>
      <c r="ATS117" s="18"/>
      <c r="ATT117" s="18"/>
      <c r="ATU117" s="18"/>
      <c r="ATV117" s="18"/>
      <c r="ATW117" s="18"/>
      <c r="ATX117" s="18"/>
      <c r="ATY117" s="18"/>
      <c r="ATZ117" s="18"/>
      <c r="AUA117" s="18"/>
      <c r="AUB117" s="18"/>
      <c r="AUC117" s="18"/>
      <c r="AUD117" s="18"/>
      <c r="AUE117" s="18"/>
      <c r="AUF117" s="18"/>
      <c r="AUG117" s="18"/>
      <c r="AUH117" s="18"/>
      <c r="AUI117" s="18"/>
      <c r="AUJ117" s="18"/>
      <c r="AUK117" s="18"/>
      <c r="AUL117" s="18"/>
      <c r="AUM117" s="18"/>
      <c r="AUN117" s="18"/>
      <c r="AUO117" s="18"/>
      <c r="AUP117" s="18"/>
      <c r="AUQ117" s="18"/>
      <c r="AUR117" s="18"/>
      <c r="AUS117" s="18"/>
      <c r="AUT117" s="18"/>
      <c r="AUU117" s="18"/>
      <c r="AUV117" s="18"/>
      <c r="AUW117" s="18"/>
      <c r="AUX117" s="18"/>
      <c r="AUY117" s="18"/>
      <c r="AUZ117" s="18"/>
      <c r="AVA117" s="18"/>
      <c r="AVB117" s="18"/>
      <c r="AVC117" s="18"/>
      <c r="AVD117" s="18"/>
      <c r="AVE117" s="18"/>
      <c r="AVF117" s="18"/>
      <c r="AVG117" s="18"/>
      <c r="AVH117" s="18"/>
      <c r="AVI117" s="18"/>
      <c r="AVJ117" s="18"/>
      <c r="AVK117" s="18"/>
      <c r="AVL117" s="18"/>
      <c r="AVM117" s="18"/>
      <c r="AVN117" s="18"/>
      <c r="AVO117" s="18"/>
      <c r="AVP117" s="18"/>
      <c r="AVQ117" s="18"/>
      <c r="AVR117" s="18"/>
      <c r="AVS117" s="18"/>
      <c r="AVT117" s="18"/>
      <c r="AVU117" s="18"/>
      <c r="AVV117" s="18"/>
      <c r="AVW117" s="18"/>
      <c r="AVX117" s="18"/>
      <c r="AVY117" s="18"/>
      <c r="AVZ117" s="18"/>
      <c r="AWA117" s="18"/>
      <c r="AWB117" s="18"/>
      <c r="AWC117" s="18"/>
      <c r="AWD117" s="18"/>
      <c r="AWE117" s="18"/>
      <c r="AWF117" s="18"/>
      <c r="AWG117" s="18"/>
      <c r="AWH117" s="18"/>
      <c r="AWI117" s="18"/>
      <c r="AWJ117" s="18"/>
      <c r="AWK117" s="18"/>
      <c r="AWL117" s="18"/>
      <c r="AWM117" s="18"/>
      <c r="AWN117" s="18"/>
      <c r="AWO117" s="18"/>
      <c r="AWP117" s="18"/>
      <c r="AWQ117" s="18"/>
      <c r="AWR117" s="18"/>
      <c r="AWS117" s="18"/>
      <c r="AWT117" s="18"/>
      <c r="AWU117" s="18"/>
      <c r="AWV117" s="18"/>
      <c r="AWW117" s="18"/>
      <c r="AWX117" s="18"/>
      <c r="AWY117" s="18"/>
      <c r="AWZ117" s="18"/>
      <c r="AXA117" s="18"/>
      <c r="AXB117" s="18"/>
      <c r="AXC117" s="18"/>
      <c r="AXD117" s="18"/>
      <c r="AXE117" s="18"/>
      <c r="AXF117" s="18"/>
      <c r="AXG117" s="18"/>
      <c r="AXH117" s="18"/>
      <c r="AXI117" s="18"/>
      <c r="AXJ117" s="18"/>
      <c r="AXK117" s="18"/>
      <c r="AXL117" s="18"/>
      <c r="AXM117" s="18"/>
      <c r="AXN117" s="18"/>
      <c r="AXO117" s="18"/>
      <c r="AXP117" s="18"/>
      <c r="AXQ117" s="18"/>
      <c r="AXR117" s="18"/>
      <c r="AXS117" s="18"/>
      <c r="AXT117" s="18"/>
      <c r="AXU117" s="18"/>
      <c r="AXV117" s="18"/>
      <c r="AXW117" s="18"/>
      <c r="AXX117" s="18"/>
      <c r="AXY117" s="18"/>
      <c r="AXZ117" s="18"/>
      <c r="AYA117" s="18"/>
      <c r="AYB117" s="18"/>
      <c r="AYC117" s="18"/>
      <c r="AYD117" s="18"/>
      <c r="AYE117" s="18"/>
      <c r="AYF117" s="18"/>
      <c r="AYG117" s="18"/>
      <c r="AYH117" s="18"/>
      <c r="AYI117" s="18"/>
      <c r="AYJ117" s="18"/>
      <c r="AYK117" s="18"/>
      <c r="AYL117" s="18"/>
      <c r="AYM117" s="18"/>
      <c r="AYN117" s="18"/>
      <c r="AYO117" s="18"/>
      <c r="AYP117" s="18"/>
      <c r="AYQ117" s="18"/>
      <c r="AYR117" s="18"/>
      <c r="AYS117" s="18"/>
      <c r="AYT117" s="18"/>
      <c r="AYU117" s="18"/>
      <c r="AYV117" s="18"/>
      <c r="AYW117" s="18"/>
      <c r="AYX117" s="18"/>
      <c r="AYY117" s="18"/>
      <c r="AYZ117" s="18"/>
      <c r="AZA117" s="18"/>
      <c r="AZB117" s="18"/>
      <c r="AZC117" s="18"/>
      <c r="AZD117" s="18"/>
      <c r="AZE117" s="18"/>
      <c r="AZF117" s="18"/>
      <c r="AZG117" s="18"/>
      <c r="AZH117" s="18"/>
      <c r="AZI117" s="18"/>
      <c r="AZJ117" s="18"/>
      <c r="AZK117" s="18"/>
      <c r="AZL117" s="18"/>
      <c r="AZM117" s="18"/>
      <c r="AZN117" s="18"/>
      <c r="AZO117" s="18"/>
      <c r="AZP117" s="18"/>
      <c r="AZQ117" s="18"/>
      <c r="AZR117" s="18"/>
      <c r="AZS117" s="18"/>
      <c r="AZT117" s="18"/>
      <c r="AZU117" s="18"/>
      <c r="AZV117" s="18"/>
      <c r="AZW117" s="18"/>
      <c r="AZX117" s="18"/>
      <c r="AZY117" s="18"/>
      <c r="AZZ117" s="18"/>
      <c r="BAA117" s="18"/>
      <c r="BAB117" s="18"/>
      <c r="BAC117" s="18"/>
      <c r="BAD117" s="18"/>
      <c r="BAE117" s="18"/>
      <c r="BAF117" s="18"/>
      <c r="BAG117" s="18"/>
      <c r="BAH117" s="18"/>
      <c r="BAI117" s="18"/>
      <c r="BAJ117" s="18"/>
      <c r="BAK117" s="18"/>
      <c r="BAL117" s="18"/>
      <c r="BAM117" s="18"/>
      <c r="BAN117" s="18"/>
      <c r="BAO117" s="18"/>
      <c r="BAP117" s="18"/>
      <c r="BAQ117" s="18"/>
      <c r="BAR117" s="18"/>
      <c r="BAS117" s="18"/>
      <c r="BAT117" s="18"/>
      <c r="BAU117" s="18"/>
      <c r="BAV117" s="18"/>
      <c r="BAW117" s="18"/>
      <c r="BAX117" s="18"/>
      <c r="BAY117" s="18"/>
      <c r="BAZ117" s="18"/>
      <c r="BBA117" s="18"/>
      <c r="BBB117" s="18"/>
      <c r="BBC117" s="18"/>
      <c r="BBD117" s="18"/>
      <c r="BBE117" s="18"/>
      <c r="BBF117" s="18"/>
      <c r="BBG117" s="18"/>
      <c r="BBH117" s="18"/>
      <c r="BBI117" s="18"/>
      <c r="BBJ117" s="18"/>
      <c r="BBK117" s="18"/>
      <c r="BBL117" s="18"/>
      <c r="BBM117" s="18"/>
      <c r="BBN117" s="18"/>
      <c r="BBO117" s="18"/>
      <c r="BBP117" s="18"/>
      <c r="BBQ117" s="18"/>
      <c r="BBR117" s="18"/>
      <c r="BBS117" s="18"/>
      <c r="BBT117" s="18"/>
      <c r="BBU117" s="18"/>
      <c r="BBV117" s="18"/>
      <c r="BBW117" s="18"/>
      <c r="BBX117" s="18"/>
      <c r="BBY117" s="18"/>
      <c r="BBZ117" s="18"/>
      <c r="BCA117" s="18"/>
      <c r="BCB117" s="18"/>
      <c r="BCC117" s="18"/>
      <c r="BCD117" s="18"/>
      <c r="BCE117" s="18"/>
      <c r="BCF117" s="18"/>
      <c r="BCG117" s="18"/>
      <c r="BCH117" s="18"/>
      <c r="BCI117" s="18"/>
      <c r="BCJ117" s="18"/>
      <c r="BCK117" s="18"/>
      <c r="BCL117" s="18"/>
      <c r="BCM117" s="18"/>
      <c r="BCN117" s="18"/>
      <c r="BCO117" s="18"/>
      <c r="BCP117" s="18"/>
      <c r="BCQ117" s="18"/>
      <c r="BCR117" s="18"/>
      <c r="BCS117" s="18"/>
      <c r="BCT117" s="18"/>
      <c r="BCU117" s="18"/>
      <c r="BCV117" s="18"/>
      <c r="BCW117" s="18"/>
      <c r="BCX117" s="18"/>
      <c r="BCY117" s="18"/>
      <c r="BCZ117" s="18"/>
      <c r="BDA117" s="18"/>
      <c r="BDB117" s="18"/>
      <c r="BDC117" s="18"/>
      <c r="BDD117" s="18"/>
      <c r="BDE117" s="18"/>
      <c r="BDF117" s="18"/>
      <c r="BDG117" s="18"/>
      <c r="BDH117" s="18"/>
      <c r="BDI117" s="18"/>
      <c r="BDJ117" s="18"/>
      <c r="BDK117" s="18"/>
      <c r="BDL117" s="18"/>
      <c r="BDM117" s="18"/>
      <c r="BDN117" s="18"/>
      <c r="BDO117" s="18"/>
      <c r="BDP117" s="18"/>
      <c r="BDQ117" s="18"/>
      <c r="BDR117" s="18"/>
      <c r="BDS117" s="18"/>
      <c r="BDT117" s="18"/>
      <c r="BDU117" s="18"/>
      <c r="BDV117" s="18"/>
      <c r="BDW117" s="18"/>
      <c r="BDX117" s="18"/>
      <c r="BDY117" s="18"/>
      <c r="BDZ117" s="18"/>
      <c r="BEA117" s="18"/>
      <c r="BEB117" s="18"/>
      <c r="BEC117" s="18"/>
      <c r="BED117" s="18"/>
      <c r="BEE117" s="18"/>
      <c r="BEF117" s="18"/>
      <c r="BEG117" s="18"/>
      <c r="BEH117" s="18"/>
      <c r="BEI117" s="18"/>
      <c r="BEJ117" s="18"/>
      <c r="BEK117" s="18"/>
      <c r="BEL117" s="18"/>
      <c r="BEM117" s="18"/>
      <c r="BEN117" s="18"/>
      <c r="BEO117" s="18"/>
      <c r="BEP117" s="18"/>
      <c r="BEQ117" s="18"/>
      <c r="BER117" s="18"/>
      <c r="BES117" s="18"/>
      <c r="BET117" s="18"/>
      <c r="BEU117" s="18"/>
      <c r="BEV117" s="18"/>
      <c r="BEW117" s="18"/>
      <c r="BEX117" s="18"/>
      <c r="BEY117" s="18"/>
      <c r="BEZ117" s="18"/>
      <c r="BFA117" s="18"/>
      <c r="BFB117" s="18"/>
      <c r="BFC117" s="18"/>
      <c r="BFD117" s="18"/>
      <c r="BFE117" s="18"/>
      <c r="BFF117" s="18"/>
      <c r="BFG117" s="18"/>
      <c r="BFH117" s="18"/>
      <c r="BFI117" s="18"/>
      <c r="BFJ117" s="18"/>
      <c r="BFK117" s="18"/>
      <c r="BFL117" s="18"/>
      <c r="BFM117" s="18"/>
      <c r="BFN117" s="18"/>
      <c r="BFO117" s="18"/>
      <c r="BFP117" s="18"/>
      <c r="BFQ117" s="18"/>
      <c r="BFR117" s="18"/>
      <c r="BFS117" s="18"/>
      <c r="BFT117" s="18"/>
      <c r="BFU117" s="18"/>
      <c r="BFV117" s="18"/>
      <c r="BFW117" s="18"/>
      <c r="BFX117" s="18"/>
      <c r="BFY117" s="18"/>
      <c r="BFZ117" s="18"/>
      <c r="BGA117" s="18"/>
      <c r="BGB117" s="18"/>
      <c r="BGC117" s="18"/>
      <c r="BGD117" s="18"/>
      <c r="BGE117" s="18"/>
      <c r="BGF117" s="18"/>
      <c r="BGG117" s="18"/>
      <c r="BGH117" s="18"/>
      <c r="BGI117" s="18"/>
      <c r="BGJ117" s="18"/>
      <c r="BGK117" s="18"/>
      <c r="BGL117" s="18"/>
      <c r="BGM117" s="18"/>
      <c r="BGN117" s="18"/>
      <c r="BGO117" s="18"/>
      <c r="BGP117" s="18"/>
      <c r="BGQ117" s="18"/>
      <c r="BGR117" s="18"/>
      <c r="BGS117" s="18"/>
      <c r="BGT117" s="18"/>
      <c r="BGU117" s="18"/>
      <c r="BGV117" s="18"/>
      <c r="BGW117" s="18"/>
      <c r="BGX117" s="18"/>
      <c r="BGY117" s="18"/>
      <c r="BGZ117" s="18"/>
      <c r="BHA117" s="18"/>
      <c r="BHB117" s="18"/>
      <c r="BHC117" s="18"/>
      <c r="BHD117" s="18"/>
      <c r="BHE117" s="18"/>
      <c r="BHF117" s="18"/>
      <c r="BHG117" s="18"/>
      <c r="BHH117" s="18"/>
      <c r="BHI117" s="18"/>
      <c r="BHJ117" s="18"/>
      <c r="BHK117" s="18"/>
      <c r="BHL117" s="18"/>
      <c r="BHM117" s="18"/>
      <c r="BHN117" s="18"/>
      <c r="BHO117" s="18"/>
      <c r="BHP117" s="18"/>
      <c r="BHQ117" s="18"/>
      <c r="BHR117" s="18"/>
      <c r="BHS117" s="18"/>
      <c r="BHT117" s="18"/>
      <c r="BHU117" s="18"/>
      <c r="BHV117" s="18"/>
      <c r="BHW117" s="18"/>
      <c r="BHX117" s="18"/>
      <c r="BHY117" s="18"/>
      <c r="BHZ117" s="18"/>
      <c r="BIA117" s="18"/>
      <c r="BIB117" s="18"/>
      <c r="BIC117" s="18"/>
      <c r="BID117" s="18"/>
      <c r="BIE117" s="18"/>
      <c r="BIF117" s="18"/>
      <c r="BIG117" s="18"/>
      <c r="BIH117" s="18"/>
      <c r="BII117" s="18"/>
      <c r="BIJ117" s="18"/>
      <c r="BIK117" s="18"/>
      <c r="BIL117" s="18"/>
      <c r="BIM117" s="18"/>
      <c r="BIN117" s="18"/>
      <c r="BIO117" s="18"/>
      <c r="BIP117" s="18"/>
      <c r="BIQ117" s="18"/>
      <c r="BIR117" s="18"/>
      <c r="BIS117" s="18"/>
      <c r="BIT117" s="18"/>
      <c r="BIU117" s="18"/>
      <c r="BIV117" s="18"/>
      <c r="BIW117" s="18"/>
      <c r="BIX117" s="18"/>
      <c r="BIY117" s="18"/>
      <c r="BIZ117" s="18"/>
      <c r="BJA117" s="18"/>
      <c r="BJB117" s="18"/>
      <c r="BJC117" s="18"/>
      <c r="BJD117" s="18"/>
      <c r="BJE117" s="18"/>
      <c r="BJF117" s="18"/>
      <c r="BJG117" s="18"/>
      <c r="BJH117" s="18"/>
      <c r="BJI117" s="18"/>
      <c r="BJJ117" s="18"/>
      <c r="BJK117" s="18"/>
      <c r="BJL117" s="18"/>
      <c r="BJM117" s="18"/>
      <c r="BJN117" s="18"/>
      <c r="BJO117" s="18"/>
      <c r="BJP117" s="18"/>
      <c r="BJQ117" s="18"/>
      <c r="BJR117" s="18"/>
      <c r="BJS117" s="18"/>
      <c r="BJT117" s="18"/>
      <c r="BJU117" s="18"/>
      <c r="BJV117" s="18"/>
      <c r="BJW117" s="18"/>
      <c r="BJX117" s="18"/>
      <c r="BJY117" s="18"/>
      <c r="BJZ117" s="18"/>
      <c r="BKA117" s="18"/>
      <c r="BKB117" s="18"/>
      <c r="BKC117" s="18"/>
      <c r="BKD117" s="18"/>
      <c r="BKE117" s="18"/>
      <c r="BKF117" s="18"/>
      <c r="BKG117" s="18"/>
      <c r="BKH117" s="18"/>
      <c r="BKI117" s="18"/>
      <c r="BKJ117" s="18"/>
      <c r="BKK117" s="18"/>
      <c r="BKL117" s="18"/>
      <c r="BKM117" s="18"/>
      <c r="BKN117" s="18"/>
      <c r="BKO117" s="18"/>
      <c r="BKP117" s="18"/>
      <c r="BKQ117" s="18"/>
      <c r="BKR117" s="18"/>
      <c r="BKS117" s="18"/>
      <c r="BKT117" s="18"/>
      <c r="BKU117" s="18"/>
      <c r="BKV117" s="18"/>
      <c r="BKW117" s="18"/>
      <c r="BKX117" s="18"/>
      <c r="BKY117" s="18"/>
      <c r="BKZ117" s="18"/>
      <c r="BLA117" s="18"/>
      <c r="BLB117" s="18"/>
      <c r="BLC117" s="18"/>
      <c r="BLD117" s="18"/>
      <c r="BLE117" s="18"/>
      <c r="BLF117" s="18"/>
      <c r="BLG117" s="18"/>
      <c r="BLH117" s="18"/>
      <c r="BLI117" s="18"/>
      <c r="BLJ117" s="18"/>
      <c r="BLK117" s="18"/>
      <c r="BLL117" s="18"/>
      <c r="BLM117" s="18"/>
      <c r="BLN117" s="18"/>
      <c r="BLO117" s="18"/>
      <c r="BLP117" s="18"/>
      <c r="BLQ117" s="18"/>
      <c r="BLR117" s="18"/>
      <c r="BLS117" s="18"/>
      <c r="BLT117" s="18"/>
      <c r="BLU117" s="18"/>
      <c r="BLV117" s="18"/>
      <c r="BLW117" s="18"/>
      <c r="BLX117" s="18"/>
      <c r="BLY117" s="18"/>
      <c r="BLZ117" s="18"/>
      <c r="BMA117" s="18"/>
      <c r="BMB117" s="18"/>
      <c r="BMC117" s="18"/>
      <c r="BMD117" s="18"/>
      <c r="BME117" s="18"/>
      <c r="BMF117" s="18"/>
      <c r="BMG117" s="18"/>
      <c r="BMH117" s="18"/>
      <c r="BMI117" s="18"/>
      <c r="BMJ117" s="18"/>
      <c r="BMK117" s="18"/>
      <c r="BML117" s="18"/>
      <c r="BMM117" s="18"/>
      <c r="BMN117" s="18"/>
      <c r="BMO117" s="18"/>
      <c r="BMP117" s="18"/>
      <c r="BMQ117" s="18"/>
      <c r="BMR117" s="18"/>
      <c r="BMS117" s="18"/>
      <c r="BMT117" s="18"/>
      <c r="BMU117" s="18"/>
      <c r="BMV117" s="18"/>
      <c r="BMW117" s="18"/>
      <c r="BMX117" s="18"/>
      <c r="BMY117" s="18"/>
      <c r="BMZ117" s="18"/>
      <c r="BNA117" s="18"/>
      <c r="BNB117" s="18"/>
      <c r="BNC117" s="18"/>
      <c r="BND117" s="18"/>
      <c r="BNE117" s="18"/>
      <c r="BNF117" s="18"/>
      <c r="BNG117" s="18"/>
      <c r="BNH117" s="18"/>
      <c r="BNI117" s="18"/>
      <c r="BNJ117" s="18"/>
      <c r="BNK117" s="18"/>
      <c r="BNL117" s="18"/>
      <c r="BNM117" s="18"/>
      <c r="BNN117" s="18"/>
      <c r="BNO117" s="18"/>
      <c r="BNP117" s="18"/>
      <c r="BNQ117" s="18"/>
      <c r="BNR117" s="18"/>
      <c r="BNS117" s="18"/>
      <c r="BNT117" s="18"/>
      <c r="BNU117" s="18"/>
      <c r="BNV117" s="18"/>
      <c r="BNW117" s="18"/>
      <c r="BNX117" s="18"/>
      <c r="BNY117" s="18"/>
      <c r="BNZ117" s="18"/>
      <c r="BOA117" s="18"/>
      <c r="BOB117" s="18"/>
      <c r="BOC117" s="18"/>
      <c r="BOD117" s="18"/>
      <c r="BOE117" s="18"/>
      <c r="BOF117" s="18"/>
      <c r="BOG117" s="18"/>
      <c r="BOH117" s="18"/>
      <c r="BOI117" s="18"/>
      <c r="BOJ117" s="18"/>
      <c r="BOK117" s="18"/>
      <c r="BOL117" s="18"/>
      <c r="BOM117" s="18"/>
      <c r="BON117" s="18"/>
      <c r="BOO117" s="18"/>
      <c r="BOP117" s="18"/>
      <c r="BOQ117" s="18"/>
      <c r="BOR117" s="18"/>
      <c r="BOS117" s="18"/>
      <c r="BOT117" s="18"/>
      <c r="BOU117" s="18"/>
      <c r="BOV117" s="18"/>
      <c r="BOW117" s="18"/>
      <c r="BOX117" s="18"/>
      <c r="BOY117" s="18"/>
      <c r="BOZ117" s="18"/>
      <c r="BPA117" s="18"/>
      <c r="BPB117" s="18"/>
      <c r="BPC117" s="18"/>
      <c r="BPD117" s="18"/>
      <c r="BPE117" s="18"/>
      <c r="BPF117" s="18"/>
      <c r="BPG117" s="18"/>
      <c r="BPH117" s="18"/>
      <c r="BPI117" s="18"/>
      <c r="BPJ117" s="18"/>
      <c r="BPK117" s="18"/>
      <c r="BPL117" s="18"/>
      <c r="BPM117" s="18"/>
      <c r="BPN117" s="18"/>
      <c r="BPO117" s="18"/>
      <c r="BPP117" s="18"/>
      <c r="BPQ117" s="18"/>
      <c r="BPR117" s="18"/>
      <c r="BPS117" s="18"/>
      <c r="BPT117" s="18"/>
      <c r="BPU117" s="18"/>
      <c r="BPV117" s="18"/>
      <c r="BPW117" s="18"/>
      <c r="BPX117" s="18"/>
      <c r="BPY117" s="18"/>
      <c r="BPZ117" s="18"/>
      <c r="BQA117" s="18"/>
      <c r="BQB117" s="18"/>
      <c r="BQC117" s="18"/>
      <c r="BQD117" s="18"/>
      <c r="BQE117" s="18"/>
      <c r="BQF117" s="18"/>
      <c r="BQG117" s="18"/>
      <c r="BQH117" s="18"/>
      <c r="BQI117" s="18"/>
      <c r="BQJ117" s="18"/>
      <c r="BQK117" s="18"/>
      <c r="BQL117" s="18"/>
      <c r="BQM117" s="18"/>
      <c r="BQN117" s="18"/>
      <c r="BQO117" s="18"/>
      <c r="BQP117" s="18"/>
      <c r="BQQ117" s="18"/>
      <c r="BQR117" s="18"/>
      <c r="BQS117" s="18"/>
      <c r="BQT117" s="18"/>
      <c r="BQU117" s="18"/>
      <c r="BQV117" s="18"/>
      <c r="BQW117" s="18"/>
      <c r="BQX117" s="18"/>
      <c r="BQY117" s="18"/>
      <c r="BQZ117" s="18"/>
      <c r="BRA117" s="18"/>
      <c r="BRB117" s="18"/>
      <c r="BRC117" s="18"/>
      <c r="BRD117" s="18"/>
      <c r="BRE117" s="18"/>
      <c r="BRF117" s="18"/>
      <c r="BRG117" s="18"/>
      <c r="BRH117" s="18"/>
      <c r="BRI117" s="18"/>
      <c r="BRJ117" s="18"/>
      <c r="BRK117" s="18"/>
      <c r="BRL117" s="18"/>
      <c r="BRM117" s="18"/>
      <c r="BRN117" s="18"/>
      <c r="BRO117" s="18"/>
      <c r="BRP117" s="18"/>
      <c r="BRQ117" s="18"/>
      <c r="BRR117" s="18"/>
      <c r="BRS117" s="18"/>
      <c r="BRT117" s="18"/>
      <c r="BRU117" s="18"/>
      <c r="BRV117" s="18"/>
      <c r="BRW117" s="18"/>
      <c r="BRX117" s="18"/>
      <c r="BRY117" s="18"/>
      <c r="BRZ117" s="18"/>
      <c r="BSA117" s="18"/>
      <c r="BSB117" s="18"/>
      <c r="BSC117" s="18"/>
      <c r="BSD117" s="18"/>
      <c r="BSE117" s="18"/>
      <c r="BSF117" s="18"/>
      <c r="BSG117" s="18"/>
      <c r="BSH117" s="18"/>
      <c r="BSI117" s="18"/>
      <c r="BSJ117" s="18"/>
      <c r="BSK117" s="18"/>
      <c r="BSL117" s="18"/>
      <c r="BSM117" s="18"/>
      <c r="BSN117" s="18"/>
      <c r="BSO117" s="18"/>
      <c r="BSP117" s="18"/>
      <c r="BSQ117" s="18"/>
      <c r="BSR117" s="18"/>
      <c r="BSS117" s="18"/>
      <c r="BST117" s="18"/>
      <c r="BSU117" s="18"/>
      <c r="BSV117" s="18"/>
      <c r="BSW117" s="18"/>
      <c r="BSX117" s="18"/>
      <c r="BSY117" s="18"/>
      <c r="BSZ117" s="18"/>
      <c r="BTA117" s="18"/>
      <c r="BTB117" s="18"/>
      <c r="BTC117" s="18"/>
      <c r="BTD117" s="18"/>
      <c r="BTE117" s="18"/>
      <c r="BTF117" s="18"/>
      <c r="BTG117" s="18"/>
      <c r="BTH117" s="18"/>
      <c r="BTI117" s="18"/>
      <c r="BTJ117" s="18"/>
      <c r="BTK117" s="18"/>
      <c r="BTL117" s="18"/>
      <c r="BTM117" s="18"/>
      <c r="BTN117" s="18"/>
      <c r="BTO117" s="18"/>
      <c r="BTP117" s="18"/>
      <c r="BTQ117" s="18"/>
      <c r="BTR117" s="18"/>
      <c r="BTS117" s="18"/>
      <c r="BTT117" s="18"/>
      <c r="BTU117" s="18"/>
      <c r="BTV117" s="18"/>
      <c r="BTW117" s="18"/>
      <c r="BTX117" s="18"/>
      <c r="BTY117" s="18"/>
      <c r="BTZ117" s="18"/>
      <c r="BUA117" s="18"/>
      <c r="BUB117" s="18"/>
      <c r="BUC117" s="18"/>
      <c r="BUD117" s="18"/>
      <c r="BUE117" s="18"/>
      <c r="BUF117" s="18"/>
      <c r="BUG117" s="18"/>
      <c r="BUH117" s="18"/>
      <c r="BUI117" s="18"/>
      <c r="BUJ117" s="18"/>
      <c r="BUK117" s="18"/>
      <c r="BUL117" s="18"/>
      <c r="BUM117" s="18"/>
      <c r="BUN117" s="18"/>
      <c r="BUO117" s="18"/>
      <c r="BUP117" s="18"/>
      <c r="BUQ117" s="18"/>
      <c r="BUR117" s="18"/>
      <c r="BUS117" s="18"/>
      <c r="BUT117" s="18"/>
      <c r="BUU117" s="18"/>
      <c r="BUV117" s="18"/>
      <c r="BUW117" s="18"/>
      <c r="BUX117" s="18"/>
      <c r="BUY117" s="18"/>
      <c r="BUZ117" s="18"/>
      <c r="BVA117" s="18"/>
      <c r="BVB117" s="18"/>
      <c r="BVC117" s="18"/>
      <c r="BVD117" s="18"/>
      <c r="BVE117" s="18"/>
      <c r="BVF117" s="18"/>
      <c r="BVG117" s="18"/>
      <c r="BVH117" s="18"/>
      <c r="BVI117" s="18"/>
      <c r="BVJ117" s="18"/>
      <c r="BVK117" s="18"/>
      <c r="BVL117" s="18"/>
      <c r="BVM117" s="18"/>
      <c r="BVN117" s="18"/>
      <c r="BVO117" s="18"/>
      <c r="BVP117" s="18"/>
      <c r="BVQ117" s="18"/>
      <c r="BVR117" s="18"/>
      <c r="BVS117" s="18"/>
      <c r="BVT117" s="18"/>
      <c r="BVU117" s="18"/>
      <c r="BVV117" s="18"/>
      <c r="BVW117" s="18"/>
      <c r="BVX117" s="18"/>
      <c r="BVY117" s="18"/>
      <c r="BVZ117" s="18"/>
      <c r="BWA117" s="18"/>
      <c r="BWB117" s="18"/>
      <c r="BWC117" s="18"/>
      <c r="BWD117" s="18"/>
      <c r="BWE117" s="18"/>
      <c r="BWF117" s="18"/>
      <c r="BWG117" s="18"/>
      <c r="BWH117" s="18"/>
      <c r="BWI117" s="18"/>
      <c r="BWJ117" s="18"/>
      <c r="BWK117" s="18"/>
      <c r="BWL117" s="18"/>
      <c r="BWM117" s="18"/>
      <c r="BWN117" s="18"/>
      <c r="BWO117" s="18"/>
      <c r="BWP117" s="18"/>
      <c r="BWQ117" s="18"/>
      <c r="BWR117" s="18"/>
      <c r="BWS117" s="18"/>
      <c r="BWT117" s="18"/>
      <c r="BWU117" s="18"/>
      <c r="BWV117" s="18"/>
      <c r="BWW117" s="18"/>
      <c r="BWX117" s="18"/>
      <c r="BWY117" s="18"/>
      <c r="BWZ117" s="18"/>
      <c r="BXA117" s="18"/>
      <c r="BXB117" s="18"/>
      <c r="BXC117" s="18"/>
      <c r="BXD117" s="18"/>
      <c r="BXE117" s="18"/>
      <c r="BXF117" s="18"/>
      <c r="BXG117" s="18"/>
      <c r="BXH117" s="18"/>
      <c r="BXI117" s="18"/>
      <c r="BXJ117" s="18"/>
      <c r="BXK117" s="18"/>
      <c r="BXL117" s="18"/>
      <c r="BXM117" s="18"/>
      <c r="BXN117" s="18"/>
      <c r="BXO117" s="18"/>
      <c r="BXP117" s="18"/>
      <c r="BXQ117" s="18"/>
      <c r="BXR117" s="18"/>
      <c r="BXS117" s="18"/>
      <c r="BXT117" s="18"/>
      <c r="BXU117" s="18"/>
      <c r="BXV117" s="18"/>
      <c r="BXW117" s="18"/>
      <c r="BXX117" s="18"/>
      <c r="BXY117" s="18"/>
      <c r="BXZ117" s="18"/>
      <c r="BYA117" s="18"/>
      <c r="BYB117" s="18"/>
      <c r="BYC117" s="18"/>
      <c r="BYD117" s="18"/>
      <c r="BYE117" s="18"/>
      <c r="BYF117" s="18"/>
      <c r="BYG117" s="18"/>
      <c r="BYH117" s="18"/>
      <c r="BYI117" s="18"/>
      <c r="BYJ117" s="18"/>
      <c r="BYK117" s="18"/>
      <c r="BYL117" s="18"/>
      <c r="BYM117" s="18"/>
      <c r="BYN117" s="18"/>
      <c r="BYO117" s="18"/>
      <c r="BYP117" s="18"/>
      <c r="BYQ117" s="18"/>
      <c r="BYR117" s="18"/>
      <c r="BYS117" s="18"/>
      <c r="BYT117" s="18"/>
      <c r="BYU117" s="18"/>
      <c r="BYV117" s="18"/>
      <c r="BYW117" s="18"/>
      <c r="BYX117" s="18"/>
      <c r="BYY117" s="18"/>
      <c r="BYZ117" s="18"/>
      <c r="BZA117" s="18"/>
      <c r="BZB117" s="18"/>
      <c r="BZC117" s="18"/>
      <c r="BZD117" s="18"/>
      <c r="BZE117" s="18"/>
      <c r="BZF117" s="18"/>
      <c r="BZG117" s="18"/>
      <c r="BZH117" s="18"/>
      <c r="BZI117" s="18"/>
      <c r="BZJ117" s="18"/>
      <c r="BZK117" s="18"/>
      <c r="BZL117" s="18"/>
      <c r="BZM117" s="18"/>
      <c r="BZN117" s="18"/>
      <c r="BZO117" s="18"/>
      <c r="BZP117" s="18"/>
      <c r="BZQ117" s="18"/>
      <c r="BZR117" s="18"/>
      <c r="BZS117" s="18"/>
      <c r="BZT117" s="18"/>
      <c r="BZU117" s="18"/>
      <c r="BZV117" s="18"/>
      <c r="BZW117" s="18"/>
      <c r="BZX117" s="18"/>
      <c r="BZY117" s="18"/>
      <c r="BZZ117" s="18"/>
      <c r="CAA117" s="18"/>
      <c r="CAB117" s="18"/>
      <c r="CAC117" s="18"/>
      <c r="CAD117" s="18"/>
      <c r="CAE117" s="18"/>
      <c r="CAF117" s="18"/>
      <c r="CAG117" s="18"/>
      <c r="CAH117" s="18"/>
      <c r="CAI117" s="18"/>
      <c r="CAJ117" s="18"/>
      <c r="CAK117" s="18"/>
      <c r="CAL117" s="18"/>
      <c r="CAM117" s="18"/>
      <c r="CAN117" s="18"/>
      <c r="CAO117" s="18"/>
      <c r="CAP117" s="18"/>
      <c r="CAQ117" s="18"/>
      <c r="CAR117" s="18"/>
      <c r="CAS117" s="18"/>
      <c r="CAT117" s="18"/>
      <c r="CAU117" s="18"/>
      <c r="CAV117" s="18"/>
      <c r="CAW117" s="18"/>
      <c r="CAX117" s="18"/>
      <c r="CAY117" s="18"/>
      <c r="CAZ117" s="18"/>
      <c r="CBA117" s="18"/>
      <c r="CBB117" s="18"/>
      <c r="CBC117" s="18"/>
      <c r="CBD117" s="18"/>
      <c r="CBE117" s="18"/>
      <c r="CBF117" s="18"/>
      <c r="CBG117" s="18"/>
      <c r="CBH117" s="18"/>
      <c r="CBI117" s="18"/>
      <c r="CBJ117" s="18"/>
      <c r="CBK117" s="18"/>
      <c r="CBL117" s="18"/>
      <c r="CBM117" s="18"/>
      <c r="CBN117" s="18"/>
      <c r="CBO117" s="18"/>
      <c r="CBP117" s="18"/>
      <c r="CBQ117" s="18"/>
      <c r="CBR117" s="18"/>
      <c r="CBS117" s="18"/>
      <c r="CBT117" s="18"/>
      <c r="CBU117" s="18"/>
      <c r="CBV117" s="18"/>
      <c r="CBW117" s="18"/>
      <c r="CBX117" s="18"/>
      <c r="CBY117" s="18"/>
      <c r="CBZ117" s="18"/>
      <c r="CCA117" s="18"/>
      <c r="CCB117" s="18"/>
      <c r="CCC117" s="18"/>
      <c r="CCD117" s="18"/>
      <c r="CCE117" s="18"/>
      <c r="CCF117" s="18"/>
      <c r="CCG117" s="18"/>
      <c r="CCH117" s="18"/>
      <c r="CCI117" s="18"/>
      <c r="CCJ117" s="18"/>
      <c r="CCK117" s="18"/>
      <c r="CCL117" s="18"/>
      <c r="CCM117" s="18"/>
      <c r="CCN117" s="18"/>
      <c r="CCO117" s="18"/>
      <c r="CCP117" s="18"/>
      <c r="CCQ117" s="18"/>
      <c r="CCR117" s="18"/>
      <c r="CCS117" s="18"/>
      <c r="CCT117" s="18"/>
      <c r="CCU117" s="18"/>
      <c r="CCV117" s="18"/>
      <c r="CCW117" s="18"/>
      <c r="CCX117" s="18"/>
      <c r="CCY117" s="18"/>
      <c r="CCZ117" s="18"/>
      <c r="CDA117" s="18"/>
      <c r="CDB117" s="18"/>
      <c r="CDC117" s="18"/>
      <c r="CDD117" s="18"/>
      <c r="CDE117" s="18"/>
      <c r="CDF117" s="18"/>
      <c r="CDG117" s="18"/>
      <c r="CDH117" s="18"/>
      <c r="CDI117" s="18"/>
      <c r="CDJ117" s="18"/>
      <c r="CDK117" s="18"/>
      <c r="CDL117" s="18"/>
      <c r="CDM117" s="18"/>
      <c r="CDN117" s="18"/>
      <c r="CDO117" s="18"/>
      <c r="CDP117" s="18"/>
      <c r="CDQ117" s="18"/>
      <c r="CDR117" s="18"/>
      <c r="CDS117" s="18"/>
      <c r="CDT117" s="18"/>
      <c r="CDU117" s="18"/>
      <c r="CDV117" s="18"/>
      <c r="CDW117" s="18"/>
      <c r="CDX117" s="18"/>
      <c r="CDY117" s="18"/>
      <c r="CDZ117" s="18"/>
      <c r="CEA117" s="18"/>
      <c r="CEB117" s="18"/>
      <c r="CEC117" s="18"/>
      <c r="CED117" s="18"/>
      <c r="CEE117" s="18"/>
      <c r="CEF117" s="18"/>
      <c r="CEG117" s="18"/>
      <c r="CEH117" s="18"/>
      <c r="CEI117" s="18"/>
      <c r="CEJ117" s="18"/>
      <c r="CEK117" s="18"/>
      <c r="CEL117" s="18"/>
      <c r="CEM117" s="18"/>
      <c r="CEN117" s="18"/>
      <c r="CEO117" s="18"/>
      <c r="CEP117" s="18"/>
      <c r="CEQ117" s="18"/>
      <c r="CER117" s="18"/>
      <c r="CES117" s="18"/>
      <c r="CET117" s="18"/>
      <c r="CEU117" s="18"/>
      <c r="CEV117" s="18"/>
      <c r="CEW117" s="18"/>
      <c r="CEX117" s="18"/>
      <c r="CEY117" s="18"/>
      <c r="CEZ117" s="18"/>
      <c r="CFA117" s="18"/>
      <c r="CFB117" s="18"/>
      <c r="CFC117" s="18"/>
      <c r="CFD117" s="18"/>
      <c r="CFE117" s="18"/>
      <c r="CFF117" s="18"/>
      <c r="CFG117" s="18"/>
      <c r="CFH117" s="18"/>
      <c r="CFI117" s="18"/>
      <c r="CFJ117" s="18"/>
      <c r="CFK117" s="18"/>
      <c r="CFL117" s="18"/>
      <c r="CFM117" s="18"/>
      <c r="CFN117" s="18"/>
      <c r="CFO117" s="18"/>
      <c r="CFP117" s="18"/>
      <c r="CFQ117" s="18"/>
      <c r="CFR117" s="18"/>
      <c r="CFS117" s="18"/>
      <c r="CFT117" s="18"/>
      <c r="CFU117" s="18"/>
      <c r="CFV117" s="18"/>
      <c r="CFW117" s="18"/>
      <c r="CFX117" s="18"/>
      <c r="CFY117" s="18"/>
      <c r="CFZ117" s="18"/>
      <c r="CGA117" s="18"/>
      <c r="CGB117" s="18"/>
      <c r="CGC117" s="18"/>
      <c r="CGD117" s="18"/>
      <c r="CGE117" s="18"/>
      <c r="CGF117" s="18"/>
      <c r="CGG117" s="18"/>
      <c r="CGH117" s="18"/>
      <c r="CGI117" s="18"/>
      <c r="CGJ117" s="18"/>
      <c r="CGK117" s="18"/>
      <c r="CGL117" s="18"/>
      <c r="CGM117" s="18"/>
      <c r="CGN117" s="18"/>
      <c r="CGO117" s="18"/>
      <c r="CGP117" s="18"/>
      <c r="CGQ117" s="18"/>
      <c r="CGR117" s="18"/>
      <c r="CGS117" s="18"/>
      <c r="CGT117" s="18"/>
      <c r="CGU117" s="18"/>
      <c r="CGV117" s="18"/>
      <c r="CGW117" s="18"/>
      <c r="CGX117" s="18"/>
      <c r="CGY117" s="18"/>
      <c r="CGZ117" s="18"/>
      <c r="CHA117" s="18"/>
      <c r="CHB117" s="18"/>
      <c r="CHC117" s="18"/>
      <c r="CHD117" s="18"/>
      <c r="CHE117" s="18"/>
      <c r="CHF117" s="18"/>
      <c r="CHG117" s="18"/>
      <c r="CHH117" s="18"/>
      <c r="CHI117" s="18"/>
      <c r="CHJ117" s="18"/>
      <c r="CHK117" s="18"/>
      <c r="CHL117" s="18"/>
      <c r="CHM117" s="18"/>
      <c r="CHN117" s="18"/>
      <c r="CHO117" s="18"/>
      <c r="CHP117" s="18"/>
      <c r="CHQ117" s="18"/>
      <c r="CHR117" s="18"/>
      <c r="CHS117" s="18"/>
      <c r="CHT117" s="18"/>
      <c r="CHU117" s="18"/>
      <c r="CHV117" s="18"/>
      <c r="CHW117" s="18"/>
      <c r="CHX117" s="18"/>
      <c r="CHY117" s="18"/>
      <c r="CHZ117" s="18"/>
      <c r="CIA117" s="18"/>
      <c r="CIB117" s="18"/>
      <c r="CIC117" s="18"/>
      <c r="CID117" s="18"/>
      <c r="CIE117" s="18"/>
      <c r="CIF117" s="18"/>
      <c r="CIG117" s="18"/>
      <c r="CIH117" s="18"/>
      <c r="CII117" s="18"/>
      <c r="CIJ117" s="18"/>
      <c r="CIK117" s="18"/>
      <c r="CIL117" s="18"/>
      <c r="CIM117" s="18"/>
      <c r="CIN117" s="18"/>
      <c r="CIO117" s="18"/>
      <c r="CIP117" s="18"/>
      <c r="CIQ117" s="18"/>
      <c r="CIR117" s="18"/>
      <c r="CIS117" s="18"/>
      <c r="CIT117" s="18"/>
      <c r="CIU117" s="18"/>
      <c r="CIV117" s="18"/>
      <c r="CIW117" s="18"/>
      <c r="CIX117" s="18"/>
      <c r="CIY117" s="18"/>
      <c r="CIZ117" s="18"/>
      <c r="CJA117" s="18"/>
      <c r="CJB117" s="18"/>
      <c r="CJC117" s="18"/>
      <c r="CJD117" s="18"/>
      <c r="CJE117" s="18"/>
      <c r="CJF117" s="18"/>
      <c r="CJG117" s="18"/>
      <c r="CJH117" s="18"/>
      <c r="CJI117" s="18"/>
      <c r="CJJ117" s="18"/>
      <c r="CJK117" s="18"/>
      <c r="CJL117" s="18"/>
      <c r="CJM117" s="18"/>
      <c r="CJN117" s="18"/>
      <c r="CJO117" s="18"/>
      <c r="CJP117" s="18"/>
      <c r="CJQ117" s="18"/>
      <c r="CJR117" s="18"/>
      <c r="CJS117" s="18"/>
      <c r="CJT117" s="18"/>
      <c r="CJU117" s="18"/>
      <c r="CJV117" s="18"/>
      <c r="CJW117" s="18"/>
      <c r="CJX117" s="18"/>
      <c r="CJY117" s="18"/>
      <c r="CJZ117" s="18"/>
      <c r="CKA117" s="18"/>
      <c r="CKB117" s="18"/>
      <c r="CKC117" s="18"/>
      <c r="CKD117" s="18"/>
      <c r="CKE117" s="18"/>
      <c r="CKF117" s="18"/>
      <c r="CKG117" s="18"/>
      <c r="CKH117" s="18"/>
      <c r="CKI117" s="18"/>
      <c r="CKJ117" s="18"/>
      <c r="CKK117" s="18"/>
      <c r="CKL117" s="18"/>
      <c r="CKM117" s="18"/>
      <c r="CKN117" s="18"/>
      <c r="CKO117" s="18"/>
      <c r="CKP117" s="18"/>
      <c r="CKQ117" s="18"/>
      <c r="CKR117" s="18"/>
      <c r="CKS117" s="18"/>
      <c r="CKT117" s="18"/>
      <c r="CKU117" s="18"/>
      <c r="CKV117" s="18"/>
      <c r="CKW117" s="18"/>
      <c r="CKX117" s="18"/>
      <c r="CKY117" s="18"/>
      <c r="CKZ117" s="18"/>
      <c r="CLA117" s="18"/>
      <c r="CLB117" s="18"/>
      <c r="CLC117" s="18"/>
      <c r="CLD117" s="18"/>
      <c r="CLE117" s="18"/>
      <c r="CLF117" s="18"/>
      <c r="CLG117" s="18"/>
      <c r="CLH117" s="18"/>
      <c r="CLI117" s="18"/>
      <c r="CLJ117" s="18"/>
      <c r="CLK117" s="18"/>
      <c r="CLL117" s="18"/>
      <c r="CLM117" s="18"/>
      <c r="CLN117" s="18"/>
      <c r="CLO117" s="18"/>
      <c r="CLP117" s="18"/>
      <c r="CLQ117" s="18"/>
      <c r="CLR117" s="18"/>
      <c r="CLS117" s="18"/>
      <c r="CLT117" s="18"/>
      <c r="CLU117" s="18"/>
      <c r="CLV117" s="18"/>
      <c r="CLW117" s="18"/>
      <c r="CLX117" s="18"/>
      <c r="CLY117" s="18"/>
      <c r="CLZ117" s="18"/>
      <c r="CMA117" s="18"/>
      <c r="CMB117" s="18"/>
      <c r="CMC117" s="18"/>
      <c r="CMD117" s="18"/>
      <c r="CME117" s="18"/>
      <c r="CMF117" s="18"/>
      <c r="CMG117" s="18"/>
      <c r="CMH117" s="18"/>
      <c r="CMI117" s="18"/>
      <c r="CMJ117" s="18"/>
      <c r="CMK117" s="18"/>
      <c r="CML117" s="18"/>
      <c r="CMM117" s="18"/>
      <c r="CMN117" s="18"/>
      <c r="CMO117" s="18"/>
      <c r="CMP117" s="18"/>
      <c r="CMQ117" s="18"/>
      <c r="CMR117" s="18"/>
      <c r="CMS117" s="18"/>
      <c r="CMT117" s="18"/>
      <c r="CMU117" s="18"/>
      <c r="CMV117" s="18"/>
      <c r="CMW117" s="18"/>
      <c r="CMX117" s="18"/>
      <c r="CMY117" s="18"/>
      <c r="CMZ117" s="18"/>
      <c r="CNA117" s="18"/>
      <c r="CNB117" s="18"/>
      <c r="CNC117" s="18"/>
      <c r="CND117" s="18"/>
      <c r="CNE117" s="18"/>
      <c r="CNF117" s="18"/>
      <c r="CNG117" s="18"/>
      <c r="CNH117" s="18"/>
      <c r="CNI117" s="18"/>
      <c r="CNJ117" s="18"/>
      <c r="CNK117" s="18"/>
      <c r="CNL117" s="18"/>
      <c r="CNM117" s="18"/>
      <c r="CNN117" s="18"/>
      <c r="CNO117" s="18"/>
      <c r="CNP117" s="18"/>
      <c r="CNQ117" s="18"/>
      <c r="CNR117" s="18"/>
      <c r="CNS117" s="18"/>
      <c r="CNT117" s="18"/>
      <c r="CNU117" s="18"/>
      <c r="CNV117" s="18"/>
      <c r="CNW117" s="18"/>
      <c r="CNX117" s="18"/>
      <c r="CNY117" s="18"/>
      <c r="CNZ117" s="18"/>
      <c r="COA117" s="18"/>
      <c r="COB117" s="18"/>
      <c r="COC117" s="18"/>
      <c r="COD117" s="18"/>
      <c r="COE117" s="18"/>
      <c r="COF117" s="18"/>
      <c r="COG117" s="18"/>
      <c r="COH117" s="18"/>
      <c r="COI117" s="18"/>
      <c r="COJ117" s="18"/>
      <c r="COK117" s="18"/>
      <c r="COL117" s="18"/>
      <c r="COM117" s="18"/>
      <c r="CON117" s="18"/>
      <c r="COO117" s="18"/>
      <c r="COP117" s="18"/>
      <c r="COQ117" s="18"/>
      <c r="COR117" s="18"/>
      <c r="COS117" s="18"/>
      <c r="COT117" s="18"/>
      <c r="COU117" s="18"/>
      <c r="COV117" s="18"/>
      <c r="COW117" s="18"/>
      <c r="COX117" s="18"/>
      <c r="COY117" s="18"/>
      <c r="COZ117" s="18"/>
      <c r="CPA117" s="18"/>
      <c r="CPB117" s="18"/>
      <c r="CPC117" s="18"/>
      <c r="CPD117" s="18"/>
      <c r="CPE117" s="18"/>
      <c r="CPF117" s="18"/>
      <c r="CPG117" s="18"/>
      <c r="CPH117" s="18"/>
      <c r="CPI117" s="18"/>
      <c r="CPJ117" s="18"/>
      <c r="CPK117" s="18"/>
      <c r="CPL117" s="18"/>
      <c r="CPM117" s="18"/>
      <c r="CPN117" s="18"/>
      <c r="CPO117" s="18"/>
      <c r="CPP117" s="18"/>
      <c r="CPQ117" s="18"/>
      <c r="CPR117" s="18"/>
      <c r="CPS117" s="18"/>
      <c r="CPT117" s="18"/>
      <c r="CPU117" s="18"/>
      <c r="CPV117" s="18"/>
      <c r="CPW117" s="18"/>
      <c r="CPX117" s="18"/>
      <c r="CPY117" s="18"/>
      <c r="CPZ117" s="18"/>
      <c r="CQA117" s="18"/>
      <c r="CQB117" s="18"/>
      <c r="CQC117" s="18"/>
      <c r="CQD117" s="18"/>
      <c r="CQE117" s="18"/>
      <c r="CQF117" s="18"/>
      <c r="CQG117" s="18"/>
      <c r="CQH117" s="18"/>
      <c r="CQI117" s="18"/>
      <c r="CQJ117" s="18"/>
      <c r="CQK117" s="18"/>
      <c r="CQL117" s="18"/>
      <c r="CQM117" s="18"/>
      <c r="CQN117" s="18"/>
      <c r="CQO117" s="18"/>
      <c r="CQP117" s="18"/>
      <c r="CQQ117" s="18"/>
      <c r="CQR117" s="18"/>
      <c r="CQS117" s="18"/>
      <c r="CQT117" s="18"/>
      <c r="CQU117" s="18"/>
      <c r="CQV117" s="18"/>
      <c r="CQW117" s="18"/>
      <c r="CQX117" s="18"/>
      <c r="CQY117" s="18"/>
      <c r="CQZ117" s="18"/>
      <c r="CRA117" s="18"/>
      <c r="CRB117" s="18"/>
      <c r="CRC117" s="18"/>
      <c r="CRD117" s="18"/>
      <c r="CRE117" s="18"/>
      <c r="CRF117" s="18"/>
      <c r="CRG117" s="18"/>
      <c r="CRH117" s="18"/>
      <c r="CRI117" s="18"/>
      <c r="CRJ117" s="18"/>
      <c r="CRK117" s="18"/>
      <c r="CRL117" s="18"/>
      <c r="CRM117" s="18"/>
      <c r="CRN117" s="18"/>
      <c r="CRO117" s="18"/>
      <c r="CRP117" s="18"/>
      <c r="CRQ117" s="18"/>
      <c r="CRR117" s="18"/>
      <c r="CRS117" s="18"/>
      <c r="CRT117" s="18"/>
      <c r="CRU117" s="18"/>
      <c r="CRV117" s="18"/>
      <c r="CRW117" s="18"/>
      <c r="CRX117" s="18"/>
      <c r="CRY117" s="18"/>
      <c r="CRZ117" s="18"/>
      <c r="CSA117" s="18"/>
      <c r="CSB117" s="18"/>
      <c r="CSC117" s="18"/>
      <c r="CSD117" s="18"/>
      <c r="CSE117" s="18"/>
      <c r="CSF117" s="18"/>
      <c r="CSG117" s="18"/>
      <c r="CSH117" s="18"/>
      <c r="CSI117" s="18"/>
      <c r="CSJ117" s="18"/>
      <c r="CSK117" s="18"/>
      <c r="CSL117" s="18"/>
      <c r="CSM117" s="18"/>
      <c r="CSN117" s="18"/>
      <c r="CSO117" s="18"/>
      <c r="CSP117" s="18"/>
      <c r="CSQ117" s="18"/>
      <c r="CSR117" s="18"/>
      <c r="CSS117" s="18"/>
      <c r="CST117" s="18"/>
      <c r="CSU117" s="18"/>
      <c r="CSV117" s="18"/>
      <c r="CSW117" s="18"/>
      <c r="CSX117" s="18"/>
      <c r="CSY117" s="18"/>
      <c r="CSZ117" s="18"/>
      <c r="CTA117" s="18"/>
      <c r="CTB117" s="18"/>
      <c r="CTC117" s="18"/>
      <c r="CTD117" s="18"/>
      <c r="CTE117" s="18"/>
      <c r="CTF117" s="18"/>
      <c r="CTG117" s="18"/>
      <c r="CTH117" s="18"/>
      <c r="CTI117" s="18"/>
      <c r="CTJ117" s="18"/>
      <c r="CTK117" s="18"/>
      <c r="CTL117" s="18"/>
      <c r="CTM117" s="18"/>
      <c r="CTN117" s="18"/>
      <c r="CTO117" s="18"/>
      <c r="CTP117" s="18"/>
      <c r="CTQ117" s="18"/>
      <c r="CTR117" s="18"/>
      <c r="CTS117" s="18"/>
      <c r="CTT117" s="18"/>
      <c r="CTU117" s="18"/>
      <c r="CTV117" s="18"/>
      <c r="CTW117" s="18"/>
      <c r="CTX117" s="18"/>
      <c r="CTY117" s="18"/>
      <c r="CTZ117" s="18"/>
      <c r="CUA117" s="18"/>
      <c r="CUB117" s="18"/>
      <c r="CUC117" s="18"/>
      <c r="CUD117" s="18"/>
      <c r="CUE117" s="18"/>
      <c r="CUF117" s="18"/>
      <c r="CUG117" s="18"/>
      <c r="CUH117" s="18"/>
      <c r="CUI117" s="18"/>
      <c r="CUJ117" s="18"/>
      <c r="CUK117" s="18"/>
      <c r="CUL117" s="18"/>
      <c r="CUM117" s="18"/>
      <c r="CUN117" s="18"/>
      <c r="CUO117" s="18"/>
      <c r="CUP117" s="18"/>
      <c r="CUQ117" s="18"/>
      <c r="CUR117" s="18"/>
      <c r="CUS117" s="18"/>
      <c r="CUT117" s="18"/>
      <c r="CUU117" s="18"/>
      <c r="CUV117" s="18"/>
      <c r="CUW117" s="18"/>
      <c r="CUX117" s="18"/>
      <c r="CUY117" s="18"/>
      <c r="CUZ117" s="18"/>
      <c r="CVA117" s="18"/>
      <c r="CVB117" s="18"/>
      <c r="CVC117" s="18"/>
      <c r="CVD117" s="18"/>
      <c r="CVE117" s="18"/>
      <c r="CVF117" s="18"/>
      <c r="CVG117" s="18"/>
      <c r="CVH117" s="18"/>
      <c r="CVI117" s="18"/>
      <c r="CVJ117" s="18"/>
      <c r="CVK117" s="18"/>
      <c r="CVL117" s="18"/>
      <c r="CVM117" s="18"/>
      <c r="CVN117" s="18"/>
      <c r="CVO117" s="18"/>
      <c r="CVP117" s="18"/>
      <c r="CVQ117" s="18"/>
      <c r="CVR117" s="18"/>
      <c r="CVS117" s="18"/>
      <c r="CVT117" s="18"/>
      <c r="CVU117" s="18"/>
      <c r="CVV117" s="18"/>
      <c r="CVW117" s="18"/>
      <c r="CVX117" s="18"/>
      <c r="CVY117" s="18"/>
      <c r="CVZ117" s="18"/>
      <c r="CWA117" s="18"/>
      <c r="CWB117" s="18"/>
      <c r="CWC117" s="18"/>
      <c r="CWD117" s="18"/>
      <c r="CWE117" s="18"/>
      <c r="CWF117" s="18"/>
      <c r="CWG117" s="18"/>
      <c r="CWH117" s="18"/>
      <c r="CWI117" s="18"/>
      <c r="CWJ117" s="18"/>
      <c r="CWK117" s="18"/>
      <c r="CWL117" s="18"/>
      <c r="CWM117" s="18"/>
      <c r="CWN117" s="18"/>
      <c r="CWO117" s="18"/>
      <c r="CWP117" s="18"/>
      <c r="CWQ117" s="18"/>
      <c r="CWR117" s="18"/>
      <c r="CWS117" s="18"/>
      <c r="CWT117" s="18"/>
      <c r="CWU117" s="18"/>
      <c r="CWV117" s="18"/>
      <c r="CWW117" s="18"/>
      <c r="CWX117" s="18"/>
      <c r="CWY117" s="18"/>
      <c r="CWZ117" s="18"/>
      <c r="CXA117" s="18"/>
      <c r="CXB117" s="18"/>
      <c r="CXC117" s="18"/>
      <c r="CXD117" s="18"/>
      <c r="CXE117" s="18"/>
      <c r="CXF117" s="18"/>
      <c r="CXG117" s="18"/>
      <c r="CXH117" s="18"/>
      <c r="CXI117" s="18"/>
      <c r="CXJ117" s="18"/>
      <c r="CXK117" s="18"/>
      <c r="CXL117" s="18"/>
      <c r="CXM117" s="18"/>
      <c r="CXN117" s="18"/>
      <c r="CXO117" s="18"/>
      <c r="CXP117" s="18"/>
      <c r="CXQ117" s="18"/>
      <c r="CXR117" s="18"/>
      <c r="CXS117" s="18"/>
      <c r="CXT117" s="18"/>
      <c r="CXU117" s="18"/>
      <c r="CXV117" s="18"/>
      <c r="CXW117" s="18"/>
      <c r="CXX117" s="18"/>
      <c r="CXY117" s="18"/>
      <c r="CXZ117" s="18"/>
      <c r="CYA117" s="18"/>
      <c r="CYB117" s="18"/>
      <c r="CYC117" s="18"/>
      <c r="CYD117" s="18"/>
      <c r="CYE117" s="18"/>
      <c r="CYF117" s="18"/>
      <c r="CYG117" s="18"/>
      <c r="CYH117" s="18"/>
      <c r="CYI117" s="18"/>
      <c r="CYJ117" s="18"/>
      <c r="CYK117" s="18"/>
      <c r="CYL117" s="18"/>
      <c r="CYM117" s="18"/>
      <c r="CYN117" s="18"/>
      <c r="CYO117" s="18"/>
      <c r="CYP117" s="18"/>
      <c r="CYQ117" s="18"/>
      <c r="CYR117" s="18"/>
      <c r="CYS117" s="18"/>
      <c r="CYT117" s="18"/>
      <c r="CYU117" s="18"/>
      <c r="CYV117" s="18"/>
      <c r="CYW117" s="18"/>
      <c r="CYX117" s="18"/>
      <c r="CYY117" s="18"/>
      <c r="CYZ117" s="18"/>
      <c r="CZA117" s="18"/>
      <c r="CZB117" s="18"/>
      <c r="CZC117" s="18"/>
      <c r="CZD117" s="18"/>
      <c r="CZE117" s="18"/>
      <c r="CZF117" s="18"/>
      <c r="CZG117" s="18"/>
      <c r="CZH117" s="18"/>
      <c r="CZI117" s="18"/>
      <c r="CZJ117" s="18"/>
      <c r="CZK117" s="18"/>
      <c r="CZL117" s="18"/>
      <c r="CZM117" s="18"/>
      <c r="CZN117" s="18"/>
      <c r="CZO117" s="18"/>
      <c r="CZP117" s="18"/>
      <c r="CZQ117" s="18"/>
      <c r="CZR117" s="18"/>
      <c r="CZS117" s="18"/>
      <c r="CZT117" s="18"/>
      <c r="CZU117" s="18"/>
      <c r="CZV117" s="18"/>
      <c r="CZW117" s="18"/>
      <c r="CZX117" s="18"/>
      <c r="CZY117" s="18"/>
      <c r="CZZ117" s="18"/>
      <c r="DAA117" s="18"/>
      <c r="DAB117" s="18"/>
      <c r="DAC117" s="18"/>
      <c r="DAD117" s="18"/>
      <c r="DAE117" s="18"/>
      <c r="DAF117" s="18"/>
      <c r="DAG117" s="18"/>
      <c r="DAH117" s="18"/>
      <c r="DAI117" s="18"/>
      <c r="DAJ117" s="18"/>
      <c r="DAK117" s="18"/>
      <c r="DAL117" s="18"/>
      <c r="DAM117" s="18"/>
      <c r="DAN117" s="18"/>
      <c r="DAO117" s="18"/>
      <c r="DAP117" s="18"/>
      <c r="DAQ117" s="18"/>
      <c r="DAR117" s="18"/>
      <c r="DAS117" s="18"/>
      <c r="DAT117" s="18"/>
      <c r="DAU117" s="18"/>
      <c r="DAV117" s="18"/>
      <c r="DAW117" s="18"/>
      <c r="DAX117" s="18"/>
      <c r="DAY117" s="18"/>
      <c r="DAZ117" s="18"/>
      <c r="DBA117" s="18"/>
      <c r="DBB117" s="18"/>
      <c r="DBC117" s="18"/>
      <c r="DBD117" s="18"/>
      <c r="DBE117" s="18"/>
      <c r="DBF117" s="18"/>
      <c r="DBG117" s="18"/>
      <c r="DBH117" s="18"/>
      <c r="DBI117" s="18"/>
      <c r="DBJ117" s="18"/>
      <c r="DBK117" s="18"/>
      <c r="DBL117" s="18"/>
      <c r="DBM117" s="18"/>
      <c r="DBN117" s="18"/>
      <c r="DBO117" s="18"/>
      <c r="DBP117" s="18"/>
      <c r="DBQ117" s="18"/>
      <c r="DBR117" s="18"/>
      <c r="DBS117" s="18"/>
      <c r="DBT117" s="18"/>
      <c r="DBU117" s="18"/>
      <c r="DBV117" s="18"/>
      <c r="DBW117" s="18"/>
      <c r="DBX117" s="18"/>
      <c r="DBY117" s="18"/>
      <c r="DBZ117" s="18"/>
      <c r="DCA117" s="18"/>
      <c r="DCB117" s="18"/>
      <c r="DCC117" s="18"/>
      <c r="DCD117" s="18"/>
      <c r="DCE117" s="18"/>
      <c r="DCF117" s="18"/>
      <c r="DCG117" s="18"/>
      <c r="DCH117" s="18"/>
      <c r="DCI117" s="18"/>
      <c r="DCJ117" s="18"/>
      <c r="DCK117" s="18"/>
      <c r="DCL117" s="18"/>
      <c r="DCM117" s="18"/>
      <c r="DCN117" s="18"/>
      <c r="DCO117" s="18"/>
      <c r="DCP117" s="18"/>
      <c r="DCQ117" s="18"/>
      <c r="DCR117" s="18"/>
      <c r="DCS117" s="18"/>
      <c r="DCT117" s="18"/>
      <c r="DCU117" s="18"/>
      <c r="DCV117" s="18"/>
      <c r="DCW117" s="18"/>
      <c r="DCX117" s="18"/>
      <c r="DCY117" s="18"/>
      <c r="DCZ117" s="18"/>
      <c r="DDA117" s="18"/>
      <c r="DDB117" s="18"/>
      <c r="DDC117" s="18"/>
      <c r="DDD117" s="18"/>
      <c r="DDE117" s="18"/>
      <c r="DDF117" s="18"/>
      <c r="DDG117" s="18"/>
      <c r="DDH117" s="18"/>
      <c r="DDI117" s="18"/>
      <c r="DDJ117" s="18"/>
      <c r="DDK117" s="18"/>
      <c r="DDL117" s="18"/>
      <c r="DDM117" s="18"/>
      <c r="DDN117" s="18"/>
      <c r="DDO117" s="18"/>
      <c r="DDP117" s="18"/>
      <c r="DDQ117" s="18"/>
      <c r="DDR117" s="18"/>
      <c r="DDS117" s="18"/>
      <c r="DDT117" s="18"/>
      <c r="DDU117" s="18"/>
      <c r="DDV117" s="18"/>
      <c r="DDW117" s="18"/>
      <c r="DDX117" s="18"/>
      <c r="DDY117" s="18"/>
      <c r="DDZ117" s="18"/>
      <c r="DEA117" s="18"/>
      <c r="DEB117" s="18"/>
      <c r="DEC117" s="18"/>
      <c r="DED117" s="18"/>
      <c r="DEE117" s="18"/>
      <c r="DEF117" s="18"/>
      <c r="DEG117" s="18"/>
      <c r="DEH117" s="18"/>
      <c r="DEI117" s="18"/>
      <c r="DEJ117" s="18"/>
      <c r="DEK117" s="18"/>
      <c r="DEL117" s="18"/>
      <c r="DEM117" s="18"/>
      <c r="DEN117" s="18"/>
      <c r="DEO117" s="18"/>
      <c r="DEP117" s="18"/>
      <c r="DEQ117" s="18"/>
      <c r="DER117" s="18"/>
      <c r="DES117" s="18"/>
      <c r="DET117" s="18"/>
      <c r="DEU117" s="18"/>
      <c r="DEV117" s="18"/>
      <c r="DEW117" s="18"/>
      <c r="DEX117" s="18"/>
      <c r="DEY117" s="18"/>
      <c r="DEZ117" s="18"/>
      <c r="DFA117" s="18"/>
      <c r="DFB117" s="18"/>
      <c r="DFC117" s="18"/>
      <c r="DFD117" s="18"/>
      <c r="DFE117" s="18"/>
      <c r="DFF117" s="18"/>
      <c r="DFG117" s="18"/>
      <c r="DFH117" s="18"/>
      <c r="DFI117" s="18"/>
      <c r="DFJ117" s="18"/>
      <c r="DFK117" s="18"/>
      <c r="DFL117" s="18"/>
      <c r="DFM117" s="18"/>
      <c r="DFN117" s="18"/>
      <c r="DFO117" s="18"/>
      <c r="DFP117" s="18"/>
      <c r="DFQ117" s="18"/>
      <c r="DFR117" s="18"/>
      <c r="DFS117" s="18"/>
      <c r="DFT117" s="18"/>
      <c r="DFU117" s="18"/>
      <c r="DFV117" s="18"/>
      <c r="DFW117" s="18"/>
      <c r="DFX117" s="18"/>
      <c r="DFY117" s="18"/>
      <c r="DFZ117" s="18"/>
      <c r="DGA117" s="18"/>
      <c r="DGB117" s="18"/>
      <c r="DGC117" s="18"/>
      <c r="DGD117" s="18"/>
      <c r="DGE117" s="18"/>
      <c r="DGF117" s="18"/>
      <c r="DGG117" s="18"/>
      <c r="DGH117" s="18"/>
      <c r="DGI117" s="18"/>
      <c r="DGJ117" s="18"/>
      <c r="DGK117" s="18"/>
      <c r="DGL117" s="18"/>
      <c r="DGM117" s="18"/>
      <c r="DGN117" s="18"/>
      <c r="DGO117" s="18"/>
      <c r="DGP117" s="18"/>
      <c r="DGQ117" s="18"/>
      <c r="DGR117" s="18"/>
      <c r="DGS117" s="18"/>
      <c r="DGT117" s="18"/>
      <c r="DGU117" s="18"/>
      <c r="DGV117" s="18"/>
      <c r="DGW117" s="18"/>
      <c r="DGX117" s="18"/>
      <c r="DGY117" s="18"/>
      <c r="DGZ117" s="18"/>
      <c r="DHA117" s="18"/>
      <c r="DHB117" s="18"/>
      <c r="DHC117" s="18"/>
      <c r="DHD117" s="18"/>
      <c r="DHE117" s="18"/>
      <c r="DHF117" s="18"/>
      <c r="DHG117" s="18"/>
      <c r="DHH117" s="18"/>
      <c r="DHI117" s="18"/>
      <c r="DHJ117" s="18"/>
      <c r="DHK117" s="18"/>
      <c r="DHL117" s="18"/>
      <c r="DHM117" s="18"/>
      <c r="DHN117" s="18"/>
      <c r="DHO117" s="18"/>
      <c r="DHP117" s="18"/>
      <c r="DHQ117" s="18"/>
      <c r="DHR117" s="18"/>
      <c r="DHS117" s="18"/>
      <c r="DHT117" s="18"/>
      <c r="DHU117" s="18"/>
      <c r="DHV117" s="18"/>
      <c r="DHW117" s="18"/>
      <c r="DHX117" s="18"/>
      <c r="DHY117" s="18"/>
      <c r="DHZ117" s="18"/>
      <c r="DIA117" s="18"/>
      <c r="DIB117" s="18"/>
      <c r="DIC117" s="18"/>
      <c r="DID117" s="18"/>
      <c r="DIE117" s="18"/>
      <c r="DIF117" s="18"/>
      <c r="DIG117" s="18"/>
      <c r="DIH117" s="18"/>
      <c r="DII117" s="18"/>
      <c r="DIJ117" s="18"/>
      <c r="DIK117" s="18"/>
      <c r="DIL117" s="18"/>
      <c r="DIM117" s="18"/>
      <c r="DIN117" s="18"/>
      <c r="DIO117" s="18"/>
      <c r="DIP117" s="18"/>
      <c r="DIQ117" s="18"/>
      <c r="DIR117" s="18"/>
      <c r="DIS117" s="18"/>
      <c r="DIT117" s="18"/>
      <c r="DIU117" s="18"/>
      <c r="DIV117" s="18"/>
      <c r="DIW117" s="18"/>
      <c r="DIX117" s="18"/>
      <c r="DIY117" s="18"/>
      <c r="DIZ117" s="18"/>
      <c r="DJA117" s="18"/>
      <c r="DJB117" s="18"/>
      <c r="DJC117" s="18"/>
      <c r="DJD117" s="18"/>
      <c r="DJE117" s="18"/>
      <c r="DJF117" s="18"/>
      <c r="DJG117" s="18"/>
      <c r="DJH117" s="18"/>
      <c r="DJI117" s="18"/>
      <c r="DJJ117" s="18"/>
      <c r="DJK117" s="18"/>
      <c r="DJL117" s="18"/>
      <c r="DJM117" s="18"/>
      <c r="DJN117" s="18"/>
      <c r="DJO117" s="18"/>
      <c r="DJP117" s="18"/>
      <c r="DJQ117" s="18"/>
      <c r="DJR117" s="18"/>
      <c r="DJS117" s="18"/>
      <c r="DJT117" s="18"/>
      <c r="DJU117" s="18"/>
      <c r="DJV117" s="18"/>
      <c r="DJW117" s="18"/>
      <c r="DJX117" s="18"/>
      <c r="DJY117" s="18"/>
      <c r="DJZ117" s="18"/>
      <c r="DKA117" s="18"/>
      <c r="DKB117" s="18"/>
      <c r="DKC117" s="18"/>
      <c r="DKD117" s="18"/>
      <c r="DKE117" s="18"/>
      <c r="DKF117" s="18"/>
      <c r="DKG117" s="18"/>
      <c r="DKH117" s="18"/>
      <c r="DKI117" s="18"/>
      <c r="DKJ117" s="18"/>
      <c r="DKK117" s="18"/>
      <c r="DKL117" s="18"/>
      <c r="DKM117" s="18"/>
      <c r="DKN117" s="18"/>
      <c r="DKO117" s="18"/>
      <c r="DKP117" s="18"/>
      <c r="DKQ117" s="18"/>
      <c r="DKR117" s="18"/>
      <c r="DKS117" s="18"/>
      <c r="DKT117" s="18"/>
      <c r="DKU117" s="18"/>
      <c r="DKV117" s="18"/>
      <c r="DKW117" s="18"/>
      <c r="DKX117" s="18"/>
      <c r="DKY117" s="18"/>
      <c r="DKZ117" s="18"/>
      <c r="DLA117" s="18"/>
      <c r="DLB117" s="18"/>
      <c r="DLC117" s="18"/>
      <c r="DLD117" s="18"/>
      <c r="DLE117" s="18"/>
      <c r="DLF117" s="18"/>
      <c r="DLG117" s="18"/>
      <c r="DLH117" s="18"/>
      <c r="DLI117" s="18"/>
      <c r="DLJ117" s="18"/>
      <c r="DLK117" s="18"/>
      <c r="DLL117" s="18"/>
      <c r="DLM117" s="18"/>
      <c r="DLN117" s="18"/>
      <c r="DLO117" s="18"/>
      <c r="DLP117" s="18"/>
      <c r="DLQ117" s="18"/>
      <c r="DLR117" s="18"/>
      <c r="DLS117" s="18"/>
      <c r="DLT117" s="18"/>
      <c r="DLU117" s="18"/>
      <c r="DLV117" s="18"/>
      <c r="DLW117" s="18"/>
      <c r="DLX117" s="18"/>
      <c r="DLY117" s="18"/>
      <c r="DLZ117" s="18"/>
      <c r="DMA117" s="18"/>
      <c r="DMB117" s="18"/>
      <c r="DMC117" s="18"/>
      <c r="DMD117" s="18"/>
      <c r="DME117" s="18"/>
      <c r="DMF117" s="18"/>
      <c r="DMG117" s="18"/>
      <c r="DMH117" s="18"/>
      <c r="DMI117" s="18"/>
      <c r="DMJ117" s="18"/>
      <c r="DMK117" s="18"/>
      <c r="DML117" s="18"/>
      <c r="DMM117" s="18"/>
      <c r="DMN117" s="18"/>
      <c r="DMO117" s="18"/>
      <c r="DMP117" s="18"/>
      <c r="DMQ117" s="18"/>
      <c r="DMR117" s="18"/>
      <c r="DMS117" s="18"/>
      <c r="DMT117" s="18"/>
      <c r="DMU117" s="18"/>
      <c r="DMV117" s="18"/>
      <c r="DMW117" s="18"/>
      <c r="DMX117" s="18"/>
      <c r="DMY117" s="18"/>
      <c r="DMZ117" s="18"/>
      <c r="DNA117" s="18"/>
      <c r="DNB117" s="18"/>
      <c r="DNC117" s="18"/>
      <c r="DND117" s="18"/>
      <c r="DNE117" s="18"/>
      <c r="DNF117" s="18"/>
      <c r="DNG117" s="18"/>
      <c r="DNH117" s="18"/>
      <c r="DNI117" s="18"/>
      <c r="DNJ117" s="18"/>
      <c r="DNK117" s="18"/>
      <c r="DNL117" s="18"/>
      <c r="DNM117" s="18"/>
      <c r="DNN117" s="18"/>
      <c r="DNO117" s="18"/>
      <c r="DNP117" s="18"/>
      <c r="DNQ117" s="18"/>
      <c r="DNR117" s="18"/>
      <c r="DNS117" s="18"/>
      <c r="DNT117" s="18"/>
      <c r="DNU117" s="18"/>
      <c r="DNV117" s="18"/>
      <c r="DNW117" s="18"/>
      <c r="DNX117" s="18"/>
      <c r="DNY117" s="18"/>
      <c r="DNZ117" s="18"/>
      <c r="DOA117" s="18"/>
      <c r="DOB117" s="18"/>
      <c r="DOC117" s="18"/>
      <c r="DOD117" s="18"/>
      <c r="DOE117" s="18"/>
      <c r="DOF117" s="18"/>
      <c r="DOG117" s="18"/>
      <c r="DOH117" s="18"/>
      <c r="DOI117" s="18"/>
      <c r="DOJ117" s="18"/>
      <c r="DOK117" s="18"/>
      <c r="DOL117" s="18"/>
      <c r="DOM117" s="18"/>
      <c r="DON117" s="18"/>
      <c r="DOO117" s="18"/>
      <c r="DOP117" s="18"/>
      <c r="DOQ117" s="18"/>
      <c r="DOR117" s="18"/>
      <c r="DOS117" s="18"/>
      <c r="DOT117" s="18"/>
      <c r="DOU117" s="18"/>
      <c r="DOV117" s="18"/>
      <c r="DOW117" s="18"/>
      <c r="DOX117" s="18"/>
      <c r="DOY117" s="18"/>
      <c r="DOZ117" s="18"/>
      <c r="DPA117" s="18"/>
      <c r="DPB117" s="18"/>
      <c r="DPC117" s="18"/>
      <c r="DPD117" s="18"/>
      <c r="DPE117" s="18"/>
      <c r="DPF117" s="18"/>
      <c r="DPG117" s="18"/>
      <c r="DPH117" s="18"/>
      <c r="DPI117" s="18"/>
      <c r="DPJ117" s="18"/>
      <c r="DPK117" s="18"/>
      <c r="DPL117" s="18"/>
      <c r="DPM117" s="18"/>
      <c r="DPN117" s="18"/>
      <c r="DPO117" s="18"/>
      <c r="DPP117" s="18"/>
      <c r="DPQ117" s="18"/>
      <c r="DPR117" s="18"/>
      <c r="DPS117" s="18"/>
      <c r="DPT117" s="18"/>
      <c r="DPU117" s="18"/>
      <c r="DPV117" s="18"/>
      <c r="DPW117" s="18"/>
      <c r="DPX117" s="18"/>
      <c r="DPY117" s="18"/>
      <c r="DPZ117" s="18"/>
      <c r="DQA117" s="18"/>
      <c r="DQB117" s="18"/>
      <c r="DQC117" s="18"/>
      <c r="DQD117" s="18"/>
      <c r="DQE117" s="18"/>
      <c r="DQF117" s="18"/>
      <c r="DQG117" s="18"/>
      <c r="DQH117" s="18"/>
      <c r="DQI117" s="18"/>
      <c r="DQJ117" s="18"/>
      <c r="DQK117" s="18"/>
      <c r="DQL117" s="18"/>
      <c r="DQM117" s="18"/>
      <c r="DQN117" s="18"/>
      <c r="DQO117" s="18"/>
      <c r="DQP117" s="18"/>
      <c r="DQQ117" s="18"/>
      <c r="DQR117" s="18"/>
      <c r="DQS117" s="18"/>
      <c r="DQT117" s="18"/>
      <c r="DQU117" s="18"/>
      <c r="DQV117" s="18"/>
      <c r="DQW117" s="18"/>
      <c r="DQX117" s="18"/>
      <c r="DQY117" s="18"/>
      <c r="DQZ117" s="18"/>
      <c r="DRA117" s="18"/>
      <c r="DRB117" s="18"/>
      <c r="DRC117" s="18"/>
      <c r="DRD117" s="18"/>
      <c r="DRE117" s="18"/>
      <c r="DRF117" s="18"/>
      <c r="DRG117" s="18"/>
      <c r="DRH117" s="18"/>
      <c r="DRI117" s="18"/>
      <c r="DRJ117" s="18"/>
      <c r="DRK117" s="18"/>
      <c r="DRL117" s="18"/>
      <c r="DRM117" s="18"/>
      <c r="DRN117" s="18"/>
      <c r="DRO117" s="18"/>
      <c r="DRP117" s="18"/>
      <c r="DRQ117" s="18"/>
      <c r="DRR117" s="18"/>
      <c r="DRS117" s="18"/>
      <c r="DRT117" s="18"/>
      <c r="DRU117" s="18"/>
      <c r="DRV117" s="18"/>
      <c r="DRW117" s="18"/>
      <c r="DRX117" s="18"/>
      <c r="DRY117" s="18"/>
      <c r="DRZ117" s="18"/>
      <c r="DSA117" s="18"/>
      <c r="DSB117" s="18"/>
      <c r="DSC117" s="18"/>
      <c r="DSD117" s="18"/>
      <c r="DSE117" s="18"/>
      <c r="DSF117" s="18"/>
      <c r="DSG117" s="18"/>
      <c r="DSH117" s="18"/>
      <c r="DSI117" s="18"/>
      <c r="DSJ117" s="18"/>
      <c r="DSK117" s="18"/>
      <c r="DSL117" s="18"/>
      <c r="DSM117" s="18"/>
      <c r="DSN117" s="18"/>
      <c r="DSO117" s="18"/>
      <c r="DSP117" s="18"/>
      <c r="DSQ117" s="18"/>
      <c r="DSR117" s="18"/>
      <c r="DSS117" s="18"/>
      <c r="DST117" s="18"/>
      <c r="DSU117" s="18"/>
      <c r="DSV117" s="18"/>
      <c r="DSW117" s="18"/>
      <c r="DSX117" s="18"/>
      <c r="DSY117" s="18"/>
      <c r="DSZ117" s="18"/>
      <c r="DTA117" s="18"/>
      <c r="DTB117" s="18"/>
      <c r="DTC117" s="18"/>
      <c r="DTD117" s="18"/>
      <c r="DTE117" s="18"/>
      <c r="DTF117" s="18"/>
      <c r="DTG117" s="18"/>
      <c r="DTH117" s="18"/>
      <c r="DTI117" s="18"/>
      <c r="DTJ117" s="18"/>
      <c r="DTK117" s="18"/>
      <c r="DTL117" s="18"/>
      <c r="DTM117" s="18"/>
      <c r="DTN117" s="18"/>
      <c r="DTO117" s="18"/>
      <c r="DTP117" s="18"/>
      <c r="DTQ117" s="18"/>
      <c r="DTR117" s="18"/>
      <c r="DTS117" s="18"/>
      <c r="DTT117" s="18"/>
      <c r="DTU117" s="18"/>
      <c r="DTV117" s="18"/>
      <c r="DTW117" s="18"/>
      <c r="DTX117" s="18"/>
      <c r="DTY117" s="18"/>
      <c r="DTZ117" s="18"/>
      <c r="DUA117" s="18"/>
      <c r="DUB117" s="18"/>
      <c r="DUC117" s="18"/>
      <c r="DUD117" s="18"/>
      <c r="DUE117" s="18"/>
      <c r="DUF117" s="18"/>
      <c r="DUG117" s="18"/>
      <c r="DUH117" s="18"/>
      <c r="DUI117" s="18"/>
      <c r="DUJ117" s="18"/>
      <c r="DUK117" s="18"/>
      <c r="DUL117" s="18"/>
      <c r="DUM117" s="18"/>
      <c r="DUN117" s="18"/>
      <c r="DUO117" s="18"/>
      <c r="DUP117" s="18"/>
      <c r="DUQ117" s="18"/>
      <c r="DUR117" s="18"/>
      <c r="DUS117" s="18"/>
      <c r="DUT117" s="18"/>
      <c r="DUU117" s="18"/>
      <c r="DUV117" s="18"/>
      <c r="DUW117" s="18"/>
      <c r="DUX117" s="18"/>
      <c r="DUY117" s="18"/>
      <c r="DUZ117" s="18"/>
      <c r="DVA117" s="18"/>
      <c r="DVB117" s="18"/>
      <c r="DVC117" s="18"/>
      <c r="DVD117" s="18"/>
      <c r="DVE117" s="18"/>
      <c r="DVF117" s="18"/>
      <c r="DVG117" s="18"/>
      <c r="DVH117" s="18"/>
      <c r="DVI117" s="18"/>
      <c r="DVJ117" s="18"/>
      <c r="DVK117" s="18"/>
      <c r="DVL117" s="18"/>
      <c r="DVM117" s="18"/>
      <c r="DVN117" s="18"/>
      <c r="DVO117" s="18"/>
      <c r="DVP117" s="18"/>
      <c r="DVQ117" s="18"/>
      <c r="DVR117" s="18"/>
      <c r="DVS117" s="18"/>
      <c r="DVT117" s="18"/>
      <c r="DVU117" s="18"/>
      <c r="DVV117" s="18"/>
      <c r="DVW117" s="18"/>
      <c r="DVX117" s="18"/>
      <c r="DVY117" s="18"/>
      <c r="DVZ117" s="18"/>
      <c r="DWA117" s="18"/>
      <c r="DWB117" s="18"/>
      <c r="DWC117" s="18"/>
      <c r="DWD117" s="18"/>
      <c r="DWE117" s="18"/>
      <c r="DWF117" s="18"/>
      <c r="DWG117" s="18"/>
      <c r="DWH117" s="18"/>
      <c r="DWI117" s="18"/>
      <c r="DWJ117" s="18"/>
      <c r="DWK117" s="18"/>
      <c r="DWL117" s="18"/>
      <c r="DWM117" s="18"/>
      <c r="DWN117" s="18"/>
      <c r="DWO117" s="18"/>
      <c r="DWP117" s="18"/>
      <c r="DWQ117" s="18"/>
      <c r="DWR117" s="18"/>
      <c r="DWS117" s="18"/>
      <c r="DWT117" s="18"/>
      <c r="DWU117" s="18"/>
      <c r="DWV117" s="18"/>
      <c r="DWW117" s="18"/>
      <c r="DWX117" s="18"/>
      <c r="DWY117" s="18"/>
      <c r="DWZ117" s="18"/>
      <c r="DXA117" s="18"/>
      <c r="DXB117" s="18"/>
      <c r="DXC117" s="18"/>
      <c r="DXD117" s="18"/>
      <c r="DXE117" s="18"/>
      <c r="DXF117" s="18"/>
      <c r="DXG117" s="18"/>
      <c r="DXH117" s="18"/>
      <c r="DXI117" s="18"/>
      <c r="DXJ117" s="18"/>
      <c r="DXK117" s="18"/>
      <c r="DXL117" s="18"/>
      <c r="DXM117" s="18"/>
      <c r="DXN117" s="18"/>
      <c r="DXO117" s="18"/>
      <c r="DXP117" s="18"/>
      <c r="DXQ117" s="18"/>
      <c r="DXR117" s="18"/>
      <c r="DXS117" s="18"/>
      <c r="DXT117" s="18"/>
      <c r="DXU117" s="18"/>
      <c r="DXV117" s="18"/>
      <c r="DXW117" s="18"/>
      <c r="DXX117" s="18"/>
      <c r="DXY117" s="18"/>
      <c r="DXZ117" s="18"/>
      <c r="DYA117" s="18"/>
      <c r="DYB117" s="18"/>
      <c r="DYC117" s="18"/>
      <c r="DYD117" s="18"/>
      <c r="DYE117" s="18"/>
      <c r="DYF117" s="18"/>
      <c r="DYG117" s="18"/>
      <c r="DYH117" s="18"/>
      <c r="DYI117" s="18"/>
      <c r="DYJ117" s="18"/>
      <c r="DYK117" s="18"/>
      <c r="DYL117" s="18"/>
      <c r="DYM117" s="18"/>
      <c r="DYN117" s="18"/>
      <c r="DYO117" s="18"/>
      <c r="DYP117" s="18"/>
      <c r="DYQ117" s="18"/>
      <c r="DYR117" s="18"/>
      <c r="DYS117" s="18"/>
      <c r="DYT117" s="18"/>
      <c r="DYU117" s="18"/>
      <c r="DYV117" s="18"/>
      <c r="DYW117" s="18"/>
      <c r="DYX117" s="18"/>
      <c r="DYY117" s="18"/>
      <c r="DYZ117" s="18"/>
      <c r="DZA117" s="18"/>
      <c r="DZB117" s="18"/>
      <c r="DZC117" s="18"/>
      <c r="DZD117" s="18"/>
      <c r="DZE117" s="18"/>
      <c r="DZF117" s="18"/>
      <c r="DZG117" s="18"/>
      <c r="DZH117" s="18"/>
      <c r="DZI117" s="18"/>
      <c r="DZJ117" s="18"/>
      <c r="DZK117" s="18"/>
      <c r="DZL117" s="18"/>
      <c r="DZM117" s="18"/>
      <c r="DZN117" s="18"/>
      <c r="DZO117" s="18"/>
      <c r="DZP117" s="18"/>
      <c r="DZQ117" s="18"/>
      <c r="DZR117" s="18"/>
      <c r="DZS117" s="18"/>
      <c r="DZT117" s="18"/>
      <c r="DZU117" s="18"/>
      <c r="DZV117" s="18"/>
      <c r="DZW117" s="18"/>
      <c r="DZX117" s="18"/>
      <c r="DZY117" s="18"/>
      <c r="DZZ117" s="18"/>
      <c r="EAA117" s="18"/>
      <c r="EAB117" s="18"/>
      <c r="EAC117" s="18"/>
      <c r="EAD117" s="18"/>
      <c r="EAE117" s="18"/>
      <c r="EAF117" s="18"/>
      <c r="EAG117" s="18"/>
      <c r="EAH117" s="18"/>
      <c r="EAI117" s="18"/>
      <c r="EAJ117" s="18"/>
      <c r="EAK117" s="18"/>
      <c r="EAL117" s="18"/>
      <c r="EAM117" s="18"/>
      <c r="EAN117" s="18"/>
      <c r="EAO117" s="18"/>
      <c r="EAP117" s="18"/>
      <c r="EAQ117" s="18"/>
      <c r="EAR117" s="18"/>
      <c r="EAS117" s="18"/>
      <c r="EAT117" s="18"/>
      <c r="EAU117" s="18"/>
      <c r="EAV117" s="18"/>
      <c r="EAW117" s="18"/>
      <c r="EAX117" s="18"/>
      <c r="EAY117" s="18"/>
      <c r="EAZ117" s="18"/>
      <c r="EBA117" s="18"/>
      <c r="EBB117" s="18"/>
      <c r="EBC117" s="18"/>
      <c r="EBD117" s="18"/>
      <c r="EBE117" s="18"/>
      <c r="EBF117" s="18"/>
      <c r="EBG117" s="18"/>
      <c r="EBH117" s="18"/>
      <c r="EBI117" s="18"/>
      <c r="EBJ117" s="18"/>
      <c r="EBK117" s="18"/>
      <c r="EBL117" s="18"/>
      <c r="EBM117" s="18"/>
      <c r="EBN117" s="18"/>
      <c r="EBO117" s="18"/>
      <c r="EBP117" s="18"/>
      <c r="EBQ117" s="18"/>
      <c r="EBR117" s="18"/>
      <c r="EBS117" s="18"/>
      <c r="EBT117" s="18"/>
      <c r="EBU117" s="18"/>
      <c r="EBV117" s="18"/>
      <c r="EBW117" s="18"/>
      <c r="EBX117" s="18"/>
      <c r="EBY117" s="18"/>
      <c r="EBZ117" s="18"/>
      <c r="ECA117" s="18"/>
      <c r="ECB117" s="18"/>
      <c r="ECC117" s="18"/>
      <c r="ECD117" s="18"/>
      <c r="ECE117" s="18"/>
      <c r="ECF117" s="18"/>
      <c r="ECG117" s="18"/>
      <c r="ECH117" s="18"/>
      <c r="ECI117" s="18"/>
      <c r="ECJ117" s="18"/>
      <c r="ECK117" s="18"/>
      <c r="ECL117" s="18"/>
      <c r="ECM117" s="18"/>
      <c r="ECN117" s="18"/>
      <c r="ECO117" s="18"/>
      <c r="ECP117" s="18"/>
      <c r="ECQ117" s="18"/>
      <c r="ECR117" s="18"/>
      <c r="ECS117" s="18"/>
      <c r="ECT117" s="18"/>
      <c r="ECU117" s="18"/>
      <c r="ECV117" s="18"/>
      <c r="ECW117" s="18"/>
      <c r="ECX117" s="18"/>
      <c r="ECY117" s="18"/>
      <c r="ECZ117" s="18"/>
      <c r="EDA117" s="18"/>
      <c r="EDB117" s="18"/>
      <c r="EDC117" s="18"/>
      <c r="EDD117" s="18"/>
      <c r="EDE117" s="18"/>
      <c r="EDF117" s="18"/>
      <c r="EDG117" s="18"/>
      <c r="EDH117" s="18"/>
      <c r="EDI117" s="18"/>
      <c r="EDJ117" s="18"/>
      <c r="EDK117" s="18"/>
      <c r="EDL117" s="18"/>
      <c r="EDM117" s="18"/>
      <c r="EDN117" s="18"/>
      <c r="EDO117" s="18"/>
      <c r="EDP117" s="18"/>
      <c r="EDQ117" s="18"/>
      <c r="EDR117" s="18"/>
      <c r="EDS117" s="18"/>
      <c r="EDT117" s="18"/>
      <c r="EDU117" s="18"/>
      <c r="EDV117" s="18"/>
      <c r="EDW117" s="18"/>
      <c r="EDX117" s="18"/>
      <c r="EDY117" s="18"/>
      <c r="EDZ117" s="18"/>
      <c r="EEA117" s="18"/>
      <c r="EEB117" s="18"/>
      <c r="EEC117" s="18"/>
      <c r="EED117" s="18"/>
      <c r="EEE117" s="18"/>
      <c r="EEF117" s="18"/>
      <c r="EEG117" s="18"/>
      <c r="EEH117" s="18"/>
      <c r="EEI117" s="18"/>
      <c r="EEJ117" s="18"/>
      <c r="EEK117" s="18"/>
      <c r="EEL117" s="18"/>
      <c r="EEM117" s="18"/>
      <c r="EEN117" s="18"/>
      <c r="EEO117" s="18"/>
      <c r="EEP117" s="18"/>
      <c r="EEQ117" s="18"/>
      <c r="EER117" s="18"/>
      <c r="EES117" s="18"/>
      <c r="EET117" s="18"/>
      <c r="EEU117" s="18"/>
      <c r="EEV117" s="18"/>
      <c r="EEW117" s="18"/>
      <c r="EEX117" s="18"/>
      <c r="EEY117" s="18"/>
      <c r="EEZ117" s="18"/>
      <c r="EFA117" s="18"/>
      <c r="EFB117" s="18"/>
      <c r="EFC117" s="18"/>
      <c r="EFD117" s="18"/>
      <c r="EFE117" s="18"/>
      <c r="EFF117" s="18"/>
      <c r="EFG117" s="18"/>
      <c r="EFH117" s="18"/>
      <c r="EFI117" s="18"/>
      <c r="EFJ117" s="18"/>
      <c r="EFK117" s="18"/>
      <c r="EFL117" s="18"/>
      <c r="EFM117" s="18"/>
      <c r="EFN117" s="18"/>
      <c r="EFO117" s="18"/>
      <c r="EFP117" s="18"/>
      <c r="EFQ117" s="18"/>
      <c r="EFR117" s="18"/>
      <c r="EFS117" s="18"/>
      <c r="EFT117" s="18"/>
      <c r="EFU117" s="18"/>
      <c r="EFV117" s="18"/>
      <c r="EFW117" s="18"/>
      <c r="EFX117" s="18"/>
      <c r="EFY117" s="18"/>
      <c r="EFZ117" s="18"/>
      <c r="EGA117" s="18"/>
      <c r="EGB117" s="18"/>
      <c r="EGC117" s="18"/>
      <c r="EGD117" s="18"/>
      <c r="EGE117" s="18"/>
      <c r="EGF117" s="18"/>
      <c r="EGG117" s="18"/>
      <c r="EGH117" s="18"/>
      <c r="EGI117" s="18"/>
      <c r="EGJ117" s="18"/>
      <c r="EGK117" s="18"/>
      <c r="EGL117" s="18"/>
      <c r="EGM117" s="18"/>
      <c r="EGN117" s="18"/>
      <c r="EGO117" s="18"/>
      <c r="EGP117" s="18"/>
      <c r="EGQ117" s="18"/>
      <c r="EGR117" s="18"/>
      <c r="EGS117" s="18"/>
      <c r="EGT117" s="18"/>
      <c r="EGU117" s="18"/>
      <c r="EGV117" s="18"/>
      <c r="EGW117" s="18"/>
      <c r="EGX117" s="18"/>
      <c r="EGY117" s="18"/>
      <c r="EGZ117" s="18"/>
      <c r="EHA117" s="18"/>
      <c r="EHB117" s="18"/>
      <c r="EHC117" s="18"/>
      <c r="EHD117" s="18"/>
      <c r="EHE117" s="18"/>
      <c r="EHF117" s="18"/>
      <c r="EHG117" s="18"/>
      <c r="EHH117" s="18"/>
      <c r="EHI117" s="18"/>
      <c r="EHJ117" s="18"/>
      <c r="EHK117" s="18"/>
      <c r="EHL117" s="18"/>
      <c r="EHM117" s="18"/>
      <c r="EHN117" s="18"/>
      <c r="EHO117" s="18"/>
      <c r="EHP117" s="18"/>
      <c r="EHQ117" s="18"/>
      <c r="EHR117" s="18"/>
      <c r="EHS117" s="18"/>
      <c r="EHT117" s="18"/>
      <c r="EHU117" s="18"/>
      <c r="EHV117" s="18"/>
      <c r="EHW117" s="18"/>
      <c r="EHX117" s="18"/>
      <c r="EHY117" s="18"/>
      <c r="EHZ117" s="18"/>
      <c r="EIA117" s="18"/>
      <c r="EIB117" s="18"/>
      <c r="EIC117" s="18"/>
      <c r="EID117" s="18"/>
      <c r="EIE117" s="18"/>
      <c r="EIF117" s="18"/>
      <c r="EIG117" s="18"/>
      <c r="EIH117" s="18"/>
      <c r="EII117" s="18"/>
      <c r="EIJ117" s="18"/>
      <c r="EIK117" s="18"/>
      <c r="EIL117" s="18"/>
      <c r="EIM117" s="18"/>
      <c r="EIN117" s="18"/>
      <c r="EIO117" s="18"/>
      <c r="EIP117" s="18"/>
      <c r="EIQ117" s="18"/>
      <c r="EIR117" s="18"/>
      <c r="EIS117" s="18"/>
      <c r="EIT117" s="18"/>
      <c r="EIU117" s="18"/>
      <c r="EIV117" s="18"/>
      <c r="EIW117" s="18"/>
      <c r="EIX117" s="18"/>
      <c r="EIY117" s="18"/>
      <c r="EIZ117" s="18"/>
      <c r="EJA117" s="18"/>
      <c r="EJB117" s="18"/>
      <c r="EJC117" s="18"/>
      <c r="EJD117" s="18"/>
      <c r="EJE117" s="18"/>
      <c r="EJF117" s="18"/>
      <c r="EJG117" s="18"/>
      <c r="EJH117" s="18"/>
      <c r="EJI117" s="18"/>
      <c r="EJJ117" s="18"/>
      <c r="EJK117" s="18"/>
      <c r="EJL117" s="18"/>
      <c r="EJM117" s="18"/>
      <c r="EJN117" s="18"/>
      <c r="EJO117" s="18"/>
      <c r="EJP117" s="18"/>
      <c r="EJQ117" s="18"/>
      <c r="EJR117" s="18"/>
      <c r="EJS117" s="18"/>
      <c r="EJT117" s="18"/>
      <c r="EJU117" s="18"/>
      <c r="EJV117" s="18"/>
      <c r="EJW117" s="18"/>
      <c r="EJX117" s="18"/>
      <c r="EJY117" s="18"/>
      <c r="EJZ117" s="18"/>
      <c r="EKA117" s="18"/>
      <c r="EKB117" s="18"/>
      <c r="EKC117" s="18"/>
      <c r="EKD117" s="18"/>
      <c r="EKE117" s="18"/>
      <c r="EKF117" s="18"/>
      <c r="EKG117" s="18"/>
      <c r="EKH117" s="18"/>
      <c r="EKI117" s="18"/>
      <c r="EKJ117" s="18"/>
      <c r="EKK117" s="18"/>
      <c r="EKL117" s="18"/>
      <c r="EKM117" s="18"/>
      <c r="EKN117" s="18"/>
      <c r="EKO117" s="18"/>
      <c r="EKP117" s="18"/>
      <c r="EKQ117" s="18"/>
      <c r="EKR117" s="18"/>
      <c r="EKS117" s="18"/>
      <c r="EKT117" s="18"/>
      <c r="EKU117" s="18"/>
      <c r="EKV117" s="18"/>
      <c r="EKW117" s="18"/>
      <c r="EKX117" s="18"/>
      <c r="EKY117" s="18"/>
      <c r="EKZ117" s="18"/>
      <c r="ELA117" s="18"/>
      <c r="ELB117" s="18"/>
      <c r="ELC117" s="18"/>
      <c r="ELD117" s="18"/>
      <c r="ELE117" s="18"/>
      <c r="ELF117" s="18"/>
      <c r="ELG117" s="18"/>
      <c r="ELH117" s="18"/>
      <c r="ELI117" s="18"/>
      <c r="ELJ117" s="18"/>
      <c r="ELK117" s="18"/>
      <c r="ELL117" s="18"/>
      <c r="ELM117" s="18"/>
      <c r="ELN117" s="18"/>
      <c r="ELO117" s="18"/>
      <c r="ELP117" s="18"/>
      <c r="ELQ117" s="18"/>
      <c r="ELR117" s="18"/>
      <c r="ELS117" s="18"/>
      <c r="ELT117" s="18"/>
      <c r="ELU117" s="18"/>
      <c r="ELV117" s="18"/>
      <c r="ELW117" s="18"/>
      <c r="ELX117" s="18"/>
      <c r="ELY117" s="18"/>
      <c r="ELZ117" s="18"/>
      <c r="EMA117" s="18"/>
      <c r="EMB117" s="18"/>
      <c r="EMC117" s="18"/>
      <c r="EMD117" s="18"/>
      <c r="EME117" s="18"/>
      <c r="EMF117" s="18"/>
      <c r="EMG117" s="18"/>
      <c r="EMH117" s="18"/>
      <c r="EMI117" s="18"/>
      <c r="EMJ117" s="18"/>
      <c r="EMK117" s="18"/>
      <c r="EML117" s="18"/>
      <c r="EMM117" s="18"/>
      <c r="EMN117" s="18"/>
      <c r="EMO117" s="18"/>
      <c r="EMP117" s="18"/>
      <c r="EMQ117" s="18"/>
      <c r="EMR117" s="18"/>
      <c r="EMS117" s="18"/>
      <c r="EMT117" s="18"/>
      <c r="EMU117" s="18"/>
      <c r="EMV117" s="18"/>
      <c r="EMW117" s="18"/>
      <c r="EMX117" s="18"/>
      <c r="EMY117" s="18"/>
      <c r="EMZ117" s="18"/>
      <c r="ENA117" s="18"/>
      <c r="ENB117" s="18"/>
      <c r="ENC117" s="18"/>
      <c r="END117" s="18"/>
      <c r="ENE117" s="18"/>
      <c r="ENF117" s="18"/>
      <c r="ENG117" s="18"/>
      <c r="ENH117" s="18"/>
      <c r="ENI117" s="18"/>
      <c r="ENJ117" s="18"/>
      <c r="ENK117" s="18"/>
      <c r="ENL117" s="18"/>
      <c r="ENM117" s="18"/>
      <c r="ENN117" s="18"/>
      <c r="ENO117" s="18"/>
      <c r="ENP117" s="18"/>
      <c r="ENQ117" s="18"/>
      <c r="ENR117" s="18"/>
      <c r="ENS117" s="18"/>
      <c r="ENT117" s="18"/>
      <c r="ENU117" s="18"/>
      <c r="ENV117" s="18"/>
      <c r="ENW117" s="18"/>
      <c r="ENX117" s="18"/>
      <c r="ENY117" s="18"/>
      <c r="ENZ117" s="18"/>
      <c r="EOA117" s="18"/>
      <c r="EOB117" s="18"/>
      <c r="EOC117" s="18"/>
      <c r="EOD117" s="18"/>
      <c r="EOE117" s="18"/>
      <c r="EOF117" s="18"/>
      <c r="EOG117" s="18"/>
      <c r="EOH117" s="18"/>
      <c r="EOI117" s="18"/>
      <c r="EOJ117" s="18"/>
      <c r="EOK117" s="18"/>
      <c r="EOL117" s="18"/>
      <c r="EOM117" s="18"/>
      <c r="EON117" s="18"/>
      <c r="EOO117" s="18"/>
      <c r="EOP117" s="18"/>
      <c r="EOQ117" s="18"/>
      <c r="EOR117" s="18"/>
      <c r="EOS117" s="18"/>
      <c r="EOT117" s="18"/>
      <c r="EOU117" s="18"/>
      <c r="EOV117" s="18"/>
      <c r="EOW117" s="18"/>
      <c r="EOX117" s="18"/>
      <c r="EOY117" s="18"/>
      <c r="EOZ117" s="18"/>
      <c r="EPA117" s="18"/>
      <c r="EPB117" s="18"/>
      <c r="EPC117" s="18"/>
      <c r="EPD117" s="18"/>
      <c r="EPE117" s="18"/>
      <c r="EPF117" s="18"/>
      <c r="EPG117" s="18"/>
      <c r="EPH117" s="18"/>
      <c r="EPI117" s="18"/>
      <c r="EPJ117" s="18"/>
      <c r="EPK117" s="18"/>
      <c r="EPL117" s="18"/>
      <c r="EPM117" s="18"/>
      <c r="EPN117" s="18"/>
      <c r="EPO117" s="18"/>
      <c r="EPP117" s="18"/>
      <c r="EPQ117" s="18"/>
      <c r="EPR117" s="18"/>
      <c r="EPS117" s="18"/>
      <c r="EPT117" s="18"/>
      <c r="EPU117" s="18"/>
      <c r="EPV117" s="18"/>
      <c r="EPW117" s="18"/>
      <c r="EPX117" s="18"/>
      <c r="EPY117" s="18"/>
      <c r="EPZ117" s="18"/>
      <c r="EQA117" s="18"/>
      <c r="EQB117" s="18"/>
      <c r="EQC117" s="18"/>
      <c r="EQD117" s="18"/>
      <c r="EQE117" s="18"/>
      <c r="EQF117" s="18"/>
      <c r="EQG117" s="18"/>
      <c r="EQH117" s="18"/>
      <c r="EQI117" s="18"/>
      <c r="EQJ117" s="18"/>
      <c r="EQK117" s="18"/>
      <c r="EQL117" s="18"/>
      <c r="EQM117" s="18"/>
      <c r="EQN117" s="18"/>
      <c r="EQO117" s="18"/>
      <c r="EQP117" s="18"/>
      <c r="EQQ117" s="18"/>
      <c r="EQR117" s="18"/>
      <c r="EQS117" s="18"/>
      <c r="EQT117" s="18"/>
      <c r="EQU117" s="18"/>
      <c r="EQV117" s="18"/>
      <c r="EQW117" s="18"/>
      <c r="EQX117" s="18"/>
      <c r="EQY117" s="18"/>
      <c r="EQZ117" s="18"/>
      <c r="ERA117" s="18"/>
      <c r="ERB117" s="18"/>
      <c r="ERC117" s="18"/>
      <c r="ERD117" s="18"/>
      <c r="ERE117" s="18"/>
      <c r="ERF117" s="18"/>
      <c r="ERG117" s="18"/>
      <c r="ERH117" s="18"/>
      <c r="ERI117" s="18"/>
      <c r="ERJ117" s="18"/>
      <c r="ERK117" s="18"/>
      <c r="ERL117" s="18"/>
      <c r="ERM117" s="18"/>
      <c r="ERN117" s="18"/>
      <c r="ERO117" s="18"/>
      <c r="ERP117" s="18"/>
      <c r="ERQ117" s="18"/>
      <c r="ERR117" s="18"/>
      <c r="ERS117" s="18"/>
      <c r="ERT117" s="18"/>
      <c r="ERU117" s="18"/>
      <c r="ERV117" s="18"/>
      <c r="ERW117" s="18"/>
      <c r="ERX117" s="18"/>
      <c r="ERY117" s="18"/>
      <c r="ERZ117" s="18"/>
      <c r="ESA117" s="18"/>
      <c r="ESB117" s="18"/>
      <c r="ESC117" s="18"/>
      <c r="ESD117" s="18"/>
      <c r="ESE117" s="18"/>
      <c r="ESF117" s="18"/>
      <c r="ESG117" s="18"/>
      <c r="ESH117" s="18"/>
      <c r="ESI117" s="18"/>
      <c r="ESJ117" s="18"/>
      <c r="ESK117" s="18"/>
      <c r="ESL117" s="18"/>
      <c r="ESM117" s="18"/>
      <c r="ESN117" s="18"/>
      <c r="ESO117" s="18"/>
      <c r="ESP117" s="18"/>
      <c r="ESQ117" s="18"/>
      <c r="ESR117" s="18"/>
      <c r="ESS117" s="18"/>
      <c r="EST117" s="18"/>
      <c r="ESU117" s="18"/>
      <c r="ESV117" s="18"/>
      <c r="ESW117" s="18"/>
      <c r="ESX117" s="18"/>
      <c r="ESY117" s="18"/>
      <c r="ESZ117" s="18"/>
      <c r="ETA117" s="18"/>
      <c r="ETB117" s="18"/>
      <c r="ETC117" s="18"/>
      <c r="ETD117" s="18"/>
      <c r="ETE117" s="18"/>
      <c r="ETF117" s="18"/>
      <c r="ETG117" s="18"/>
      <c r="ETH117" s="18"/>
      <c r="ETI117" s="18"/>
      <c r="ETJ117" s="18"/>
      <c r="ETK117" s="18"/>
      <c r="ETL117" s="18"/>
      <c r="ETM117" s="18"/>
      <c r="ETN117" s="18"/>
      <c r="ETO117" s="18"/>
      <c r="ETP117" s="18"/>
      <c r="ETQ117" s="18"/>
      <c r="ETR117" s="18"/>
      <c r="ETS117" s="18"/>
      <c r="ETT117" s="18"/>
      <c r="ETU117" s="18"/>
      <c r="ETV117" s="18"/>
      <c r="ETW117" s="18"/>
      <c r="ETX117" s="18"/>
      <c r="ETY117" s="18"/>
      <c r="ETZ117" s="18"/>
      <c r="EUA117" s="18"/>
      <c r="EUB117" s="18"/>
      <c r="EUC117" s="18"/>
      <c r="EUD117" s="18"/>
      <c r="EUE117" s="18"/>
      <c r="EUF117" s="18"/>
      <c r="EUG117" s="18"/>
      <c r="EUH117" s="18"/>
      <c r="EUI117" s="18"/>
      <c r="EUJ117" s="18"/>
      <c r="EUK117" s="18"/>
      <c r="EUL117" s="18"/>
      <c r="EUM117" s="18"/>
      <c r="EUN117" s="18"/>
      <c r="EUO117" s="18"/>
      <c r="EUP117" s="18"/>
      <c r="EUQ117" s="18"/>
      <c r="EUR117" s="18"/>
      <c r="EUS117" s="18"/>
      <c r="EUT117" s="18"/>
      <c r="EUU117" s="18"/>
      <c r="EUV117" s="18"/>
      <c r="EUW117" s="18"/>
      <c r="EUX117" s="18"/>
      <c r="EUY117" s="18"/>
      <c r="EUZ117" s="18"/>
      <c r="EVA117" s="18"/>
      <c r="EVB117" s="18"/>
      <c r="EVC117" s="18"/>
      <c r="EVD117" s="18"/>
      <c r="EVE117" s="18"/>
      <c r="EVF117" s="18"/>
      <c r="EVG117" s="18"/>
      <c r="EVH117" s="18"/>
      <c r="EVI117" s="18"/>
      <c r="EVJ117" s="18"/>
      <c r="EVK117" s="18"/>
      <c r="EVL117" s="18"/>
      <c r="EVM117" s="18"/>
      <c r="EVN117" s="18"/>
      <c r="EVO117" s="18"/>
      <c r="EVP117" s="18"/>
      <c r="EVQ117" s="18"/>
      <c r="EVR117" s="18"/>
      <c r="EVS117" s="18"/>
      <c r="EVT117" s="18"/>
      <c r="EVU117" s="18"/>
      <c r="EVV117" s="18"/>
      <c r="EVW117" s="18"/>
      <c r="EVX117" s="18"/>
      <c r="EVY117" s="18"/>
      <c r="EVZ117" s="18"/>
      <c r="EWA117" s="18"/>
      <c r="EWB117" s="18"/>
      <c r="EWC117" s="18"/>
      <c r="EWD117" s="18"/>
      <c r="EWE117" s="18"/>
      <c r="EWF117" s="18"/>
      <c r="EWG117" s="18"/>
      <c r="EWH117" s="18"/>
      <c r="EWI117" s="18"/>
      <c r="EWJ117" s="18"/>
      <c r="EWK117" s="18"/>
      <c r="EWL117" s="18"/>
      <c r="EWM117" s="18"/>
      <c r="EWN117" s="18"/>
      <c r="EWO117" s="18"/>
      <c r="EWP117" s="18"/>
      <c r="EWQ117" s="18"/>
      <c r="EWR117" s="18"/>
      <c r="EWS117" s="18"/>
      <c r="EWT117" s="18"/>
      <c r="EWU117" s="18"/>
      <c r="EWV117" s="18"/>
      <c r="EWW117" s="18"/>
      <c r="EWX117" s="18"/>
      <c r="EWY117" s="18"/>
      <c r="EWZ117" s="18"/>
      <c r="EXA117" s="18"/>
      <c r="EXB117" s="18"/>
      <c r="EXC117" s="18"/>
      <c r="EXD117" s="18"/>
      <c r="EXE117" s="18"/>
      <c r="EXF117" s="18"/>
      <c r="EXG117" s="18"/>
      <c r="EXH117" s="18"/>
      <c r="EXI117" s="18"/>
      <c r="EXJ117" s="18"/>
      <c r="EXK117" s="18"/>
      <c r="EXL117" s="18"/>
      <c r="EXM117" s="18"/>
      <c r="EXN117" s="18"/>
      <c r="EXO117" s="18"/>
      <c r="EXP117" s="18"/>
      <c r="EXQ117" s="18"/>
      <c r="EXR117" s="18"/>
      <c r="EXS117" s="18"/>
      <c r="EXT117" s="18"/>
      <c r="EXU117" s="18"/>
      <c r="EXV117" s="18"/>
      <c r="EXW117" s="18"/>
      <c r="EXX117" s="18"/>
      <c r="EXY117" s="18"/>
      <c r="EXZ117" s="18"/>
      <c r="EYA117" s="18"/>
      <c r="EYB117" s="18"/>
      <c r="EYC117" s="18"/>
      <c r="EYD117" s="18"/>
      <c r="EYE117" s="18"/>
      <c r="EYF117" s="18"/>
      <c r="EYG117" s="18"/>
      <c r="EYH117" s="18"/>
      <c r="EYI117" s="18"/>
      <c r="EYJ117" s="18"/>
      <c r="EYK117" s="18"/>
      <c r="EYL117" s="18"/>
      <c r="EYM117" s="18"/>
      <c r="EYN117" s="18"/>
      <c r="EYO117" s="18"/>
      <c r="EYP117" s="18"/>
      <c r="EYQ117" s="18"/>
      <c r="EYR117" s="18"/>
      <c r="EYS117" s="18"/>
      <c r="EYT117" s="18"/>
      <c r="EYU117" s="18"/>
      <c r="EYV117" s="18"/>
      <c r="EYW117" s="18"/>
      <c r="EYX117" s="18"/>
      <c r="EYY117" s="18"/>
      <c r="EYZ117" s="18"/>
      <c r="EZA117" s="18"/>
      <c r="EZB117" s="18"/>
      <c r="EZC117" s="18"/>
      <c r="EZD117" s="18"/>
      <c r="EZE117" s="18"/>
      <c r="EZF117" s="18"/>
      <c r="EZG117" s="18"/>
      <c r="EZH117" s="18"/>
      <c r="EZI117" s="18"/>
      <c r="EZJ117" s="18"/>
      <c r="EZK117" s="18"/>
      <c r="EZL117" s="18"/>
      <c r="EZM117" s="18"/>
      <c r="EZN117" s="18"/>
      <c r="EZO117" s="18"/>
      <c r="EZP117" s="18"/>
      <c r="EZQ117" s="18"/>
      <c r="EZR117" s="18"/>
      <c r="EZS117" s="18"/>
      <c r="EZT117" s="18"/>
      <c r="EZU117" s="18"/>
      <c r="EZV117" s="18"/>
      <c r="EZW117" s="18"/>
      <c r="EZX117" s="18"/>
      <c r="EZY117" s="18"/>
      <c r="EZZ117" s="18"/>
      <c r="FAA117" s="18"/>
      <c r="FAB117" s="18"/>
      <c r="FAC117" s="18"/>
      <c r="FAD117" s="18"/>
      <c r="FAE117" s="18"/>
      <c r="FAF117" s="18"/>
      <c r="FAG117" s="18"/>
      <c r="FAH117" s="18"/>
      <c r="FAI117" s="18"/>
      <c r="FAJ117" s="18"/>
      <c r="FAK117" s="18"/>
      <c r="FAL117" s="18"/>
      <c r="FAM117" s="18"/>
      <c r="FAN117" s="18"/>
      <c r="FAO117" s="18"/>
      <c r="FAP117" s="18"/>
      <c r="FAQ117" s="18"/>
      <c r="FAR117" s="18"/>
      <c r="FAS117" s="18"/>
      <c r="FAT117" s="18"/>
      <c r="FAU117" s="18"/>
      <c r="FAV117" s="18"/>
      <c r="FAW117" s="18"/>
      <c r="FAX117" s="18"/>
      <c r="FAY117" s="18"/>
      <c r="FAZ117" s="18"/>
      <c r="FBA117" s="18"/>
      <c r="FBB117" s="18"/>
      <c r="FBC117" s="18"/>
      <c r="FBD117" s="18"/>
      <c r="FBE117" s="18"/>
      <c r="FBF117" s="18"/>
      <c r="FBG117" s="18"/>
      <c r="FBH117" s="18"/>
      <c r="FBI117" s="18"/>
      <c r="FBJ117" s="18"/>
      <c r="FBK117" s="18"/>
      <c r="FBL117" s="18"/>
      <c r="FBM117" s="18"/>
      <c r="FBN117" s="18"/>
      <c r="FBO117" s="18"/>
      <c r="FBP117" s="18"/>
      <c r="FBQ117" s="18"/>
      <c r="FBR117" s="18"/>
      <c r="FBS117" s="18"/>
      <c r="FBT117" s="18"/>
      <c r="FBU117" s="18"/>
      <c r="FBV117" s="18"/>
      <c r="FBW117" s="18"/>
      <c r="FBX117" s="18"/>
      <c r="FBY117" s="18"/>
      <c r="FBZ117" s="18"/>
      <c r="FCA117" s="18"/>
      <c r="FCB117" s="18"/>
      <c r="FCC117" s="18"/>
      <c r="FCD117" s="18"/>
      <c r="FCE117" s="18"/>
      <c r="FCF117" s="18"/>
      <c r="FCG117" s="18"/>
      <c r="FCH117" s="18"/>
      <c r="FCI117" s="18"/>
      <c r="FCJ117" s="18"/>
      <c r="FCK117" s="18"/>
      <c r="FCL117" s="18"/>
      <c r="FCM117" s="18"/>
      <c r="FCN117" s="18"/>
      <c r="FCO117" s="18"/>
      <c r="FCP117" s="18"/>
      <c r="FCQ117" s="18"/>
      <c r="FCR117" s="18"/>
      <c r="FCS117" s="18"/>
      <c r="FCT117" s="18"/>
      <c r="FCU117" s="18"/>
      <c r="FCV117" s="18"/>
      <c r="FCW117" s="18"/>
      <c r="FCX117" s="18"/>
      <c r="FCY117" s="18"/>
      <c r="FCZ117" s="18"/>
      <c r="FDA117" s="18"/>
      <c r="FDB117" s="18"/>
      <c r="FDC117" s="18"/>
      <c r="FDD117" s="18"/>
      <c r="FDE117" s="18"/>
      <c r="FDF117" s="18"/>
      <c r="FDG117" s="18"/>
      <c r="FDH117" s="18"/>
      <c r="FDI117" s="18"/>
      <c r="FDJ117" s="18"/>
      <c r="FDK117" s="18"/>
      <c r="FDL117" s="18"/>
      <c r="FDM117" s="18"/>
      <c r="FDN117" s="18"/>
      <c r="FDO117" s="18"/>
      <c r="FDP117" s="18"/>
      <c r="FDQ117" s="18"/>
      <c r="FDR117" s="18"/>
      <c r="FDS117" s="18"/>
      <c r="FDT117" s="18"/>
      <c r="FDU117" s="18"/>
      <c r="FDV117" s="18"/>
      <c r="FDW117" s="18"/>
      <c r="FDX117" s="18"/>
      <c r="FDY117" s="18"/>
      <c r="FDZ117" s="18"/>
      <c r="FEA117" s="18"/>
      <c r="FEB117" s="18"/>
      <c r="FEC117" s="18"/>
      <c r="FED117" s="18"/>
      <c r="FEE117" s="18"/>
      <c r="FEF117" s="18"/>
      <c r="FEG117" s="18"/>
      <c r="FEH117" s="18"/>
      <c r="FEI117" s="18"/>
      <c r="FEJ117" s="18"/>
      <c r="FEK117" s="18"/>
      <c r="FEL117" s="18"/>
      <c r="FEM117" s="18"/>
      <c r="FEN117" s="18"/>
      <c r="FEO117" s="18"/>
      <c r="FEP117" s="18"/>
      <c r="FEQ117" s="18"/>
      <c r="FER117" s="18"/>
      <c r="FES117" s="18"/>
      <c r="FET117" s="18"/>
      <c r="FEU117" s="18"/>
      <c r="FEV117" s="18"/>
      <c r="FEW117" s="18"/>
      <c r="FEX117" s="18"/>
      <c r="FEY117" s="18"/>
      <c r="FEZ117" s="18"/>
      <c r="FFA117" s="18"/>
      <c r="FFB117" s="18"/>
      <c r="FFC117" s="18"/>
      <c r="FFD117" s="18"/>
      <c r="FFE117" s="18"/>
      <c r="FFF117" s="18"/>
      <c r="FFG117" s="18"/>
      <c r="FFH117" s="18"/>
      <c r="FFI117" s="18"/>
      <c r="FFJ117" s="18"/>
      <c r="FFK117" s="18"/>
      <c r="FFL117" s="18"/>
      <c r="FFM117" s="18"/>
      <c r="FFN117" s="18"/>
      <c r="FFO117" s="18"/>
      <c r="FFP117" s="18"/>
      <c r="FFQ117" s="18"/>
      <c r="FFR117" s="18"/>
      <c r="FFS117" s="18"/>
      <c r="FFT117" s="18"/>
      <c r="FFU117" s="18"/>
      <c r="FFV117" s="18"/>
      <c r="FFW117" s="18"/>
      <c r="FFX117" s="18"/>
      <c r="FFY117" s="18"/>
      <c r="FFZ117" s="18"/>
      <c r="FGA117" s="18"/>
      <c r="FGB117" s="18"/>
      <c r="FGC117" s="18"/>
      <c r="FGD117" s="18"/>
      <c r="FGE117" s="18"/>
      <c r="FGF117" s="18"/>
      <c r="FGG117" s="18"/>
      <c r="FGH117" s="18"/>
      <c r="FGI117" s="18"/>
      <c r="FGJ117" s="18"/>
      <c r="FGK117" s="18"/>
      <c r="FGL117" s="18"/>
      <c r="FGM117" s="18"/>
      <c r="FGN117" s="18"/>
      <c r="FGO117" s="18"/>
      <c r="FGP117" s="18"/>
      <c r="FGQ117" s="18"/>
      <c r="FGR117" s="18"/>
      <c r="FGS117" s="18"/>
      <c r="FGT117" s="18"/>
      <c r="FGU117" s="18"/>
      <c r="FGV117" s="18"/>
      <c r="FGW117" s="18"/>
      <c r="FGX117" s="18"/>
      <c r="FGY117" s="18"/>
      <c r="FGZ117" s="18"/>
      <c r="FHA117" s="18"/>
      <c r="FHB117" s="18"/>
      <c r="FHC117" s="18"/>
      <c r="FHD117" s="18"/>
      <c r="FHE117" s="18"/>
      <c r="FHF117" s="18"/>
      <c r="FHG117" s="18"/>
      <c r="FHH117" s="18"/>
      <c r="FHI117" s="18"/>
      <c r="FHJ117" s="18"/>
      <c r="FHK117" s="18"/>
      <c r="FHL117" s="18"/>
      <c r="FHM117" s="18"/>
      <c r="FHN117" s="18"/>
      <c r="FHO117" s="18"/>
      <c r="FHP117" s="18"/>
      <c r="FHQ117" s="18"/>
      <c r="FHR117" s="18"/>
      <c r="FHS117" s="18"/>
      <c r="FHT117" s="18"/>
      <c r="FHU117" s="18"/>
      <c r="FHV117" s="18"/>
      <c r="FHW117" s="18"/>
      <c r="FHX117" s="18"/>
      <c r="FHY117" s="18"/>
      <c r="FHZ117" s="18"/>
      <c r="FIA117" s="18"/>
      <c r="FIB117" s="18"/>
      <c r="FIC117" s="18"/>
      <c r="FID117" s="18"/>
      <c r="FIE117" s="18"/>
      <c r="FIF117" s="18"/>
      <c r="FIG117" s="18"/>
      <c r="FIH117" s="18"/>
      <c r="FII117" s="18"/>
      <c r="FIJ117" s="18"/>
      <c r="FIK117" s="18"/>
      <c r="FIL117" s="18"/>
      <c r="FIM117" s="18"/>
      <c r="FIN117" s="18"/>
      <c r="FIO117" s="18"/>
      <c r="FIP117" s="18"/>
      <c r="FIQ117" s="18"/>
      <c r="FIR117" s="18"/>
      <c r="FIS117" s="18"/>
      <c r="FIT117" s="18"/>
      <c r="FIU117" s="18"/>
      <c r="FIV117" s="18"/>
      <c r="FIW117" s="18"/>
      <c r="FIX117" s="18"/>
      <c r="FIY117" s="18"/>
      <c r="FIZ117" s="18"/>
      <c r="FJA117" s="18"/>
      <c r="FJB117" s="18"/>
      <c r="FJC117" s="18"/>
      <c r="FJD117" s="18"/>
      <c r="FJE117" s="18"/>
      <c r="FJF117" s="18"/>
      <c r="FJG117" s="18"/>
      <c r="FJH117" s="18"/>
      <c r="FJI117" s="18"/>
      <c r="FJJ117" s="18"/>
      <c r="FJK117" s="18"/>
      <c r="FJL117" s="18"/>
      <c r="FJM117" s="18"/>
      <c r="FJN117" s="18"/>
      <c r="FJO117" s="18"/>
      <c r="FJP117" s="18"/>
      <c r="FJQ117" s="18"/>
      <c r="FJR117" s="18"/>
      <c r="FJS117" s="18"/>
      <c r="FJT117" s="18"/>
      <c r="FJU117" s="18"/>
      <c r="FJV117" s="18"/>
      <c r="FJW117" s="18"/>
      <c r="FJX117" s="18"/>
      <c r="FJY117" s="18"/>
      <c r="FJZ117" s="18"/>
      <c r="FKA117" s="18"/>
      <c r="FKB117" s="18"/>
      <c r="FKC117" s="18"/>
      <c r="FKD117" s="18"/>
      <c r="FKE117" s="18"/>
      <c r="FKF117" s="18"/>
      <c r="FKG117" s="18"/>
      <c r="FKH117" s="18"/>
      <c r="FKI117" s="18"/>
      <c r="FKJ117" s="18"/>
      <c r="FKK117" s="18"/>
      <c r="FKL117" s="18"/>
      <c r="FKM117" s="18"/>
      <c r="FKN117" s="18"/>
      <c r="FKO117" s="18"/>
      <c r="FKP117" s="18"/>
      <c r="FKQ117" s="18"/>
      <c r="FKR117" s="18"/>
      <c r="FKS117" s="18"/>
      <c r="FKT117" s="18"/>
      <c r="FKU117" s="18"/>
      <c r="FKV117" s="18"/>
      <c r="FKW117" s="18"/>
      <c r="FKX117" s="18"/>
      <c r="FKY117" s="18"/>
      <c r="FKZ117" s="18"/>
      <c r="FLA117" s="18"/>
      <c r="FLB117" s="18"/>
      <c r="FLC117" s="18"/>
      <c r="FLD117" s="18"/>
      <c r="FLE117" s="18"/>
      <c r="FLF117" s="18"/>
      <c r="FLG117" s="18"/>
      <c r="FLH117" s="18"/>
      <c r="FLI117" s="18"/>
      <c r="FLJ117" s="18"/>
      <c r="FLK117" s="18"/>
      <c r="FLL117" s="18"/>
      <c r="FLM117" s="18"/>
      <c r="FLN117" s="18"/>
      <c r="FLO117" s="18"/>
      <c r="FLP117" s="18"/>
      <c r="FLQ117" s="18"/>
      <c r="FLR117" s="18"/>
      <c r="FLS117" s="18"/>
      <c r="FLT117" s="18"/>
      <c r="FLU117" s="18"/>
      <c r="FLV117" s="18"/>
      <c r="FLW117" s="18"/>
      <c r="FLX117" s="18"/>
      <c r="FLY117" s="18"/>
      <c r="FLZ117" s="18"/>
      <c r="FMA117" s="18"/>
      <c r="FMB117" s="18"/>
      <c r="FMC117" s="18"/>
      <c r="FMD117" s="18"/>
      <c r="FME117" s="18"/>
      <c r="FMF117" s="18"/>
      <c r="FMG117" s="18"/>
      <c r="FMH117" s="18"/>
      <c r="FMI117" s="18"/>
      <c r="FMJ117" s="18"/>
      <c r="FMK117" s="18"/>
      <c r="FML117" s="18"/>
      <c r="FMM117" s="18"/>
      <c r="FMN117" s="18"/>
      <c r="FMO117" s="18"/>
      <c r="FMP117" s="18"/>
      <c r="FMQ117" s="18"/>
      <c r="FMR117" s="18"/>
      <c r="FMS117" s="18"/>
      <c r="FMT117" s="18"/>
      <c r="FMU117" s="18"/>
      <c r="FMV117" s="18"/>
      <c r="FMW117" s="18"/>
      <c r="FMX117" s="18"/>
      <c r="FMY117" s="18"/>
      <c r="FMZ117" s="18"/>
      <c r="FNA117" s="18"/>
      <c r="FNB117" s="18"/>
      <c r="FNC117" s="18"/>
      <c r="FND117" s="18"/>
      <c r="FNE117" s="18"/>
      <c r="FNF117" s="18"/>
      <c r="FNG117" s="18"/>
      <c r="FNH117" s="18"/>
      <c r="FNI117" s="18"/>
      <c r="FNJ117" s="18"/>
      <c r="FNK117" s="18"/>
      <c r="FNL117" s="18"/>
      <c r="FNM117" s="18"/>
      <c r="FNN117" s="18"/>
      <c r="FNO117" s="18"/>
      <c r="FNP117" s="18"/>
      <c r="FNQ117" s="18"/>
      <c r="FNR117" s="18"/>
      <c r="FNS117" s="18"/>
      <c r="FNT117" s="18"/>
      <c r="FNU117" s="18"/>
      <c r="FNV117" s="18"/>
      <c r="FNW117" s="18"/>
      <c r="FNX117" s="18"/>
      <c r="FNY117" s="18"/>
      <c r="FNZ117" s="18"/>
      <c r="FOA117" s="18"/>
      <c r="FOB117" s="18"/>
      <c r="FOC117" s="18"/>
      <c r="FOD117" s="18"/>
      <c r="FOE117" s="18"/>
      <c r="FOF117" s="18"/>
      <c r="FOG117" s="18"/>
      <c r="FOH117" s="18"/>
      <c r="FOI117" s="18"/>
      <c r="FOJ117" s="18"/>
      <c r="FOK117" s="18"/>
      <c r="FOL117" s="18"/>
      <c r="FOM117" s="18"/>
      <c r="FON117" s="18"/>
      <c r="FOO117" s="18"/>
      <c r="FOP117" s="18"/>
      <c r="FOQ117" s="18"/>
      <c r="FOR117" s="18"/>
      <c r="FOS117" s="18"/>
      <c r="FOT117" s="18"/>
      <c r="FOU117" s="18"/>
      <c r="FOV117" s="18"/>
      <c r="FOW117" s="18"/>
      <c r="FOX117" s="18"/>
      <c r="FOY117" s="18"/>
      <c r="FOZ117" s="18"/>
      <c r="FPA117" s="18"/>
      <c r="FPB117" s="18"/>
      <c r="FPC117" s="18"/>
      <c r="FPD117" s="18"/>
      <c r="FPE117" s="18"/>
      <c r="FPF117" s="18"/>
      <c r="FPG117" s="18"/>
      <c r="FPH117" s="18"/>
      <c r="FPI117" s="18"/>
      <c r="FPJ117" s="18"/>
      <c r="FPK117" s="18"/>
      <c r="FPL117" s="18"/>
      <c r="FPM117" s="18"/>
      <c r="FPN117" s="18"/>
      <c r="FPO117" s="18"/>
      <c r="FPP117" s="18"/>
      <c r="FPQ117" s="18"/>
      <c r="FPR117" s="18"/>
      <c r="FPS117" s="18"/>
      <c r="FPT117" s="18"/>
      <c r="FPU117" s="18"/>
      <c r="FPV117" s="18"/>
      <c r="FPW117" s="18"/>
      <c r="FPX117" s="18"/>
      <c r="FPY117" s="18"/>
      <c r="FPZ117" s="18"/>
      <c r="FQA117" s="18"/>
      <c r="FQB117" s="18"/>
      <c r="FQC117" s="18"/>
      <c r="FQD117" s="18"/>
      <c r="FQE117" s="18"/>
      <c r="FQF117" s="18"/>
      <c r="FQG117" s="18"/>
      <c r="FQH117" s="18"/>
      <c r="FQI117" s="18"/>
      <c r="FQJ117" s="18"/>
      <c r="FQK117" s="18"/>
      <c r="FQL117" s="18"/>
      <c r="FQM117" s="18"/>
      <c r="FQN117" s="18"/>
      <c r="FQO117" s="18"/>
      <c r="FQP117" s="18"/>
      <c r="FQQ117" s="18"/>
      <c r="FQR117" s="18"/>
      <c r="FQS117" s="18"/>
      <c r="FQT117" s="18"/>
      <c r="FQU117" s="18"/>
      <c r="FQV117" s="18"/>
      <c r="FQW117" s="18"/>
      <c r="FQX117" s="18"/>
      <c r="FQY117" s="18"/>
      <c r="FQZ117" s="18"/>
      <c r="FRA117" s="18"/>
      <c r="FRB117" s="18"/>
      <c r="FRC117" s="18"/>
      <c r="FRD117" s="18"/>
      <c r="FRE117" s="18"/>
      <c r="FRF117" s="18"/>
      <c r="FRG117" s="18"/>
      <c r="FRH117" s="18"/>
      <c r="FRI117" s="18"/>
      <c r="FRJ117" s="18"/>
      <c r="FRK117" s="18"/>
      <c r="FRL117" s="18"/>
      <c r="FRM117" s="18"/>
      <c r="FRN117" s="18"/>
      <c r="FRO117" s="18"/>
      <c r="FRP117" s="18"/>
      <c r="FRQ117" s="18"/>
      <c r="FRR117" s="18"/>
      <c r="FRS117" s="18"/>
      <c r="FRT117" s="18"/>
      <c r="FRU117" s="18"/>
      <c r="FRV117" s="18"/>
      <c r="FRW117" s="18"/>
      <c r="FRX117" s="18"/>
      <c r="FRY117" s="18"/>
      <c r="FRZ117" s="18"/>
      <c r="FSA117" s="18"/>
      <c r="FSB117" s="18"/>
      <c r="FSC117" s="18"/>
      <c r="FSD117" s="18"/>
      <c r="FSE117" s="18"/>
      <c r="FSF117" s="18"/>
      <c r="FSG117" s="18"/>
      <c r="FSH117" s="18"/>
      <c r="FSI117" s="18"/>
      <c r="FSJ117" s="18"/>
      <c r="FSK117" s="18"/>
      <c r="FSL117" s="18"/>
      <c r="FSM117" s="18"/>
      <c r="FSN117" s="18"/>
      <c r="FSO117" s="18"/>
      <c r="FSP117" s="18"/>
      <c r="FSQ117" s="18"/>
      <c r="FSR117" s="18"/>
      <c r="FSS117" s="18"/>
      <c r="FST117" s="18"/>
      <c r="FSU117" s="18"/>
      <c r="FSV117" s="18"/>
      <c r="FSW117" s="18"/>
      <c r="FSX117" s="18"/>
      <c r="FSY117" s="18"/>
      <c r="FSZ117" s="18"/>
      <c r="FTA117" s="18"/>
      <c r="FTB117" s="18"/>
      <c r="FTC117" s="18"/>
      <c r="FTD117" s="18"/>
      <c r="FTE117" s="18"/>
      <c r="FTF117" s="18"/>
      <c r="FTG117" s="18"/>
      <c r="FTH117" s="18"/>
      <c r="FTI117" s="18"/>
      <c r="FTJ117" s="18"/>
      <c r="FTK117" s="18"/>
      <c r="FTL117" s="18"/>
      <c r="FTM117" s="18"/>
      <c r="FTN117" s="18"/>
      <c r="FTO117" s="18"/>
      <c r="FTP117" s="18"/>
      <c r="FTQ117" s="18"/>
      <c r="FTR117" s="18"/>
      <c r="FTS117" s="18"/>
      <c r="FTT117" s="18"/>
      <c r="FTU117" s="18"/>
      <c r="FTV117" s="18"/>
      <c r="FTW117" s="18"/>
      <c r="FTX117" s="18"/>
      <c r="FTY117" s="18"/>
      <c r="FTZ117" s="18"/>
      <c r="FUA117" s="18"/>
      <c r="FUB117" s="18"/>
      <c r="FUC117" s="18"/>
      <c r="FUD117" s="18"/>
      <c r="FUE117" s="18"/>
      <c r="FUF117" s="18"/>
      <c r="FUG117" s="18"/>
      <c r="FUH117" s="18"/>
      <c r="FUI117" s="18"/>
      <c r="FUJ117" s="18"/>
      <c r="FUK117" s="18"/>
      <c r="FUL117" s="18"/>
      <c r="FUM117" s="18"/>
      <c r="FUN117" s="18"/>
      <c r="FUO117" s="18"/>
      <c r="FUP117" s="18"/>
      <c r="FUQ117" s="18"/>
      <c r="FUR117" s="18"/>
      <c r="FUS117" s="18"/>
      <c r="FUT117" s="18"/>
      <c r="FUU117" s="18"/>
      <c r="FUV117" s="18"/>
      <c r="FUW117" s="18"/>
      <c r="FUX117" s="18"/>
      <c r="FUY117" s="18"/>
      <c r="FUZ117" s="18"/>
      <c r="FVA117" s="18"/>
      <c r="FVB117" s="18"/>
      <c r="FVC117" s="18"/>
      <c r="FVD117" s="18"/>
      <c r="FVE117" s="18"/>
      <c r="FVF117" s="18"/>
      <c r="FVG117" s="18"/>
      <c r="FVH117" s="18"/>
      <c r="FVI117" s="18"/>
      <c r="FVJ117" s="18"/>
      <c r="FVK117" s="18"/>
      <c r="FVL117" s="18"/>
      <c r="FVM117" s="18"/>
      <c r="FVN117" s="18"/>
      <c r="FVO117" s="18"/>
      <c r="FVP117" s="18"/>
      <c r="FVQ117" s="18"/>
      <c r="FVR117" s="18"/>
      <c r="FVS117" s="18"/>
      <c r="FVT117" s="18"/>
      <c r="FVU117" s="18"/>
      <c r="FVV117" s="18"/>
      <c r="FVW117" s="18"/>
      <c r="FVX117" s="18"/>
      <c r="FVY117" s="18"/>
      <c r="FVZ117" s="18"/>
      <c r="FWA117" s="18"/>
      <c r="FWB117" s="18"/>
      <c r="FWC117" s="18"/>
      <c r="FWD117" s="18"/>
      <c r="FWE117" s="18"/>
      <c r="FWF117" s="18"/>
      <c r="FWG117" s="18"/>
      <c r="FWH117" s="18"/>
      <c r="FWI117" s="18"/>
      <c r="FWJ117" s="18"/>
      <c r="FWK117" s="18"/>
      <c r="FWL117" s="18"/>
      <c r="FWM117" s="18"/>
      <c r="FWN117" s="18"/>
      <c r="FWO117" s="18"/>
      <c r="FWP117" s="18"/>
      <c r="FWQ117" s="18"/>
      <c r="FWR117" s="18"/>
      <c r="FWS117" s="18"/>
      <c r="FWT117" s="18"/>
      <c r="FWU117" s="18"/>
      <c r="FWV117" s="18"/>
      <c r="FWW117" s="18"/>
      <c r="FWX117" s="18"/>
      <c r="FWY117" s="18"/>
      <c r="FWZ117" s="18"/>
      <c r="FXA117" s="18"/>
      <c r="FXB117" s="18"/>
      <c r="FXC117" s="18"/>
      <c r="FXD117" s="18"/>
      <c r="FXE117" s="18"/>
      <c r="FXF117" s="18"/>
      <c r="FXG117" s="18"/>
      <c r="FXH117" s="18"/>
      <c r="FXI117" s="18"/>
      <c r="FXJ117" s="18"/>
      <c r="FXK117" s="18"/>
      <c r="FXL117" s="18"/>
      <c r="FXM117" s="18"/>
      <c r="FXN117" s="18"/>
      <c r="FXO117" s="18"/>
      <c r="FXP117" s="18"/>
      <c r="FXQ117" s="18"/>
      <c r="FXR117" s="18"/>
      <c r="FXS117" s="18"/>
      <c r="FXT117" s="18"/>
      <c r="FXU117" s="18"/>
      <c r="FXV117" s="18"/>
      <c r="FXW117" s="18"/>
      <c r="FXX117" s="18"/>
      <c r="FXY117" s="18"/>
      <c r="FXZ117" s="18"/>
      <c r="FYA117" s="18"/>
      <c r="FYB117" s="18"/>
      <c r="FYC117" s="18"/>
      <c r="FYD117" s="18"/>
      <c r="FYE117" s="18"/>
      <c r="FYF117" s="18"/>
      <c r="FYG117" s="18"/>
      <c r="FYH117" s="18"/>
      <c r="FYI117" s="18"/>
      <c r="FYJ117" s="18"/>
      <c r="FYK117" s="18"/>
      <c r="FYL117" s="18"/>
      <c r="FYM117" s="18"/>
      <c r="FYN117" s="18"/>
      <c r="FYO117" s="18"/>
      <c r="FYP117" s="18"/>
      <c r="FYQ117" s="18"/>
      <c r="FYR117" s="18"/>
      <c r="FYS117" s="18"/>
      <c r="FYT117" s="18"/>
      <c r="FYU117" s="18"/>
      <c r="FYV117" s="18"/>
      <c r="FYW117" s="18"/>
      <c r="FYX117" s="18"/>
      <c r="FYY117" s="18"/>
      <c r="FYZ117" s="18"/>
      <c r="FZA117" s="18"/>
      <c r="FZB117" s="18"/>
      <c r="FZC117" s="18"/>
      <c r="FZD117" s="18"/>
      <c r="FZE117" s="18"/>
      <c r="FZF117" s="18"/>
      <c r="FZG117" s="18"/>
      <c r="FZH117" s="18"/>
      <c r="FZI117" s="18"/>
      <c r="FZJ117" s="18"/>
      <c r="FZK117" s="18"/>
      <c r="FZL117" s="18"/>
      <c r="FZM117" s="18"/>
      <c r="FZN117" s="18"/>
      <c r="FZO117" s="18"/>
      <c r="FZP117" s="18"/>
      <c r="FZQ117" s="18"/>
      <c r="FZR117" s="18"/>
      <c r="FZS117" s="18"/>
      <c r="FZT117" s="18"/>
      <c r="FZU117" s="18"/>
      <c r="FZV117" s="18"/>
      <c r="FZW117" s="18"/>
      <c r="FZX117" s="18"/>
      <c r="FZY117" s="18"/>
      <c r="FZZ117" s="18"/>
      <c r="GAA117" s="18"/>
      <c r="GAB117" s="18"/>
      <c r="GAC117" s="18"/>
      <c r="GAD117" s="18"/>
      <c r="GAE117" s="18"/>
      <c r="GAF117" s="18"/>
      <c r="GAG117" s="18"/>
      <c r="GAH117" s="18"/>
      <c r="GAI117" s="18"/>
      <c r="GAJ117" s="18"/>
      <c r="GAK117" s="18"/>
      <c r="GAL117" s="18"/>
      <c r="GAM117" s="18"/>
      <c r="GAN117" s="18"/>
      <c r="GAO117" s="18"/>
      <c r="GAP117" s="18"/>
      <c r="GAQ117" s="18"/>
      <c r="GAR117" s="18"/>
      <c r="GAS117" s="18"/>
      <c r="GAT117" s="18"/>
      <c r="GAU117" s="18"/>
      <c r="GAV117" s="18"/>
      <c r="GAW117" s="18"/>
      <c r="GAX117" s="18"/>
      <c r="GAY117" s="18"/>
      <c r="GAZ117" s="18"/>
      <c r="GBA117" s="18"/>
      <c r="GBB117" s="18"/>
      <c r="GBC117" s="18"/>
      <c r="GBD117" s="18"/>
      <c r="GBE117" s="18"/>
      <c r="GBF117" s="18"/>
      <c r="GBG117" s="18"/>
      <c r="GBH117" s="18"/>
      <c r="GBI117" s="18"/>
      <c r="GBJ117" s="18"/>
      <c r="GBK117" s="18"/>
      <c r="GBL117" s="18"/>
      <c r="GBM117" s="18"/>
      <c r="GBN117" s="18"/>
      <c r="GBO117" s="18"/>
      <c r="GBP117" s="18"/>
      <c r="GBQ117" s="18"/>
      <c r="GBR117" s="18"/>
      <c r="GBS117" s="18"/>
      <c r="GBT117" s="18"/>
      <c r="GBU117" s="18"/>
      <c r="GBV117" s="18"/>
      <c r="GBW117" s="18"/>
      <c r="GBX117" s="18"/>
      <c r="GBY117" s="18"/>
      <c r="GBZ117" s="18"/>
      <c r="GCA117" s="18"/>
      <c r="GCB117" s="18"/>
      <c r="GCC117" s="18"/>
      <c r="GCD117" s="18"/>
      <c r="GCE117" s="18"/>
      <c r="GCF117" s="18"/>
      <c r="GCG117" s="18"/>
      <c r="GCH117" s="18"/>
      <c r="GCI117" s="18"/>
      <c r="GCJ117" s="18"/>
      <c r="GCK117" s="18"/>
      <c r="GCL117" s="18"/>
      <c r="GCM117" s="18"/>
      <c r="GCN117" s="18"/>
      <c r="GCO117" s="18"/>
      <c r="GCP117" s="18"/>
      <c r="GCQ117" s="18"/>
      <c r="GCR117" s="18"/>
      <c r="GCS117" s="18"/>
      <c r="GCT117" s="18"/>
      <c r="GCU117" s="18"/>
      <c r="GCV117" s="18"/>
      <c r="GCW117" s="18"/>
      <c r="GCX117" s="18"/>
      <c r="GCY117" s="18"/>
      <c r="GCZ117" s="18"/>
      <c r="GDA117" s="18"/>
      <c r="GDB117" s="18"/>
      <c r="GDC117" s="18"/>
      <c r="GDD117" s="18"/>
      <c r="GDE117" s="18"/>
      <c r="GDF117" s="18"/>
      <c r="GDG117" s="18"/>
      <c r="GDH117" s="18"/>
      <c r="GDI117" s="18"/>
      <c r="GDJ117" s="18"/>
      <c r="GDK117" s="18"/>
      <c r="GDL117" s="18"/>
      <c r="GDM117" s="18"/>
      <c r="GDN117" s="18"/>
      <c r="GDO117" s="18"/>
      <c r="GDP117" s="18"/>
      <c r="GDQ117" s="18"/>
      <c r="GDR117" s="18"/>
      <c r="GDS117" s="18"/>
      <c r="GDT117" s="18"/>
      <c r="GDU117" s="18"/>
      <c r="GDV117" s="18"/>
      <c r="GDW117" s="18"/>
      <c r="GDX117" s="18"/>
      <c r="GDY117" s="18"/>
      <c r="GDZ117" s="18"/>
      <c r="GEA117" s="18"/>
      <c r="GEB117" s="18"/>
      <c r="GEC117" s="18"/>
      <c r="GED117" s="18"/>
      <c r="GEE117" s="18"/>
      <c r="GEF117" s="18"/>
      <c r="GEG117" s="18"/>
      <c r="GEH117" s="18"/>
      <c r="GEI117" s="18"/>
      <c r="GEJ117" s="18"/>
      <c r="GEK117" s="18"/>
      <c r="GEL117" s="18"/>
      <c r="GEM117" s="18"/>
      <c r="GEN117" s="18"/>
      <c r="GEO117" s="18"/>
      <c r="GEP117" s="18"/>
      <c r="GEQ117" s="18"/>
      <c r="GER117" s="18"/>
      <c r="GES117" s="18"/>
      <c r="GET117" s="18"/>
      <c r="GEU117" s="18"/>
      <c r="GEV117" s="18"/>
      <c r="GEW117" s="18"/>
      <c r="GEX117" s="18"/>
      <c r="GEY117" s="18"/>
      <c r="GEZ117" s="18"/>
      <c r="GFA117" s="18"/>
      <c r="GFB117" s="18"/>
      <c r="GFC117" s="18"/>
      <c r="GFD117" s="18"/>
      <c r="GFE117" s="18"/>
      <c r="GFF117" s="18"/>
      <c r="GFG117" s="18"/>
      <c r="GFH117" s="18"/>
      <c r="GFI117" s="18"/>
      <c r="GFJ117" s="18"/>
      <c r="GFK117" s="18"/>
      <c r="GFL117" s="18"/>
      <c r="GFM117" s="18"/>
      <c r="GFN117" s="18"/>
      <c r="GFO117" s="18"/>
      <c r="GFP117" s="18"/>
      <c r="GFQ117" s="18"/>
      <c r="GFR117" s="18"/>
      <c r="GFS117" s="18"/>
      <c r="GFT117" s="18"/>
      <c r="GFU117" s="18"/>
      <c r="GFV117" s="18"/>
      <c r="GFW117" s="18"/>
      <c r="GFX117" s="18"/>
      <c r="GFY117" s="18"/>
      <c r="GFZ117" s="18"/>
      <c r="GGA117" s="18"/>
      <c r="GGB117" s="18"/>
      <c r="GGC117" s="18"/>
      <c r="GGD117" s="18"/>
      <c r="GGE117" s="18"/>
      <c r="GGF117" s="18"/>
      <c r="GGG117" s="18"/>
      <c r="GGH117" s="18"/>
      <c r="GGI117" s="18"/>
      <c r="GGJ117" s="18"/>
      <c r="GGK117" s="18"/>
      <c r="GGL117" s="18"/>
      <c r="GGM117" s="18"/>
      <c r="GGN117" s="18"/>
      <c r="GGO117" s="18"/>
      <c r="GGP117" s="18"/>
      <c r="GGQ117" s="18"/>
      <c r="GGR117" s="18"/>
      <c r="GGS117" s="18"/>
      <c r="GGT117" s="18"/>
      <c r="GGU117" s="18"/>
      <c r="GGV117" s="18"/>
      <c r="GGW117" s="18"/>
      <c r="GGX117" s="18"/>
      <c r="GGY117" s="18"/>
      <c r="GGZ117" s="18"/>
      <c r="GHA117" s="18"/>
      <c r="GHB117" s="18"/>
      <c r="GHC117" s="18"/>
      <c r="GHD117" s="18"/>
      <c r="GHE117" s="18"/>
      <c r="GHF117" s="18"/>
      <c r="GHG117" s="18"/>
      <c r="GHH117" s="18"/>
      <c r="GHI117" s="18"/>
      <c r="GHJ117" s="18"/>
      <c r="GHK117" s="18"/>
      <c r="GHL117" s="18"/>
      <c r="GHM117" s="18"/>
      <c r="GHN117" s="18"/>
      <c r="GHO117" s="18"/>
      <c r="GHP117" s="18"/>
      <c r="GHQ117" s="18"/>
      <c r="GHR117" s="18"/>
      <c r="GHS117" s="18"/>
      <c r="GHT117" s="18"/>
      <c r="GHU117" s="18"/>
      <c r="GHV117" s="18"/>
      <c r="GHW117" s="18"/>
      <c r="GHX117" s="18"/>
      <c r="GHY117" s="18"/>
      <c r="GHZ117" s="18"/>
      <c r="GIA117" s="18"/>
      <c r="GIB117" s="18"/>
      <c r="GIC117" s="18"/>
      <c r="GID117" s="18"/>
      <c r="GIE117" s="18"/>
      <c r="GIF117" s="18"/>
      <c r="GIG117" s="18"/>
      <c r="GIH117" s="18"/>
      <c r="GII117" s="18"/>
      <c r="GIJ117" s="18"/>
      <c r="GIK117" s="18"/>
      <c r="GIL117" s="18"/>
      <c r="GIM117" s="18"/>
      <c r="GIN117" s="18"/>
      <c r="GIO117" s="18"/>
      <c r="GIP117" s="18"/>
      <c r="GIQ117" s="18"/>
      <c r="GIR117" s="18"/>
      <c r="GIS117" s="18"/>
      <c r="GIT117" s="18"/>
      <c r="GIU117" s="18"/>
      <c r="GIV117" s="18"/>
      <c r="GIW117" s="18"/>
      <c r="GIX117" s="18"/>
      <c r="GIY117" s="18"/>
      <c r="GIZ117" s="18"/>
      <c r="GJA117" s="18"/>
      <c r="GJB117" s="18"/>
      <c r="GJC117" s="18"/>
      <c r="GJD117" s="18"/>
      <c r="GJE117" s="18"/>
      <c r="GJF117" s="18"/>
      <c r="GJG117" s="18"/>
      <c r="GJH117" s="18"/>
      <c r="GJI117" s="18"/>
      <c r="GJJ117" s="18"/>
      <c r="GJK117" s="18"/>
      <c r="GJL117" s="18"/>
      <c r="GJM117" s="18"/>
      <c r="GJN117" s="18"/>
      <c r="GJO117" s="18"/>
      <c r="GJP117" s="18"/>
      <c r="GJQ117" s="18"/>
      <c r="GJR117" s="18"/>
      <c r="GJS117" s="18"/>
      <c r="GJT117" s="18"/>
      <c r="GJU117" s="18"/>
      <c r="GJV117" s="18"/>
      <c r="GJW117" s="18"/>
      <c r="GJX117" s="18"/>
      <c r="GJY117" s="18"/>
      <c r="GJZ117" s="18"/>
      <c r="GKA117" s="18"/>
      <c r="GKB117" s="18"/>
      <c r="GKC117" s="18"/>
      <c r="GKD117" s="18"/>
      <c r="GKE117" s="18"/>
      <c r="GKF117" s="18"/>
      <c r="GKG117" s="18"/>
      <c r="GKH117" s="18"/>
      <c r="GKI117" s="18"/>
      <c r="GKJ117" s="18"/>
      <c r="GKK117" s="18"/>
      <c r="GKL117" s="18"/>
      <c r="GKM117" s="18"/>
      <c r="GKN117" s="18"/>
      <c r="GKO117" s="18"/>
      <c r="GKP117" s="18"/>
      <c r="GKQ117" s="18"/>
      <c r="GKR117" s="18"/>
      <c r="GKS117" s="18"/>
      <c r="GKT117" s="18"/>
      <c r="GKU117" s="18"/>
      <c r="GKV117" s="18"/>
      <c r="GKW117" s="18"/>
      <c r="GKX117" s="18"/>
      <c r="GKY117" s="18"/>
      <c r="GKZ117" s="18"/>
      <c r="GLA117" s="18"/>
      <c r="GLB117" s="18"/>
      <c r="GLC117" s="18"/>
      <c r="GLD117" s="18"/>
      <c r="GLE117" s="18"/>
      <c r="GLF117" s="18"/>
      <c r="GLG117" s="18"/>
      <c r="GLH117" s="18"/>
      <c r="GLI117" s="18"/>
      <c r="GLJ117" s="18"/>
      <c r="GLK117" s="18"/>
      <c r="GLL117" s="18"/>
      <c r="GLM117" s="18"/>
      <c r="GLN117" s="18"/>
      <c r="GLO117" s="18"/>
      <c r="GLP117" s="18"/>
      <c r="GLQ117" s="18"/>
      <c r="GLR117" s="18"/>
      <c r="GLS117" s="18"/>
      <c r="GLT117" s="18"/>
      <c r="GLU117" s="18"/>
      <c r="GLV117" s="18"/>
      <c r="GLW117" s="18"/>
      <c r="GLX117" s="18"/>
      <c r="GLY117" s="18"/>
      <c r="GLZ117" s="18"/>
      <c r="GMA117" s="18"/>
      <c r="GMB117" s="18"/>
      <c r="GMC117" s="18"/>
      <c r="GMD117" s="18"/>
      <c r="GME117" s="18"/>
      <c r="GMF117" s="18"/>
      <c r="GMG117" s="18"/>
      <c r="GMH117" s="18"/>
      <c r="GMI117" s="18"/>
      <c r="GMJ117" s="18"/>
      <c r="GMK117" s="18"/>
      <c r="GML117" s="18"/>
      <c r="GMM117" s="18"/>
      <c r="GMN117" s="18"/>
      <c r="GMO117" s="18"/>
      <c r="GMP117" s="18"/>
      <c r="GMQ117" s="18"/>
      <c r="GMR117" s="18"/>
      <c r="GMS117" s="18"/>
      <c r="GMT117" s="18"/>
      <c r="GMU117" s="18"/>
      <c r="GMV117" s="18"/>
      <c r="GMW117" s="18"/>
      <c r="GMX117" s="18"/>
      <c r="GMY117" s="18"/>
      <c r="GMZ117" s="18"/>
      <c r="GNA117" s="18"/>
      <c r="GNB117" s="18"/>
      <c r="GNC117" s="18"/>
      <c r="GND117" s="18"/>
      <c r="GNE117" s="18"/>
      <c r="GNF117" s="18"/>
      <c r="GNG117" s="18"/>
      <c r="GNH117" s="18"/>
      <c r="GNI117" s="18"/>
      <c r="GNJ117" s="18"/>
      <c r="GNK117" s="18"/>
      <c r="GNL117" s="18"/>
      <c r="GNM117" s="18"/>
      <c r="GNN117" s="18"/>
      <c r="GNO117" s="18"/>
      <c r="GNP117" s="18"/>
      <c r="GNQ117" s="18"/>
      <c r="GNR117" s="18"/>
      <c r="GNS117" s="18"/>
      <c r="GNT117" s="18"/>
      <c r="GNU117" s="18"/>
      <c r="GNV117" s="18"/>
      <c r="GNW117" s="18"/>
      <c r="GNX117" s="18"/>
      <c r="GNY117" s="18"/>
      <c r="GNZ117" s="18"/>
      <c r="GOA117" s="18"/>
      <c r="GOB117" s="18"/>
      <c r="GOC117" s="18"/>
      <c r="GOD117" s="18"/>
      <c r="GOE117" s="18"/>
      <c r="GOF117" s="18"/>
      <c r="GOG117" s="18"/>
      <c r="GOH117" s="18"/>
      <c r="GOI117" s="18"/>
      <c r="GOJ117" s="18"/>
      <c r="GOK117" s="18"/>
      <c r="GOL117" s="18"/>
      <c r="GOM117" s="18"/>
      <c r="GON117" s="18"/>
      <c r="GOO117" s="18"/>
      <c r="GOP117" s="18"/>
      <c r="GOQ117" s="18"/>
      <c r="GOR117" s="18"/>
      <c r="GOS117" s="18"/>
      <c r="GOT117" s="18"/>
      <c r="GOU117" s="18"/>
      <c r="GOV117" s="18"/>
      <c r="GOW117" s="18"/>
      <c r="GOX117" s="18"/>
      <c r="GOY117" s="18"/>
      <c r="GOZ117" s="18"/>
      <c r="GPA117" s="18"/>
      <c r="GPB117" s="18"/>
      <c r="GPC117" s="18"/>
      <c r="GPD117" s="18"/>
      <c r="GPE117" s="18"/>
      <c r="GPF117" s="18"/>
      <c r="GPG117" s="18"/>
      <c r="GPH117" s="18"/>
      <c r="GPI117" s="18"/>
      <c r="GPJ117" s="18"/>
      <c r="GPK117" s="18"/>
      <c r="GPL117" s="18"/>
      <c r="GPM117" s="18"/>
      <c r="GPN117" s="18"/>
      <c r="GPO117" s="18"/>
      <c r="GPP117" s="18"/>
      <c r="GPQ117" s="18"/>
      <c r="GPR117" s="18"/>
      <c r="GPS117" s="18"/>
      <c r="GPT117" s="18"/>
      <c r="GPU117" s="18"/>
      <c r="GPV117" s="18"/>
      <c r="GPW117" s="18"/>
      <c r="GPX117" s="18"/>
      <c r="GPY117" s="18"/>
      <c r="GPZ117" s="18"/>
      <c r="GQA117" s="18"/>
      <c r="GQB117" s="18"/>
      <c r="GQC117" s="18"/>
      <c r="GQD117" s="18"/>
      <c r="GQE117" s="18"/>
      <c r="GQF117" s="18"/>
      <c r="GQG117" s="18"/>
      <c r="GQH117" s="18"/>
      <c r="GQI117" s="18"/>
      <c r="GQJ117" s="18"/>
      <c r="GQK117" s="18"/>
      <c r="GQL117" s="18"/>
      <c r="GQM117" s="18"/>
      <c r="GQN117" s="18"/>
      <c r="GQO117" s="18"/>
      <c r="GQP117" s="18"/>
      <c r="GQQ117" s="18"/>
      <c r="GQR117" s="18"/>
      <c r="GQS117" s="18"/>
      <c r="GQT117" s="18"/>
      <c r="GQU117" s="18"/>
      <c r="GQV117" s="18"/>
      <c r="GQW117" s="18"/>
      <c r="GQX117" s="18"/>
      <c r="GQY117" s="18"/>
      <c r="GQZ117" s="18"/>
      <c r="GRA117" s="18"/>
      <c r="GRB117" s="18"/>
      <c r="GRC117" s="18"/>
      <c r="GRD117" s="18"/>
      <c r="GRE117" s="18"/>
      <c r="GRF117" s="18"/>
      <c r="GRG117" s="18"/>
      <c r="GRH117" s="18"/>
      <c r="GRI117" s="18"/>
      <c r="GRJ117" s="18"/>
      <c r="GRK117" s="18"/>
      <c r="GRL117" s="18"/>
      <c r="GRM117" s="18"/>
      <c r="GRN117" s="18"/>
      <c r="GRO117" s="18"/>
      <c r="GRP117" s="18"/>
      <c r="GRQ117" s="18"/>
      <c r="GRR117" s="18"/>
      <c r="GRS117" s="18"/>
      <c r="GRT117" s="18"/>
      <c r="GRU117" s="18"/>
      <c r="GRV117" s="18"/>
      <c r="GRW117" s="18"/>
      <c r="GRX117" s="18"/>
      <c r="GRY117" s="18"/>
      <c r="GRZ117" s="18"/>
      <c r="GSA117" s="18"/>
      <c r="GSB117" s="18"/>
      <c r="GSC117" s="18"/>
      <c r="GSD117" s="18"/>
      <c r="GSE117" s="18"/>
      <c r="GSF117" s="18"/>
      <c r="GSG117" s="18"/>
      <c r="GSH117" s="18"/>
      <c r="GSI117" s="18"/>
      <c r="GSJ117" s="18"/>
      <c r="GSK117" s="18"/>
      <c r="GSL117" s="18"/>
      <c r="GSM117" s="18"/>
      <c r="GSN117" s="18"/>
      <c r="GSO117" s="18"/>
      <c r="GSP117" s="18"/>
      <c r="GSQ117" s="18"/>
      <c r="GSR117" s="18"/>
      <c r="GSS117" s="18"/>
      <c r="GST117" s="18"/>
      <c r="GSU117" s="18"/>
      <c r="GSV117" s="18"/>
      <c r="GSW117" s="18"/>
      <c r="GSX117" s="18"/>
      <c r="GSY117" s="18"/>
      <c r="GSZ117" s="18"/>
      <c r="GTA117" s="18"/>
      <c r="GTB117" s="18"/>
      <c r="GTC117" s="18"/>
      <c r="GTD117" s="18"/>
      <c r="GTE117" s="18"/>
      <c r="GTF117" s="18"/>
      <c r="GTG117" s="18"/>
      <c r="GTH117" s="18"/>
      <c r="GTI117" s="18"/>
      <c r="GTJ117" s="18"/>
      <c r="GTK117" s="18"/>
      <c r="GTL117" s="18"/>
      <c r="GTM117" s="18"/>
      <c r="GTN117" s="18"/>
      <c r="GTO117" s="18"/>
      <c r="GTP117" s="18"/>
      <c r="GTQ117" s="18"/>
      <c r="GTR117" s="18"/>
      <c r="GTS117" s="18"/>
      <c r="GTT117" s="18"/>
      <c r="GTU117" s="18"/>
      <c r="GTV117" s="18"/>
      <c r="GTW117" s="18"/>
      <c r="GTX117" s="18"/>
      <c r="GTY117" s="18"/>
      <c r="GTZ117" s="18"/>
      <c r="GUA117" s="18"/>
      <c r="GUB117" s="18"/>
      <c r="GUC117" s="18"/>
      <c r="GUD117" s="18"/>
      <c r="GUE117" s="18"/>
      <c r="GUF117" s="18"/>
      <c r="GUG117" s="18"/>
      <c r="GUH117" s="18"/>
      <c r="GUI117" s="18"/>
      <c r="GUJ117" s="18"/>
      <c r="GUK117" s="18"/>
      <c r="GUL117" s="18"/>
      <c r="GUM117" s="18"/>
      <c r="GUN117" s="18"/>
      <c r="GUO117" s="18"/>
      <c r="GUP117" s="18"/>
      <c r="GUQ117" s="18"/>
      <c r="GUR117" s="18"/>
      <c r="GUS117" s="18"/>
      <c r="GUT117" s="18"/>
      <c r="GUU117" s="18"/>
      <c r="GUV117" s="18"/>
      <c r="GUW117" s="18"/>
      <c r="GUX117" s="18"/>
      <c r="GUY117" s="18"/>
      <c r="GUZ117" s="18"/>
      <c r="GVA117" s="18"/>
      <c r="GVB117" s="18"/>
      <c r="GVC117" s="18"/>
      <c r="GVD117" s="18"/>
      <c r="GVE117" s="18"/>
      <c r="GVF117" s="18"/>
      <c r="GVG117" s="18"/>
      <c r="GVH117" s="18"/>
      <c r="GVI117" s="18"/>
      <c r="GVJ117" s="18"/>
      <c r="GVK117" s="18"/>
      <c r="GVL117" s="18"/>
      <c r="GVM117" s="18"/>
      <c r="GVN117" s="18"/>
      <c r="GVO117" s="18"/>
      <c r="GVP117" s="18"/>
      <c r="GVQ117" s="18"/>
      <c r="GVR117" s="18"/>
      <c r="GVS117" s="18"/>
      <c r="GVT117" s="18"/>
      <c r="GVU117" s="18"/>
      <c r="GVV117" s="18"/>
      <c r="GVW117" s="18"/>
      <c r="GVX117" s="18"/>
      <c r="GVY117" s="18"/>
      <c r="GVZ117" s="18"/>
      <c r="GWA117" s="18"/>
      <c r="GWB117" s="18"/>
      <c r="GWC117" s="18"/>
      <c r="GWD117" s="18"/>
      <c r="GWE117" s="18"/>
      <c r="GWF117" s="18"/>
      <c r="GWG117" s="18"/>
      <c r="GWH117" s="18"/>
      <c r="GWI117" s="18"/>
      <c r="GWJ117" s="18"/>
      <c r="GWK117" s="18"/>
      <c r="GWL117" s="18"/>
      <c r="GWM117" s="18"/>
      <c r="GWN117" s="18"/>
      <c r="GWO117" s="18"/>
      <c r="GWP117" s="18"/>
      <c r="GWQ117" s="18"/>
      <c r="GWR117" s="18"/>
      <c r="GWS117" s="18"/>
      <c r="GWT117" s="18"/>
      <c r="GWU117" s="18"/>
      <c r="GWV117" s="18"/>
      <c r="GWW117" s="18"/>
      <c r="GWX117" s="18"/>
      <c r="GWY117" s="18"/>
      <c r="GWZ117" s="18"/>
      <c r="GXA117" s="18"/>
      <c r="GXB117" s="18"/>
      <c r="GXC117" s="18"/>
      <c r="GXD117" s="18"/>
      <c r="GXE117" s="18"/>
      <c r="GXF117" s="18"/>
      <c r="GXG117" s="18"/>
      <c r="GXH117" s="18"/>
      <c r="GXI117" s="18"/>
      <c r="GXJ117" s="18"/>
      <c r="GXK117" s="18"/>
      <c r="GXL117" s="18"/>
      <c r="GXM117" s="18"/>
      <c r="GXN117" s="18"/>
      <c r="GXO117" s="18"/>
      <c r="GXP117" s="18"/>
      <c r="GXQ117" s="18"/>
      <c r="GXR117" s="18"/>
      <c r="GXS117" s="18"/>
      <c r="GXT117" s="18"/>
      <c r="GXU117" s="18"/>
      <c r="GXV117" s="18"/>
      <c r="GXW117" s="18"/>
      <c r="GXX117" s="18"/>
      <c r="GXY117" s="18"/>
      <c r="GXZ117" s="18"/>
      <c r="GYA117" s="18"/>
      <c r="GYB117" s="18"/>
      <c r="GYC117" s="18"/>
      <c r="GYD117" s="18"/>
      <c r="GYE117" s="18"/>
      <c r="GYF117" s="18"/>
      <c r="GYG117" s="18"/>
      <c r="GYH117" s="18"/>
      <c r="GYI117" s="18"/>
      <c r="GYJ117" s="18"/>
      <c r="GYK117" s="18"/>
      <c r="GYL117" s="18"/>
      <c r="GYM117" s="18"/>
      <c r="GYN117" s="18"/>
      <c r="GYO117" s="18"/>
      <c r="GYP117" s="18"/>
      <c r="GYQ117" s="18"/>
      <c r="GYR117" s="18"/>
      <c r="GYS117" s="18"/>
      <c r="GYT117" s="18"/>
      <c r="GYU117" s="18"/>
      <c r="GYV117" s="18"/>
      <c r="GYW117" s="18"/>
      <c r="GYX117" s="18"/>
      <c r="GYY117" s="18"/>
      <c r="GYZ117" s="18"/>
      <c r="GZA117" s="18"/>
      <c r="GZB117" s="18"/>
      <c r="GZC117" s="18"/>
      <c r="GZD117" s="18"/>
      <c r="GZE117" s="18"/>
      <c r="GZF117" s="18"/>
      <c r="GZG117" s="18"/>
      <c r="GZH117" s="18"/>
      <c r="GZI117" s="18"/>
      <c r="GZJ117" s="18"/>
      <c r="GZK117" s="18"/>
      <c r="GZL117" s="18"/>
      <c r="GZM117" s="18"/>
      <c r="GZN117" s="18"/>
      <c r="GZO117" s="18"/>
      <c r="GZP117" s="18"/>
      <c r="GZQ117" s="18"/>
      <c r="GZR117" s="18"/>
      <c r="GZS117" s="18"/>
      <c r="GZT117" s="18"/>
      <c r="GZU117" s="18"/>
      <c r="GZV117" s="18"/>
      <c r="GZW117" s="18"/>
      <c r="GZX117" s="18"/>
      <c r="GZY117" s="18"/>
      <c r="GZZ117" s="18"/>
      <c r="HAA117" s="18"/>
      <c r="HAB117" s="18"/>
      <c r="HAC117" s="18"/>
      <c r="HAD117" s="18"/>
      <c r="HAE117" s="18"/>
      <c r="HAF117" s="18"/>
      <c r="HAG117" s="18"/>
      <c r="HAH117" s="18"/>
      <c r="HAI117" s="18"/>
      <c r="HAJ117" s="18"/>
      <c r="HAK117" s="18"/>
      <c r="HAL117" s="18"/>
      <c r="HAM117" s="18"/>
      <c r="HAN117" s="18"/>
      <c r="HAO117" s="18"/>
      <c r="HAP117" s="18"/>
      <c r="HAQ117" s="18"/>
      <c r="HAR117" s="18"/>
      <c r="HAS117" s="18"/>
      <c r="HAT117" s="18"/>
      <c r="HAU117" s="18"/>
      <c r="HAV117" s="18"/>
      <c r="HAW117" s="18"/>
      <c r="HAX117" s="18"/>
      <c r="HAY117" s="18"/>
      <c r="HAZ117" s="18"/>
      <c r="HBA117" s="18"/>
      <c r="HBB117" s="18"/>
      <c r="HBC117" s="18"/>
      <c r="HBD117" s="18"/>
      <c r="HBE117" s="18"/>
      <c r="HBF117" s="18"/>
      <c r="HBG117" s="18"/>
      <c r="HBH117" s="18"/>
      <c r="HBI117" s="18"/>
      <c r="HBJ117" s="18"/>
      <c r="HBK117" s="18"/>
      <c r="HBL117" s="18"/>
      <c r="HBM117" s="18"/>
      <c r="HBN117" s="18"/>
      <c r="HBO117" s="18"/>
      <c r="HBP117" s="18"/>
      <c r="HBQ117" s="18"/>
      <c r="HBR117" s="18"/>
      <c r="HBS117" s="18"/>
      <c r="HBT117" s="18"/>
      <c r="HBU117" s="18"/>
      <c r="HBV117" s="18"/>
      <c r="HBW117" s="18"/>
      <c r="HBX117" s="18"/>
      <c r="HBY117" s="18"/>
      <c r="HBZ117" s="18"/>
      <c r="HCA117" s="18"/>
      <c r="HCB117" s="18"/>
      <c r="HCC117" s="18"/>
      <c r="HCD117" s="18"/>
      <c r="HCE117" s="18"/>
      <c r="HCF117" s="18"/>
      <c r="HCG117" s="18"/>
      <c r="HCH117" s="18"/>
      <c r="HCI117" s="18"/>
      <c r="HCJ117" s="18"/>
      <c r="HCK117" s="18"/>
      <c r="HCL117" s="18"/>
      <c r="HCM117" s="18"/>
      <c r="HCN117" s="18"/>
      <c r="HCO117" s="18"/>
      <c r="HCP117" s="18"/>
      <c r="HCQ117" s="18"/>
      <c r="HCR117" s="18"/>
      <c r="HCS117" s="18"/>
      <c r="HCT117" s="18"/>
      <c r="HCU117" s="18"/>
      <c r="HCV117" s="18"/>
      <c r="HCW117" s="18"/>
      <c r="HCX117" s="18"/>
      <c r="HCY117" s="18"/>
      <c r="HCZ117" s="18"/>
      <c r="HDA117" s="18"/>
      <c r="HDB117" s="18"/>
      <c r="HDC117" s="18"/>
      <c r="HDD117" s="18"/>
      <c r="HDE117" s="18"/>
      <c r="HDF117" s="18"/>
      <c r="HDG117" s="18"/>
      <c r="HDH117" s="18"/>
      <c r="HDI117" s="18"/>
      <c r="HDJ117" s="18"/>
      <c r="HDK117" s="18"/>
      <c r="HDL117" s="18"/>
      <c r="HDM117" s="18"/>
      <c r="HDN117" s="18"/>
      <c r="HDO117" s="18"/>
      <c r="HDP117" s="18"/>
      <c r="HDQ117" s="18"/>
      <c r="HDR117" s="18"/>
      <c r="HDS117" s="18"/>
      <c r="HDT117" s="18"/>
      <c r="HDU117" s="18"/>
      <c r="HDV117" s="18"/>
      <c r="HDW117" s="18"/>
      <c r="HDX117" s="18"/>
      <c r="HDY117" s="18"/>
      <c r="HDZ117" s="18"/>
      <c r="HEA117" s="18"/>
      <c r="HEB117" s="18"/>
      <c r="HEC117" s="18"/>
      <c r="HED117" s="18"/>
      <c r="HEE117" s="18"/>
      <c r="HEF117" s="18"/>
      <c r="HEG117" s="18"/>
      <c r="HEH117" s="18"/>
      <c r="HEI117" s="18"/>
      <c r="HEJ117" s="18"/>
      <c r="HEK117" s="18"/>
      <c r="HEL117" s="18"/>
      <c r="HEM117" s="18"/>
      <c r="HEN117" s="18"/>
      <c r="HEO117" s="18"/>
      <c r="HEP117" s="18"/>
      <c r="HEQ117" s="18"/>
      <c r="HER117" s="18"/>
      <c r="HES117" s="18"/>
      <c r="HET117" s="18"/>
      <c r="HEU117" s="18"/>
      <c r="HEV117" s="18"/>
      <c r="HEW117" s="18"/>
      <c r="HEX117" s="18"/>
      <c r="HEY117" s="18"/>
      <c r="HEZ117" s="18"/>
      <c r="HFA117" s="18"/>
      <c r="HFB117" s="18"/>
      <c r="HFC117" s="18"/>
      <c r="HFD117" s="18"/>
      <c r="HFE117" s="18"/>
      <c r="HFF117" s="18"/>
      <c r="HFG117" s="18"/>
      <c r="HFH117" s="18"/>
      <c r="HFI117" s="18"/>
      <c r="HFJ117" s="18"/>
      <c r="HFK117" s="18"/>
      <c r="HFL117" s="18"/>
      <c r="HFM117" s="18"/>
      <c r="HFN117" s="18"/>
      <c r="HFO117" s="18"/>
      <c r="HFP117" s="18"/>
      <c r="HFQ117" s="18"/>
      <c r="HFR117" s="18"/>
      <c r="HFS117" s="18"/>
      <c r="HFT117" s="18"/>
      <c r="HFU117" s="18"/>
      <c r="HFV117" s="18"/>
      <c r="HFW117" s="18"/>
      <c r="HFX117" s="18"/>
      <c r="HFY117" s="18"/>
      <c r="HFZ117" s="18"/>
      <c r="HGA117" s="18"/>
      <c r="HGB117" s="18"/>
      <c r="HGC117" s="18"/>
      <c r="HGD117" s="18"/>
      <c r="HGE117" s="18"/>
      <c r="HGF117" s="18"/>
      <c r="HGG117" s="18"/>
      <c r="HGH117" s="18"/>
      <c r="HGI117" s="18"/>
      <c r="HGJ117" s="18"/>
      <c r="HGK117" s="18"/>
      <c r="HGL117" s="18"/>
      <c r="HGM117" s="18"/>
      <c r="HGN117" s="18"/>
      <c r="HGO117" s="18"/>
      <c r="HGP117" s="18"/>
      <c r="HGQ117" s="18"/>
      <c r="HGR117" s="18"/>
      <c r="HGS117" s="18"/>
      <c r="HGT117" s="18"/>
      <c r="HGU117" s="18"/>
      <c r="HGV117" s="18"/>
      <c r="HGW117" s="18"/>
      <c r="HGX117" s="18"/>
      <c r="HGY117" s="18"/>
      <c r="HGZ117" s="18"/>
      <c r="HHA117" s="18"/>
      <c r="HHB117" s="18"/>
      <c r="HHC117" s="18"/>
      <c r="HHD117" s="18"/>
      <c r="HHE117" s="18"/>
      <c r="HHF117" s="18"/>
      <c r="HHG117" s="18"/>
      <c r="HHH117" s="18"/>
      <c r="HHI117" s="18"/>
      <c r="HHJ117" s="18"/>
      <c r="HHK117" s="18"/>
      <c r="HHL117" s="18"/>
      <c r="HHM117" s="18"/>
      <c r="HHN117" s="18"/>
      <c r="HHO117" s="18"/>
      <c r="HHP117" s="18"/>
      <c r="HHQ117" s="18"/>
      <c r="HHR117" s="18"/>
      <c r="HHS117" s="18"/>
      <c r="HHT117" s="18"/>
      <c r="HHU117" s="18"/>
      <c r="HHV117" s="18"/>
      <c r="HHW117" s="18"/>
      <c r="HHX117" s="18"/>
      <c r="HHY117" s="18"/>
      <c r="HHZ117" s="18"/>
      <c r="HIA117" s="18"/>
      <c r="HIB117" s="18"/>
      <c r="HIC117" s="18"/>
      <c r="HID117" s="18"/>
      <c r="HIE117" s="18"/>
      <c r="HIF117" s="18"/>
      <c r="HIG117" s="18"/>
      <c r="HIH117" s="18"/>
      <c r="HII117" s="18"/>
      <c r="HIJ117" s="18"/>
      <c r="HIK117" s="18"/>
      <c r="HIL117" s="18"/>
      <c r="HIM117" s="18"/>
      <c r="HIN117" s="18"/>
      <c r="HIO117" s="18"/>
      <c r="HIP117" s="18"/>
      <c r="HIQ117" s="18"/>
      <c r="HIR117" s="18"/>
      <c r="HIS117" s="18"/>
      <c r="HIT117" s="18"/>
      <c r="HIU117" s="18"/>
      <c r="HIV117" s="18"/>
      <c r="HIW117" s="18"/>
      <c r="HIX117" s="18"/>
      <c r="HIY117" s="18"/>
      <c r="HIZ117" s="18"/>
      <c r="HJA117" s="18"/>
      <c r="HJB117" s="18"/>
      <c r="HJC117" s="18"/>
      <c r="HJD117" s="18"/>
      <c r="HJE117" s="18"/>
      <c r="HJF117" s="18"/>
      <c r="HJG117" s="18"/>
      <c r="HJH117" s="18"/>
      <c r="HJI117" s="18"/>
      <c r="HJJ117" s="18"/>
      <c r="HJK117" s="18"/>
      <c r="HJL117" s="18"/>
      <c r="HJM117" s="18"/>
      <c r="HJN117" s="18"/>
      <c r="HJO117" s="18"/>
      <c r="HJP117" s="18"/>
      <c r="HJQ117" s="18"/>
      <c r="HJR117" s="18"/>
      <c r="HJS117" s="18"/>
      <c r="HJT117" s="18"/>
      <c r="HJU117" s="18"/>
      <c r="HJV117" s="18"/>
      <c r="HJW117" s="18"/>
      <c r="HJX117" s="18"/>
      <c r="HJY117" s="18"/>
      <c r="HJZ117" s="18"/>
      <c r="HKA117" s="18"/>
      <c r="HKB117" s="18"/>
      <c r="HKC117" s="18"/>
      <c r="HKD117" s="18"/>
      <c r="HKE117" s="18"/>
      <c r="HKF117" s="18"/>
      <c r="HKG117" s="18"/>
      <c r="HKH117" s="18"/>
      <c r="HKI117" s="18"/>
      <c r="HKJ117" s="18"/>
      <c r="HKK117" s="18"/>
      <c r="HKL117" s="18"/>
      <c r="HKM117" s="18"/>
      <c r="HKN117" s="18"/>
      <c r="HKO117" s="18"/>
      <c r="HKP117" s="18"/>
      <c r="HKQ117" s="18"/>
      <c r="HKR117" s="18"/>
      <c r="HKS117" s="18"/>
      <c r="HKT117" s="18"/>
      <c r="HKU117" s="18"/>
      <c r="HKV117" s="18"/>
      <c r="HKW117" s="18"/>
      <c r="HKX117" s="18"/>
      <c r="HKY117" s="18"/>
      <c r="HKZ117" s="18"/>
      <c r="HLA117" s="18"/>
      <c r="HLB117" s="18"/>
      <c r="HLC117" s="18"/>
      <c r="HLD117" s="18"/>
      <c r="HLE117" s="18"/>
      <c r="HLF117" s="18"/>
      <c r="HLG117" s="18"/>
      <c r="HLH117" s="18"/>
      <c r="HLI117" s="18"/>
      <c r="HLJ117" s="18"/>
      <c r="HLK117" s="18"/>
      <c r="HLL117" s="18"/>
      <c r="HLM117" s="18"/>
      <c r="HLN117" s="18"/>
      <c r="HLO117" s="18"/>
      <c r="HLP117" s="18"/>
      <c r="HLQ117" s="18"/>
      <c r="HLR117" s="18"/>
      <c r="HLS117" s="18"/>
      <c r="HLT117" s="18"/>
      <c r="HLU117" s="18"/>
      <c r="HLV117" s="18"/>
      <c r="HLW117" s="18"/>
      <c r="HLX117" s="18"/>
      <c r="HLY117" s="18"/>
      <c r="HLZ117" s="18"/>
      <c r="HMA117" s="18"/>
      <c r="HMB117" s="18"/>
      <c r="HMC117" s="18"/>
      <c r="HMD117" s="18"/>
      <c r="HME117" s="18"/>
      <c r="HMF117" s="18"/>
      <c r="HMG117" s="18"/>
      <c r="HMH117" s="18"/>
      <c r="HMI117" s="18"/>
      <c r="HMJ117" s="18"/>
      <c r="HMK117" s="18"/>
      <c r="HML117" s="18"/>
      <c r="HMM117" s="18"/>
      <c r="HMN117" s="18"/>
      <c r="HMO117" s="18"/>
      <c r="HMP117" s="18"/>
      <c r="HMQ117" s="18"/>
      <c r="HMR117" s="18"/>
      <c r="HMS117" s="18"/>
      <c r="HMT117" s="18"/>
      <c r="HMU117" s="18"/>
      <c r="HMV117" s="18"/>
      <c r="HMW117" s="18"/>
      <c r="HMX117" s="18"/>
      <c r="HMY117" s="18"/>
      <c r="HMZ117" s="18"/>
      <c r="HNA117" s="18"/>
      <c r="HNB117" s="18"/>
      <c r="HNC117" s="18"/>
      <c r="HND117" s="18"/>
      <c r="HNE117" s="18"/>
      <c r="HNF117" s="18"/>
      <c r="HNG117" s="18"/>
      <c r="HNH117" s="18"/>
      <c r="HNI117" s="18"/>
      <c r="HNJ117" s="18"/>
      <c r="HNK117" s="18"/>
      <c r="HNL117" s="18"/>
      <c r="HNM117" s="18"/>
      <c r="HNN117" s="18"/>
      <c r="HNO117" s="18"/>
      <c r="HNP117" s="18"/>
      <c r="HNQ117" s="18"/>
      <c r="HNR117" s="18"/>
      <c r="HNS117" s="18"/>
      <c r="HNT117" s="18"/>
      <c r="HNU117" s="18"/>
      <c r="HNV117" s="18"/>
      <c r="HNW117" s="18"/>
      <c r="HNX117" s="18"/>
      <c r="HNY117" s="18"/>
      <c r="HNZ117" s="18"/>
      <c r="HOA117" s="18"/>
      <c r="HOB117" s="18"/>
      <c r="HOC117" s="18"/>
      <c r="HOD117" s="18"/>
      <c r="HOE117" s="18"/>
      <c r="HOF117" s="18"/>
      <c r="HOG117" s="18"/>
      <c r="HOH117" s="18"/>
      <c r="HOI117" s="18"/>
      <c r="HOJ117" s="18"/>
      <c r="HOK117" s="18"/>
      <c r="HOL117" s="18"/>
      <c r="HOM117" s="18"/>
      <c r="HON117" s="18"/>
      <c r="HOO117" s="18"/>
      <c r="HOP117" s="18"/>
      <c r="HOQ117" s="18"/>
      <c r="HOR117" s="18"/>
      <c r="HOS117" s="18"/>
      <c r="HOT117" s="18"/>
      <c r="HOU117" s="18"/>
      <c r="HOV117" s="18"/>
      <c r="HOW117" s="18"/>
      <c r="HOX117" s="18"/>
      <c r="HOY117" s="18"/>
      <c r="HOZ117" s="18"/>
      <c r="HPA117" s="18"/>
      <c r="HPB117" s="18"/>
      <c r="HPC117" s="18"/>
      <c r="HPD117" s="18"/>
      <c r="HPE117" s="18"/>
      <c r="HPF117" s="18"/>
      <c r="HPG117" s="18"/>
      <c r="HPH117" s="18"/>
      <c r="HPI117" s="18"/>
      <c r="HPJ117" s="18"/>
      <c r="HPK117" s="18"/>
      <c r="HPL117" s="18"/>
      <c r="HPM117" s="18"/>
      <c r="HPN117" s="18"/>
      <c r="HPO117" s="18"/>
      <c r="HPP117" s="18"/>
      <c r="HPQ117" s="18"/>
      <c r="HPR117" s="18"/>
      <c r="HPS117" s="18"/>
      <c r="HPT117" s="18"/>
      <c r="HPU117" s="18"/>
      <c r="HPV117" s="18"/>
      <c r="HPW117" s="18"/>
      <c r="HPX117" s="18"/>
      <c r="HPY117" s="18"/>
      <c r="HPZ117" s="18"/>
      <c r="HQA117" s="18"/>
      <c r="HQB117" s="18"/>
      <c r="HQC117" s="18"/>
      <c r="HQD117" s="18"/>
      <c r="HQE117" s="18"/>
      <c r="HQF117" s="18"/>
      <c r="HQG117" s="18"/>
      <c r="HQH117" s="18"/>
      <c r="HQI117" s="18"/>
      <c r="HQJ117" s="18"/>
      <c r="HQK117" s="18"/>
      <c r="HQL117" s="18"/>
      <c r="HQM117" s="18"/>
      <c r="HQN117" s="18"/>
      <c r="HQO117" s="18"/>
      <c r="HQP117" s="18"/>
      <c r="HQQ117" s="18"/>
      <c r="HQR117" s="18"/>
      <c r="HQS117" s="18"/>
      <c r="HQT117" s="18"/>
      <c r="HQU117" s="18"/>
      <c r="HQV117" s="18"/>
      <c r="HQW117" s="18"/>
      <c r="HQX117" s="18"/>
      <c r="HQY117" s="18"/>
      <c r="HQZ117" s="18"/>
      <c r="HRA117" s="18"/>
      <c r="HRB117" s="18"/>
      <c r="HRC117" s="18"/>
      <c r="HRD117" s="18"/>
      <c r="HRE117" s="18"/>
      <c r="HRF117" s="18"/>
      <c r="HRG117" s="18"/>
      <c r="HRH117" s="18"/>
      <c r="HRI117" s="18"/>
      <c r="HRJ117" s="18"/>
      <c r="HRK117" s="18"/>
      <c r="HRL117" s="18"/>
      <c r="HRM117" s="18"/>
      <c r="HRN117" s="18"/>
      <c r="HRO117" s="18"/>
      <c r="HRP117" s="18"/>
      <c r="HRQ117" s="18"/>
      <c r="HRR117" s="18"/>
      <c r="HRS117" s="18"/>
      <c r="HRT117" s="18"/>
      <c r="HRU117" s="18"/>
      <c r="HRV117" s="18"/>
      <c r="HRW117" s="18"/>
      <c r="HRX117" s="18"/>
      <c r="HRY117" s="18"/>
      <c r="HRZ117" s="18"/>
      <c r="HSA117" s="18"/>
      <c r="HSB117" s="18"/>
      <c r="HSC117" s="18"/>
      <c r="HSD117" s="18"/>
      <c r="HSE117" s="18"/>
      <c r="HSF117" s="18"/>
      <c r="HSG117" s="18"/>
      <c r="HSH117" s="18"/>
      <c r="HSI117" s="18"/>
      <c r="HSJ117" s="18"/>
      <c r="HSK117" s="18"/>
      <c r="HSL117" s="18"/>
      <c r="HSM117" s="18"/>
      <c r="HSN117" s="18"/>
      <c r="HSO117" s="18"/>
      <c r="HSP117" s="18"/>
      <c r="HSQ117" s="18"/>
      <c r="HSR117" s="18"/>
      <c r="HSS117" s="18"/>
      <c r="HST117" s="18"/>
      <c r="HSU117" s="18"/>
      <c r="HSV117" s="18"/>
      <c r="HSW117" s="18"/>
      <c r="HSX117" s="18"/>
      <c r="HSY117" s="18"/>
      <c r="HSZ117" s="18"/>
      <c r="HTA117" s="18"/>
      <c r="HTB117" s="18"/>
      <c r="HTC117" s="18"/>
      <c r="HTD117" s="18"/>
      <c r="HTE117" s="18"/>
      <c r="HTF117" s="18"/>
      <c r="HTG117" s="18"/>
      <c r="HTH117" s="18"/>
      <c r="HTI117" s="18"/>
      <c r="HTJ117" s="18"/>
      <c r="HTK117" s="18"/>
      <c r="HTL117" s="18"/>
      <c r="HTM117" s="18"/>
      <c r="HTN117" s="18"/>
      <c r="HTO117" s="18"/>
      <c r="HTP117" s="18"/>
      <c r="HTQ117" s="18"/>
      <c r="HTR117" s="18"/>
      <c r="HTS117" s="18"/>
      <c r="HTT117" s="18"/>
      <c r="HTU117" s="18"/>
      <c r="HTV117" s="18"/>
      <c r="HTW117" s="18"/>
      <c r="HTX117" s="18"/>
      <c r="HTY117" s="18"/>
      <c r="HTZ117" s="18"/>
      <c r="HUA117" s="18"/>
      <c r="HUB117" s="18"/>
      <c r="HUC117" s="18"/>
      <c r="HUD117" s="18"/>
      <c r="HUE117" s="18"/>
      <c r="HUF117" s="18"/>
      <c r="HUG117" s="18"/>
      <c r="HUH117" s="18"/>
      <c r="HUI117" s="18"/>
      <c r="HUJ117" s="18"/>
      <c r="HUK117" s="18"/>
      <c r="HUL117" s="18"/>
      <c r="HUM117" s="18"/>
      <c r="HUN117" s="18"/>
      <c r="HUO117" s="18"/>
      <c r="HUP117" s="18"/>
      <c r="HUQ117" s="18"/>
      <c r="HUR117" s="18"/>
      <c r="HUS117" s="18"/>
      <c r="HUT117" s="18"/>
      <c r="HUU117" s="18"/>
      <c r="HUV117" s="18"/>
      <c r="HUW117" s="18"/>
      <c r="HUX117" s="18"/>
      <c r="HUY117" s="18"/>
      <c r="HUZ117" s="18"/>
      <c r="HVA117" s="18"/>
      <c r="HVB117" s="18"/>
      <c r="HVC117" s="18"/>
      <c r="HVD117" s="18"/>
      <c r="HVE117" s="18"/>
      <c r="HVF117" s="18"/>
      <c r="HVG117" s="18"/>
      <c r="HVH117" s="18"/>
      <c r="HVI117" s="18"/>
      <c r="HVJ117" s="18"/>
      <c r="HVK117" s="18"/>
      <c r="HVL117" s="18"/>
      <c r="HVM117" s="18"/>
      <c r="HVN117" s="18"/>
      <c r="HVO117" s="18"/>
      <c r="HVP117" s="18"/>
      <c r="HVQ117" s="18"/>
      <c r="HVR117" s="18"/>
      <c r="HVS117" s="18"/>
      <c r="HVT117" s="18"/>
      <c r="HVU117" s="18"/>
      <c r="HVV117" s="18"/>
      <c r="HVW117" s="18"/>
      <c r="HVX117" s="18"/>
      <c r="HVY117" s="18"/>
      <c r="HVZ117" s="18"/>
      <c r="HWA117" s="18"/>
      <c r="HWB117" s="18"/>
      <c r="HWC117" s="18"/>
      <c r="HWD117" s="18"/>
      <c r="HWE117" s="18"/>
      <c r="HWF117" s="18"/>
      <c r="HWG117" s="18"/>
      <c r="HWH117" s="18"/>
      <c r="HWI117" s="18"/>
      <c r="HWJ117" s="18"/>
      <c r="HWK117" s="18"/>
      <c r="HWL117" s="18"/>
      <c r="HWM117" s="18"/>
      <c r="HWN117" s="18"/>
      <c r="HWO117" s="18"/>
      <c r="HWP117" s="18"/>
      <c r="HWQ117" s="18"/>
      <c r="HWR117" s="18"/>
      <c r="HWS117" s="18"/>
      <c r="HWT117" s="18"/>
      <c r="HWU117" s="18"/>
      <c r="HWV117" s="18"/>
      <c r="HWW117" s="18"/>
      <c r="HWX117" s="18"/>
      <c r="HWY117" s="18"/>
      <c r="HWZ117" s="18"/>
      <c r="HXA117" s="18"/>
      <c r="HXB117" s="18"/>
      <c r="HXC117" s="18"/>
      <c r="HXD117" s="18"/>
      <c r="HXE117" s="18"/>
      <c r="HXF117" s="18"/>
      <c r="HXG117" s="18"/>
      <c r="HXH117" s="18"/>
      <c r="HXI117" s="18"/>
      <c r="HXJ117" s="18"/>
      <c r="HXK117" s="18"/>
      <c r="HXL117" s="18"/>
      <c r="HXM117" s="18"/>
      <c r="HXN117" s="18"/>
      <c r="HXO117" s="18"/>
      <c r="HXP117" s="18"/>
      <c r="HXQ117" s="18"/>
      <c r="HXR117" s="18"/>
      <c r="HXS117" s="18"/>
      <c r="HXT117" s="18"/>
      <c r="HXU117" s="18"/>
      <c r="HXV117" s="18"/>
      <c r="HXW117" s="18"/>
      <c r="HXX117" s="18"/>
      <c r="HXY117" s="18"/>
      <c r="HXZ117" s="18"/>
      <c r="HYA117" s="18"/>
      <c r="HYB117" s="18"/>
      <c r="HYC117" s="18"/>
      <c r="HYD117" s="18"/>
      <c r="HYE117" s="18"/>
      <c r="HYF117" s="18"/>
      <c r="HYG117" s="18"/>
      <c r="HYH117" s="18"/>
      <c r="HYI117" s="18"/>
      <c r="HYJ117" s="18"/>
      <c r="HYK117" s="18"/>
      <c r="HYL117" s="18"/>
      <c r="HYM117" s="18"/>
      <c r="HYN117" s="18"/>
      <c r="HYO117" s="18"/>
      <c r="HYP117" s="18"/>
      <c r="HYQ117" s="18"/>
      <c r="HYR117" s="18"/>
      <c r="HYS117" s="18"/>
      <c r="HYT117" s="18"/>
      <c r="HYU117" s="18"/>
      <c r="HYV117" s="18"/>
      <c r="HYW117" s="18"/>
      <c r="HYX117" s="18"/>
      <c r="HYY117" s="18"/>
      <c r="HYZ117" s="18"/>
      <c r="HZA117" s="18"/>
      <c r="HZB117" s="18"/>
      <c r="HZC117" s="18"/>
      <c r="HZD117" s="18"/>
      <c r="HZE117" s="18"/>
      <c r="HZF117" s="18"/>
      <c r="HZG117" s="18"/>
      <c r="HZH117" s="18"/>
      <c r="HZI117" s="18"/>
      <c r="HZJ117" s="18"/>
      <c r="HZK117" s="18"/>
      <c r="HZL117" s="18"/>
      <c r="HZM117" s="18"/>
      <c r="HZN117" s="18"/>
      <c r="HZO117" s="18"/>
      <c r="HZP117" s="18"/>
      <c r="HZQ117" s="18"/>
      <c r="HZR117" s="18"/>
      <c r="HZS117" s="18"/>
      <c r="HZT117" s="18"/>
      <c r="HZU117" s="18"/>
      <c r="HZV117" s="18"/>
      <c r="HZW117" s="18"/>
      <c r="HZX117" s="18"/>
      <c r="HZY117" s="18"/>
      <c r="HZZ117" s="18"/>
      <c r="IAA117" s="18"/>
      <c r="IAB117" s="18"/>
      <c r="IAC117" s="18"/>
      <c r="IAD117" s="18"/>
      <c r="IAE117" s="18"/>
      <c r="IAF117" s="18"/>
      <c r="IAG117" s="18"/>
      <c r="IAH117" s="18"/>
      <c r="IAI117" s="18"/>
      <c r="IAJ117" s="18"/>
      <c r="IAK117" s="18"/>
      <c r="IAL117" s="18"/>
      <c r="IAM117" s="18"/>
      <c r="IAN117" s="18"/>
      <c r="IAO117" s="18"/>
      <c r="IAP117" s="18"/>
      <c r="IAQ117" s="18"/>
      <c r="IAR117" s="18"/>
      <c r="IAS117" s="18"/>
      <c r="IAT117" s="18"/>
      <c r="IAU117" s="18"/>
      <c r="IAV117" s="18"/>
      <c r="IAW117" s="18"/>
      <c r="IAX117" s="18"/>
      <c r="IAY117" s="18"/>
      <c r="IAZ117" s="18"/>
      <c r="IBA117" s="18"/>
      <c r="IBB117" s="18"/>
      <c r="IBC117" s="18"/>
      <c r="IBD117" s="18"/>
      <c r="IBE117" s="18"/>
      <c r="IBF117" s="18"/>
      <c r="IBG117" s="18"/>
      <c r="IBH117" s="18"/>
      <c r="IBI117" s="18"/>
      <c r="IBJ117" s="18"/>
      <c r="IBK117" s="18"/>
      <c r="IBL117" s="18"/>
      <c r="IBM117" s="18"/>
      <c r="IBN117" s="18"/>
      <c r="IBO117" s="18"/>
      <c r="IBP117" s="18"/>
      <c r="IBQ117" s="18"/>
      <c r="IBR117" s="18"/>
      <c r="IBS117" s="18"/>
      <c r="IBT117" s="18"/>
      <c r="IBU117" s="18"/>
      <c r="IBV117" s="18"/>
      <c r="IBW117" s="18"/>
      <c r="IBX117" s="18"/>
      <c r="IBY117" s="18"/>
      <c r="IBZ117" s="18"/>
      <c r="ICA117" s="18"/>
      <c r="ICB117" s="18"/>
      <c r="ICC117" s="18"/>
      <c r="ICD117" s="18"/>
      <c r="ICE117" s="18"/>
      <c r="ICF117" s="18"/>
      <c r="ICG117" s="18"/>
      <c r="ICH117" s="18"/>
      <c r="ICI117" s="18"/>
      <c r="ICJ117" s="18"/>
      <c r="ICK117" s="18"/>
      <c r="ICL117" s="18"/>
      <c r="ICM117" s="18"/>
      <c r="ICN117" s="18"/>
      <c r="ICO117" s="18"/>
      <c r="ICP117" s="18"/>
      <c r="ICQ117" s="18"/>
      <c r="ICR117" s="18"/>
      <c r="ICS117" s="18"/>
      <c r="ICT117" s="18"/>
      <c r="ICU117" s="18"/>
      <c r="ICV117" s="18"/>
      <c r="ICW117" s="18"/>
      <c r="ICX117" s="18"/>
      <c r="ICY117" s="18"/>
      <c r="ICZ117" s="18"/>
      <c r="IDA117" s="18"/>
      <c r="IDB117" s="18"/>
      <c r="IDC117" s="18"/>
      <c r="IDD117" s="18"/>
      <c r="IDE117" s="18"/>
      <c r="IDF117" s="18"/>
      <c r="IDG117" s="18"/>
      <c r="IDH117" s="18"/>
      <c r="IDI117" s="18"/>
      <c r="IDJ117" s="18"/>
      <c r="IDK117" s="18"/>
      <c r="IDL117" s="18"/>
      <c r="IDM117" s="18"/>
      <c r="IDN117" s="18"/>
      <c r="IDO117" s="18"/>
      <c r="IDP117" s="18"/>
      <c r="IDQ117" s="18"/>
      <c r="IDR117" s="18"/>
      <c r="IDS117" s="18"/>
      <c r="IDT117" s="18"/>
      <c r="IDU117" s="18"/>
      <c r="IDV117" s="18"/>
      <c r="IDW117" s="18"/>
      <c r="IDX117" s="18"/>
      <c r="IDY117" s="18"/>
      <c r="IDZ117" s="18"/>
      <c r="IEA117" s="18"/>
      <c r="IEB117" s="18"/>
      <c r="IEC117" s="18"/>
      <c r="IED117" s="18"/>
      <c r="IEE117" s="18"/>
      <c r="IEF117" s="18"/>
      <c r="IEG117" s="18"/>
      <c r="IEH117" s="18"/>
      <c r="IEI117" s="18"/>
      <c r="IEJ117" s="18"/>
      <c r="IEK117" s="18"/>
      <c r="IEL117" s="18"/>
      <c r="IEM117" s="18"/>
      <c r="IEN117" s="18"/>
      <c r="IEO117" s="18"/>
      <c r="IEP117" s="18"/>
      <c r="IEQ117" s="18"/>
      <c r="IER117" s="18"/>
      <c r="IES117" s="18"/>
      <c r="IET117" s="18"/>
      <c r="IEU117" s="18"/>
      <c r="IEV117" s="18"/>
      <c r="IEW117" s="18"/>
      <c r="IEX117" s="18"/>
      <c r="IEY117" s="18"/>
      <c r="IEZ117" s="18"/>
      <c r="IFA117" s="18"/>
      <c r="IFB117" s="18"/>
      <c r="IFC117" s="18"/>
      <c r="IFD117" s="18"/>
      <c r="IFE117" s="18"/>
      <c r="IFF117" s="18"/>
      <c r="IFG117" s="18"/>
      <c r="IFH117" s="18"/>
      <c r="IFI117" s="18"/>
      <c r="IFJ117" s="18"/>
      <c r="IFK117" s="18"/>
      <c r="IFL117" s="18"/>
      <c r="IFM117" s="18"/>
      <c r="IFN117" s="18"/>
      <c r="IFO117" s="18"/>
      <c r="IFP117" s="18"/>
      <c r="IFQ117" s="18"/>
      <c r="IFR117" s="18"/>
      <c r="IFS117" s="18"/>
      <c r="IFT117" s="18"/>
      <c r="IFU117" s="18"/>
      <c r="IFV117" s="18"/>
      <c r="IFW117" s="18"/>
      <c r="IFX117" s="18"/>
      <c r="IFY117" s="18"/>
      <c r="IFZ117" s="18"/>
      <c r="IGA117" s="18"/>
      <c r="IGB117" s="18"/>
      <c r="IGC117" s="18"/>
      <c r="IGD117" s="18"/>
      <c r="IGE117" s="18"/>
      <c r="IGF117" s="18"/>
      <c r="IGG117" s="18"/>
      <c r="IGH117" s="18"/>
      <c r="IGI117" s="18"/>
      <c r="IGJ117" s="18"/>
      <c r="IGK117" s="18"/>
      <c r="IGL117" s="18"/>
      <c r="IGM117" s="18"/>
      <c r="IGN117" s="18"/>
      <c r="IGO117" s="18"/>
      <c r="IGP117" s="18"/>
      <c r="IGQ117" s="18"/>
      <c r="IGR117" s="18"/>
      <c r="IGS117" s="18"/>
      <c r="IGT117" s="18"/>
      <c r="IGU117" s="18"/>
      <c r="IGV117" s="18"/>
      <c r="IGW117" s="18"/>
      <c r="IGX117" s="18"/>
      <c r="IGY117" s="18"/>
      <c r="IGZ117" s="18"/>
      <c r="IHA117" s="18"/>
      <c r="IHB117" s="18"/>
      <c r="IHC117" s="18"/>
      <c r="IHD117" s="18"/>
      <c r="IHE117" s="18"/>
      <c r="IHF117" s="18"/>
      <c r="IHG117" s="18"/>
      <c r="IHH117" s="18"/>
      <c r="IHI117" s="18"/>
      <c r="IHJ117" s="18"/>
      <c r="IHK117" s="18"/>
      <c r="IHL117" s="18"/>
      <c r="IHM117" s="18"/>
      <c r="IHN117" s="18"/>
      <c r="IHO117" s="18"/>
      <c r="IHP117" s="18"/>
      <c r="IHQ117" s="18"/>
      <c r="IHR117" s="18"/>
      <c r="IHS117" s="18"/>
      <c r="IHT117" s="18"/>
      <c r="IHU117" s="18"/>
      <c r="IHV117" s="18"/>
      <c r="IHW117" s="18"/>
      <c r="IHX117" s="18"/>
      <c r="IHY117" s="18"/>
      <c r="IHZ117" s="18"/>
      <c r="IIA117" s="18"/>
      <c r="IIB117" s="18"/>
      <c r="IIC117" s="18"/>
      <c r="IID117" s="18"/>
      <c r="IIE117" s="18"/>
      <c r="IIF117" s="18"/>
      <c r="IIG117" s="18"/>
      <c r="IIH117" s="18"/>
      <c r="III117" s="18"/>
      <c r="IIJ117" s="18"/>
      <c r="IIK117" s="18"/>
      <c r="IIL117" s="18"/>
      <c r="IIM117" s="18"/>
      <c r="IIN117" s="18"/>
      <c r="IIO117" s="18"/>
      <c r="IIP117" s="18"/>
      <c r="IIQ117" s="18"/>
      <c r="IIR117" s="18"/>
      <c r="IIS117" s="18"/>
      <c r="IIT117" s="18"/>
      <c r="IIU117" s="18"/>
      <c r="IIV117" s="18"/>
      <c r="IIW117" s="18"/>
      <c r="IIX117" s="18"/>
      <c r="IIY117" s="18"/>
      <c r="IIZ117" s="18"/>
      <c r="IJA117" s="18"/>
      <c r="IJB117" s="18"/>
      <c r="IJC117" s="18"/>
      <c r="IJD117" s="18"/>
      <c r="IJE117" s="18"/>
      <c r="IJF117" s="18"/>
      <c r="IJG117" s="18"/>
      <c r="IJH117" s="18"/>
      <c r="IJI117" s="18"/>
      <c r="IJJ117" s="18"/>
      <c r="IJK117" s="18"/>
      <c r="IJL117" s="18"/>
      <c r="IJM117" s="18"/>
      <c r="IJN117" s="18"/>
      <c r="IJO117" s="18"/>
      <c r="IJP117" s="18"/>
      <c r="IJQ117" s="18"/>
      <c r="IJR117" s="18"/>
      <c r="IJS117" s="18"/>
      <c r="IJT117" s="18"/>
      <c r="IJU117" s="18"/>
      <c r="IJV117" s="18"/>
      <c r="IJW117" s="18"/>
      <c r="IJX117" s="18"/>
      <c r="IJY117" s="18"/>
      <c r="IJZ117" s="18"/>
      <c r="IKA117" s="18"/>
      <c r="IKB117" s="18"/>
      <c r="IKC117" s="18"/>
      <c r="IKD117" s="18"/>
      <c r="IKE117" s="18"/>
      <c r="IKF117" s="18"/>
      <c r="IKG117" s="18"/>
      <c r="IKH117" s="18"/>
      <c r="IKI117" s="18"/>
      <c r="IKJ117" s="18"/>
      <c r="IKK117" s="18"/>
      <c r="IKL117" s="18"/>
      <c r="IKM117" s="18"/>
      <c r="IKN117" s="18"/>
      <c r="IKO117" s="18"/>
      <c r="IKP117" s="18"/>
      <c r="IKQ117" s="18"/>
      <c r="IKR117" s="18"/>
      <c r="IKS117" s="18"/>
      <c r="IKT117" s="18"/>
      <c r="IKU117" s="18"/>
      <c r="IKV117" s="18"/>
      <c r="IKW117" s="18"/>
      <c r="IKX117" s="18"/>
      <c r="IKY117" s="18"/>
      <c r="IKZ117" s="18"/>
      <c r="ILA117" s="18"/>
      <c r="ILB117" s="18"/>
      <c r="ILC117" s="18"/>
      <c r="ILD117" s="18"/>
      <c r="ILE117" s="18"/>
      <c r="ILF117" s="18"/>
      <c r="ILG117" s="18"/>
      <c r="ILH117" s="18"/>
      <c r="ILI117" s="18"/>
      <c r="ILJ117" s="18"/>
      <c r="ILK117" s="18"/>
      <c r="ILL117" s="18"/>
      <c r="ILM117" s="18"/>
      <c r="ILN117" s="18"/>
      <c r="ILO117" s="18"/>
      <c r="ILP117" s="18"/>
      <c r="ILQ117" s="18"/>
      <c r="ILR117" s="18"/>
      <c r="ILS117" s="18"/>
      <c r="ILT117" s="18"/>
      <c r="ILU117" s="18"/>
      <c r="ILV117" s="18"/>
      <c r="ILW117" s="18"/>
      <c r="ILX117" s="18"/>
      <c r="ILY117" s="18"/>
      <c r="ILZ117" s="18"/>
      <c r="IMA117" s="18"/>
      <c r="IMB117" s="18"/>
      <c r="IMC117" s="18"/>
      <c r="IMD117" s="18"/>
      <c r="IME117" s="18"/>
      <c r="IMF117" s="18"/>
      <c r="IMG117" s="18"/>
      <c r="IMH117" s="18"/>
      <c r="IMI117" s="18"/>
      <c r="IMJ117" s="18"/>
      <c r="IMK117" s="18"/>
      <c r="IML117" s="18"/>
      <c r="IMM117" s="18"/>
      <c r="IMN117" s="18"/>
      <c r="IMO117" s="18"/>
      <c r="IMP117" s="18"/>
      <c r="IMQ117" s="18"/>
      <c r="IMR117" s="18"/>
      <c r="IMS117" s="18"/>
      <c r="IMT117" s="18"/>
      <c r="IMU117" s="18"/>
      <c r="IMV117" s="18"/>
      <c r="IMW117" s="18"/>
      <c r="IMX117" s="18"/>
      <c r="IMY117" s="18"/>
      <c r="IMZ117" s="18"/>
      <c r="INA117" s="18"/>
      <c r="INB117" s="18"/>
      <c r="INC117" s="18"/>
      <c r="IND117" s="18"/>
      <c r="INE117" s="18"/>
      <c r="INF117" s="18"/>
      <c r="ING117" s="18"/>
      <c r="INH117" s="18"/>
      <c r="INI117" s="18"/>
      <c r="INJ117" s="18"/>
      <c r="INK117" s="18"/>
      <c r="INL117" s="18"/>
      <c r="INM117" s="18"/>
      <c r="INN117" s="18"/>
      <c r="INO117" s="18"/>
      <c r="INP117" s="18"/>
      <c r="INQ117" s="18"/>
      <c r="INR117" s="18"/>
      <c r="INS117" s="18"/>
      <c r="INT117" s="18"/>
      <c r="INU117" s="18"/>
      <c r="INV117" s="18"/>
      <c r="INW117" s="18"/>
      <c r="INX117" s="18"/>
      <c r="INY117" s="18"/>
      <c r="INZ117" s="18"/>
      <c r="IOA117" s="18"/>
      <c r="IOB117" s="18"/>
      <c r="IOC117" s="18"/>
      <c r="IOD117" s="18"/>
      <c r="IOE117" s="18"/>
      <c r="IOF117" s="18"/>
      <c r="IOG117" s="18"/>
      <c r="IOH117" s="18"/>
      <c r="IOI117" s="18"/>
      <c r="IOJ117" s="18"/>
      <c r="IOK117" s="18"/>
      <c r="IOL117" s="18"/>
      <c r="IOM117" s="18"/>
      <c r="ION117" s="18"/>
      <c r="IOO117" s="18"/>
      <c r="IOP117" s="18"/>
      <c r="IOQ117" s="18"/>
      <c r="IOR117" s="18"/>
      <c r="IOS117" s="18"/>
      <c r="IOT117" s="18"/>
      <c r="IOU117" s="18"/>
      <c r="IOV117" s="18"/>
      <c r="IOW117" s="18"/>
      <c r="IOX117" s="18"/>
      <c r="IOY117" s="18"/>
      <c r="IOZ117" s="18"/>
      <c r="IPA117" s="18"/>
      <c r="IPB117" s="18"/>
      <c r="IPC117" s="18"/>
      <c r="IPD117" s="18"/>
      <c r="IPE117" s="18"/>
      <c r="IPF117" s="18"/>
      <c r="IPG117" s="18"/>
      <c r="IPH117" s="18"/>
      <c r="IPI117" s="18"/>
      <c r="IPJ117" s="18"/>
      <c r="IPK117" s="18"/>
      <c r="IPL117" s="18"/>
      <c r="IPM117" s="18"/>
      <c r="IPN117" s="18"/>
      <c r="IPO117" s="18"/>
      <c r="IPP117" s="18"/>
      <c r="IPQ117" s="18"/>
      <c r="IPR117" s="18"/>
      <c r="IPS117" s="18"/>
      <c r="IPT117" s="18"/>
      <c r="IPU117" s="18"/>
      <c r="IPV117" s="18"/>
      <c r="IPW117" s="18"/>
      <c r="IPX117" s="18"/>
      <c r="IPY117" s="18"/>
      <c r="IPZ117" s="18"/>
      <c r="IQA117" s="18"/>
      <c r="IQB117" s="18"/>
      <c r="IQC117" s="18"/>
      <c r="IQD117" s="18"/>
      <c r="IQE117" s="18"/>
      <c r="IQF117" s="18"/>
      <c r="IQG117" s="18"/>
      <c r="IQH117" s="18"/>
      <c r="IQI117" s="18"/>
      <c r="IQJ117" s="18"/>
      <c r="IQK117" s="18"/>
      <c r="IQL117" s="18"/>
      <c r="IQM117" s="18"/>
      <c r="IQN117" s="18"/>
      <c r="IQO117" s="18"/>
      <c r="IQP117" s="18"/>
      <c r="IQQ117" s="18"/>
      <c r="IQR117" s="18"/>
      <c r="IQS117" s="18"/>
      <c r="IQT117" s="18"/>
      <c r="IQU117" s="18"/>
      <c r="IQV117" s="18"/>
      <c r="IQW117" s="18"/>
      <c r="IQX117" s="18"/>
      <c r="IQY117" s="18"/>
      <c r="IQZ117" s="18"/>
      <c r="IRA117" s="18"/>
      <c r="IRB117" s="18"/>
      <c r="IRC117" s="18"/>
      <c r="IRD117" s="18"/>
      <c r="IRE117" s="18"/>
      <c r="IRF117" s="18"/>
      <c r="IRG117" s="18"/>
      <c r="IRH117" s="18"/>
      <c r="IRI117" s="18"/>
      <c r="IRJ117" s="18"/>
      <c r="IRK117" s="18"/>
      <c r="IRL117" s="18"/>
      <c r="IRM117" s="18"/>
      <c r="IRN117" s="18"/>
      <c r="IRO117" s="18"/>
      <c r="IRP117" s="18"/>
      <c r="IRQ117" s="18"/>
      <c r="IRR117" s="18"/>
      <c r="IRS117" s="18"/>
      <c r="IRT117" s="18"/>
      <c r="IRU117" s="18"/>
      <c r="IRV117" s="18"/>
      <c r="IRW117" s="18"/>
      <c r="IRX117" s="18"/>
      <c r="IRY117" s="18"/>
      <c r="IRZ117" s="18"/>
      <c r="ISA117" s="18"/>
      <c r="ISB117" s="18"/>
      <c r="ISC117" s="18"/>
      <c r="ISD117" s="18"/>
      <c r="ISE117" s="18"/>
      <c r="ISF117" s="18"/>
      <c r="ISG117" s="18"/>
      <c r="ISH117" s="18"/>
      <c r="ISI117" s="18"/>
      <c r="ISJ117" s="18"/>
      <c r="ISK117" s="18"/>
      <c r="ISL117" s="18"/>
      <c r="ISM117" s="18"/>
      <c r="ISN117" s="18"/>
      <c r="ISO117" s="18"/>
      <c r="ISP117" s="18"/>
      <c r="ISQ117" s="18"/>
      <c r="ISR117" s="18"/>
      <c r="ISS117" s="18"/>
      <c r="IST117" s="18"/>
      <c r="ISU117" s="18"/>
      <c r="ISV117" s="18"/>
      <c r="ISW117" s="18"/>
      <c r="ISX117" s="18"/>
      <c r="ISY117" s="18"/>
      <c r="ISZ117" s="18"/>
      <c r="ITA117" s="18"/>
      <c r="ITB117" s="18"/>
      <c r="ITC117" s="18"/>
      <c r="ITD117" s="18"/>
      <c r="ITE117" s="18"/>
      <c r="ITF117" s="18"/>
      <c r="ITG117" s="18"/>
      <c r="ITH117" s="18"/>
      <c r="ITI117" s="18"/>
      <c r="ITJ117" s="18"/>
      <c r="ITK117" s="18"/>
      <c r="ITL117" s="18"/>
      <c r="ITM117" s="18"/>
      <c r="ITN117" s="18"/>
      <c r="ITO117" s="18"/>
      <c r="ITP117" s="18"/>
      <c r="ITQ117" s="18"/>
      <c r="ITR117" s="18"/>
      <c r="ITS117" s="18"/>
      <c r="ITT117" s="18"/>
      <c r="ITU117" s="18"/>
      <c r="ITV117" s="18"/>
      <c r="ITW117" s="18"/>
      <c r="ITX117" s="18"/>
      <c r="ITY117" s="18"/>
      <c r="ITZ117" s="18"/>
      <c r="IUA117" s="18"/>
      <c r="IUB117" s="18"/>
      <c r="IUC117" s="18"/>
      <c r="IUD117" s="18"/>
      <c r="IUE117" s="18"/>
      <c r="IUF117" s="18"/>
      <c r="IUG117" s="18"/>
      <c r="IUH117" s="18"/>
      <c r="IUI117" s="18"/>
      <c r="IUJ117" s="18"/>
      <c r="IUK117" s="18"/>
      <c r="IUL117" s="18"/>
      <c r="IUM117" s="18"/>
      <c r="IUN117" s="18"/>
      <c r="IUO117" s="18"/>
      <c r="IUP117" s="18"/>
      <c r="IUQ117" s="18"/>
      <c r="IUR117" s="18"/>
      <c r="IUS117" s="18"/>
      <c r="IUT117" s="18"/>
      <c r="IUU117" s="18"/>
      <c r="IUV117" s="18"/>
      <c r="IUW117" s="18"/>
      <c r="IUX117" s="18"/>
      <c r="IUY117" s="18"/>
      <c r="IUZ117" s="18"/>
      <c r="IVA117" s="18"/>
      <c r="IVB117" s="18"/>
      <c r="IVC117" s="18"/>
      <c r="IVD117" s="18"/>
      <c r="IVE117" s="18"/>
      <c r="IVF117" s="18"/>
      <c r="IVG117" s="18"/>
      <c r="IVH117" s="18"/>
      <c r="IVI117" s="18"/>
      <c r="IVJ117" s="18"/>
      <c r="IVK117" s="18"/>
      <c r="IVL117" s="18"/>
      <c r="IVM117" s="18"/>
      <c r="IVN117" s="18"/>
      <c r="IVO117" s="18"/>
      <c r="IVP117" s="18"/>
      <c r="IVQ117" s="18"/>
      <c r="IVR117" s="18"/>
      <c r="IVS117" s="18"/>
      <c r="IVT117" s="18"/>
      <c r="IVU117" s="18"/>
      <c r="IVV117" s="18"/>
      <c r="IVW117" s="18"/>
      <c r="IVX117" s="18"/>
      <c r="IVY117" s="18"/>
      <c r="IVZ117" s="18"/>
      <c r="IWA117" s="18"/>
      <c r="IWB117" s="18"/>
      <c r="IWC117" s="18"/>
      <c r="IWD117" s="18"/>
      <c r="IWE117" s="18"/>
      <c r="IWF117" s="18"/>
      <c r="IWG117" s="18"/>
      <c r="IWH117" s="18"/>
      <c r="IWI117" s="18"/>
      <c r="IWJ117" s="18"/>
      <c r="IWK117" s="18"/>
      <c r="IWL117" s="18"/>
      <c r="IWM117" s="18"/>
      <c r="IWN117" s="18"/>
      <c r="IWO117" s="18"/>
      <c r="IWP117" s="18"/>
      <c r="IWQ117" s="18"/>
      <c r="IWR117" s="18"/>
      <c r="IWS117" s="18"/>
      <c r="IWT117" s="18"/>
      <c r="IWU117" s="18"/>
      <c r="IWV117" s="18"/>
      <c r="IWW117" s="18"/>
      <c r="IWX117" s="18"/>
      <c r="IWY117" s="18"/>
      <c r="IWZ117" s="18"/>
      <c r="IXA117" s="18"/>
      <c r="IXB117" s="18"/>
      <c r="IXC117" s="18"/>
      <c r="IXD117" s="18"/>
      <c r="IXE117" s="18"/>
      <c r="IXF117" s="18"/>
      <c r="IXG117" s="18"/>
      <c r="IXH117" s="18"/>
      <c r="IXI117" s="18"/>
      <c r="IXJ117" s="18"/>
      <c r="IXK117" s="18"/>
      <c r="IXL117" s="18"/>
      <c r="IXM117" s="18"/>
      <c r="IXN117" s="18"/>
      <c r="IXO117" s="18"/>
      <c r="IXP117" s="18"/>
      <c r="IXQ117" s="18"/>
      <c r="IXR117" s="18"/>
      <c r="IXS117" s="18"/>
      <c r="IXT117" s="18"/>
      <c r="IXU117" s="18"/>
      <c r="IXV117" s="18"/>
      <c r="IXW117" s="18"/>
      <c r="IXX117" s="18"/>
      <c r="IXY117" s="18"/>
      <c r="IXZ117" s="18"/>
      <c r="IYA117" s="18"/>
      <c r="IYB117" s="18"/>
      <c r="IYC117" s="18"/>
      <c r="IYD117" s="18"/>
      <c r="IYE117" s="18"/>
      <c r="IYF117" s="18"/>
      <c r="IYG117" s="18"/>
      <c r="IYH117" s="18"/>
      <c r="IYI117" s="18"/>
      <c r="IYJ117" s="18"/>
      <c r="IYK117" s="18"/>
      <c r="IYL117" s="18"/>
      <c r="IYM117" s="18"/>
      <c r="IYN117" s="18"/>
      <c r="IYO117" s="18"/>
      <c r="IYP117" s="18"/>
      <c r="IYQ117" s="18"/>
      <c r="IYR117" s="18"/>
      <c r="IYS117" s="18"/>
      <c r="IYT117" s="18"/>
      <c r="IYU117" s="18"/>
      <c r="IYV117" s="18"/>
      <c r="IYW117" s="18"/>
      <c r="IYX117" s="18"/>
      <c r="IYY117" s="18"/>
      <c r="IYZ117" s="18"/>
      <c r="IZA117" s="18"/>
      <c r="IZB117" s="18"/>
      <c r="IZC117" s="18"/>
      <c r="IZD117" s="18"/>
      <c r="IZE117" s="18"/>
      <c r="IZF117" s="18"/>
      <c r="IZG117" s="18"/>
      <c r="IZH117" s="18"/>
      <c r="IZI117" s="18"/>
      <c r="IZJ117" s="18"/>
      <c r="IZK117" s="18"/>
      <c r="IZL117" s="18"/>
      <c r="IZM117" s="18"/>
      <c r="IZN117" s="18"/>
      <c r="IZO117" s="18"/>
      <c r="IZP117" s="18"/>
      <c r="IZQ117" s="18"/>
      <c r="IZR117" s="18"/>
      <c r="IZS117" s="18"/>
      <c r="IZT117" s="18"/>
      <c r="IZU117" s="18"/>
      <c r="IZV117" s="18"/>
      <c r="IZW117" s="18"/>
      <c r="IZX117" s="18"/>
      <c r="IZY117" s="18"/>
      <c r="IZZ117" s="18"/>
      <c r="JAA117" s="18"/>
      <c r="JAB117" s="18"/>
      <c r="JAC117" s="18"/>
      <c r="JAD117" s="18"/>
      <c r="JAE117" s="18"/>
      <c r="JAF117" s="18"/>
      <c r="JAG117" s="18"/>
      <c r="JAH117" s="18"/>
      <c r="JAI117" s="18"/>
      <c r="JAJ117" s="18"/>
      <c r="JAK117" s="18"/>
      <c r="JAL117" s="18"/>
      <c r="JAM117" s="18"/>
      <c r="JAN117" s="18"/>
      <c r="JAO117" s="18"/>
      <c r="JAP117" s="18"/>
      <c r="JAQ117" s="18"/>
      <c r="JAR117" s="18"/>
      <c r="JAS117" s="18"/>
      <c r="JAT117" s="18"/>
      <c r="JAU117" s="18"/>
      <c r="JAV117" s="18"/>
      <c r="JAW117" s="18"/>
      <c r="JAX117" s="18"/>
      <c r="JAY117" s="18"/>
      <c r="JAZ117" s="18"/>
      <c r="JBA117" s="18"/>
      <c r="JBB117" s="18"/>
      <c r="JBC117" s="18"/>
      <c r="JBD117" s="18"/>
      <c r="JBE117" s="18"/>
      <c r="JBF117" s="18"/>
      <c r="JBG117" s="18"/>
      <c r="JBH117" s="18"/>
      <c r="JBI117" s="18"/>
      <c r="JBJ117" s="18"/>
      <c r="JBK117" s="18"/>
      <c r="JBL117" s="18"/>
      <c r="JBM117" s="18"/>
      <c r="JBN117" s="18"/>
      <c r="JBO117" s="18"/>
      <c r="JBP117" s="18"/>
      <c r="JBQ117" s="18"/>
      <c r="JBR117" s="18"/>
      <c r="JBS117" s="18"/>
      <c r="JBT117" s="18"/>
      <c r="JBU117" s="18"/>
      <c r="JBV117" s="18"/>
      <c r="JBW117" s="18"/>
      <c r="JBX117" s="18"/>
      <c r="JBY117" s="18"/>
      <c r="JBZ117" s="18"/>
      <c r="JCA117" s="18"/>
      <c r="JCB117" s="18"/>
      <c r="JCC117" s="18"/>
      <c r="JCD117" s="18"/>
      <c r="JCE117" s="18"/>
      <c r="JCF117" s="18"/>
      <c r="JCG117" s="18"/>
      <c r="JCH117" s="18"/>
      <c r="JCI117" s="18"/>
      <c r="JCJ117" s="18"/>
      <c r="JCK117" s="18"/>
      <c r="JCL117" s="18"/>
      <c r="JCM117" s="18"/>
      <c r="JCN117" s="18"/>
      <c r="JCO117" s="18"/>
      <c r="JCP117" s="18"/>
      <c r="JCQ117" s="18"/>
      <c r="JCR117" s="18"/>
      <c r="JCS117" s="18"/>
      <c r="JCT117" s="18"/>
      <c r="JCU117" s="18"/>
      <c r="JCV117" s="18"/>
      <c r="JCW117" s="18"/>
      <c r="JCX117" s="18"/>
      <c r="JCY117" s="18"/>
      <c r="JCZ117" s="18"/>
      <c r="JDA117" s="18"/>
      <c r="JDB117" s="18"/>
      <c r="JDC117" s="18"/>
      <c r="JDD117" s="18"/>
      <c r="JDE117" s="18"/>
      <c r="JDF117" s="18"/>
      <c r="JDG117" s="18"/>
      <c r="JDH117" s="18"/>
      <c r="JDI117" s="18"/>
      <c r="JDJ117" s="18"/>
      <c r="JDK117" s="18"/>
      <c r="JDL117" s="18"/>
      <c r="JDM117" s="18"/>
      <c r="JDN117" s="18"/>
      <c r="JDO117" s="18"/>
      <c r="JDP117" s="18"/>
      <c r="JDQ117" s="18"/>
      <c r="JDR117" s="18"/>
      <c r="JDS117" s="18"/>
      <c r="JDT117" s="18"/>
      <c r="JDU117" s="18"/>
      <c r="JDV117" s="18"/>
      <c r="JDW117" s="18"/>
      <c r="JDX117" s="18"/>
      <c r="JDY117" s="18"/>
      <c r="JDZ117" s="18"/>
      <c r="JEA117" s="18"/>
      <c r="JEB117" s="18"/>
      <c r="JEC117" s="18"/>
      <c r="JED117" s="18"/>
      <c r="JEE117" s="18"/>
      <c r="JEF117" s="18"/>
      <c r="JEG117" s="18"/>
      <c r="JEH117" s="18"/>
      <c r="JEI117" s="18"/>
      <c r="JEJ117" s="18"/>
      <c r="JEK117" s="18"/>
      <c r="JEL117" s="18"/>
      <c r="JEM117" s="18"/>
      <c r="JEN117" s="18"/>
      <c r="JEO117" s="18"/>
      <c r="JEP117" s="18"/>
      <c r="JEQ117" s="18"/>
      <c r="JER117" s="18"/>
      <c r="JES117" s="18"/>
      <c r="JET117" s="18"/>
      <c r="JEU117" s="18"/>
      <c r="JEV117" s="18"/>
      <c r="JEW117" s="18"/>
      <c r="JEX117" s="18"/>
      <c r="JEY117" s="18"/>
      <c r="JEZ117" s="18"/>
      <c r="JFA117" s="18"/>
      <c r="JFB117" s="18"/>
      <c r="JFC117" s="18"/>
      <c r="JFD117" s="18"/>
      <c r="JFE117" s="18"/>
      <c r="JFF117" s="18"/>
      <c r="JFG117" s="18"/>
      <c r="JFH117" s="18"/>
      <c r="JFI117" s="18"/>
      <c r="JFJ117" s="18"/>
      <c r="JFK117" s="18"/>
      <c r="JFL117" s="18"/>
      <c r="JFM117" s="18"/>
      <c r="JFN117" s="18"/>
      <c r="JFO117" s="18"/>
      <c r="JFP117" s="18"/>
      <c r="JFQ117" s="18"/>
      <c r="JFR117" s="18"/>
      <c r="JFS117" s="18"/>
      <c r="JFT117" s="18"/>
      <c r="JFU117" s="18"/>
      <c r="JFV117" s="18"/>
      <c r="JFW117" s="18"/>
      <c r="JFX117" s="18"/>
      <c r="JFY117" s="18"/>
      <c r="JFZ117" s="18"/>
      <c r="JGA117" s="18"/>
      <c r="JGB117" s="18"/>
      <c r="JGC117" s="18"/>
      <c r="JGD117" s="18"/>
      <c r="JGE117" s="18"/>
      <c r="JGF117" s="18"/>
      <c r="JGG117" s="18"/>
      <c r="JGH117" s="18"/>
      <c r="JGI117" s="18"/>
      <c r="JGJ117" s="18"/>
      <c r="JGK117" s="18"/>
      <c r="JGL117" s="18"/>
      <c r="JGM117" s="18"/>
      <c r="JGN117" s="18"/>
      <c r="JGO117" s="18"/>
      <c r="JGP117" s="18"/>
      <c r="JGQ117" s="18"/>
      <c r="JGR117" s="18"/>
      <c r="JGS117" s="18"/>
      <c r="JGT117" s="18"/>
      <c r="JGU117" s="18"/>
      <c r="JGV117" s="18"/>
      <c r="JGW117" s="18"/>
      <c r="JGX117" s="18"/>
      <c r="JGY117" s="18"/>
      <c r="JGZ117" s="18"/>
      <c r="JHA117" s="18"/>
      <c r="JHB117" s="18"/>
      <c r="JHC117" s="18"/>
      <c r="JHD117" s="18"/>
      <c r="JHE117" s="18"/>
      <c r="JHF117" s="18"/>
      <c r="JHG117" s="18"/>
      <c r="JHH117" s="18"/>
      <c r="JHI117" s="18"/>
      <c r="JHJ117" s="18"/>
      <c r="JHK117" s="18"/>
      <c r="JHL117" s="18"/>
      <c r="JHM117" s="18"/>
      <c r="JHN117" s="18"/>
      <c r="JHO117" s="18"/>
      <c r="JHP117" s="18"/>
      <c r="JHQ117" s="18"/>
      <c r="JHR117" s="18"/>
      <c r="JHS117" s="18"/>
      <c r="JHT117" s="18"/>
      <c r="JHU117" s="18"/>
      <c r="JHV117" s="18"/>
      <c r="JHW117" s="18"/>
      <c r="JHX117" s="18"/>
      <c r="JHY117" s="18"/>
      <c r="JHZ117" s="18"/>
      <c r="JIA117" s="18"/>
      <c r="JIB117" s="18"/>
      <c r="JIC117" s="18"/>
      <c r="JID117" s="18"/>
      <c r="JIE117" s="18"/>
      <c r="JIF117" s="18"/>
      <c r="JIG117" s="18"/>
      <c r="JIH117" s="18"/>
      <c r="JII117" s="18"/>
      <c r="JIJ117" s="18"/>
      <c r="JIK117" s="18"/>
      <c r="JIL117" s="18"/>
      <c r="JIM117" s="18"/>
      <c r="JIN117" s="18"/>
      <c r="JIO117" s="18"/>
      <c r="JIP117" s="18"/>
      <c r="JIQ117" s="18"/>
      <c r="JIR117" s="18"/>
      <c r="JIS117" s="18"/>
      <c r="JIT117" s="18"/>
      <c r="JIU117" s="18"/>
      <c r="JIV117" s="18"/>
      <c r="JIW117" s="18"/>
      <c r="JIX117" s="18"/>
      <c r="JIY117" s="18"/>
      <c r="JIZ117" s="18"/>
      <c r="JJA117" s="18"/>
      <c r="JJB117" s="18"/>
      <c r="JJC117" s="18"/>
      <c r="JJD117" s="18"/>
      <c r="JJE117" s="18"/>
      <c r="JJF117" s="18"/>
      <c r="JJG117" s="18"/>
      <c r="JJH117" s="18"/>
      <c r="JJI117" s="18"/>
      <c r="JJJ117" s="18"/>
      <c r="JJK117" s="18"/>
      <c r="JJL117" s="18"/>
      <c r="JJM117" s="18"/>
      <c r="JJN117" s="18"/>
      <c r="JJO117" s="18"/>
      <c r="JJP117" s="18"/>
      <c r="JJQ117" s="18"/>
      <c r="JJR117" s="18"/>
      <c r="JJS117" s="18"/>
      <c r="JJT117" s="18"/>
      <c r="JJU117" s="18"/>
      <c r="JJV117" s="18"/>
      <c r="JJW117" s="18"/>
      <c r="JJX117" s="18"/>
      <c r="JJY117" s="18"/>
      <c r="JJZ117" s="18"/>
      <c r="JKA117" s="18"/>
      <c r="JKB117" s="18"/>
      <c r="JKC117" s="18"/>
      <c r="JKD117" s="18"/>
      <c r="JKE117" s="18"/>
      <c r="JKF117" s="18"/>
      <c r="JKG117" s="18"/>
      <c r="JKH117" s="18"/>
      <c r="JKI117" s="18"/>
      <c r="JKJ117" s="18"/>
      <c r="JKK117" s="18"/>
      <c r="JKL117" s="18"/>
      <c r="JKM117" s="18"/>
      <c r="JKN117" s="18"/>
      <c r="JKO117" s="18"/>
      <c r="JKP117" s="18"/>
      <c r="JKQ117" s="18"/>
      <c r="JKR117" s="18"/>
      <c r="JKS117" s="18"/>
      <c r="JKT117" s="18"/>
      <c r="JKU117" s="18"/>
      <c r="JKV117" s="18"/>
      <c r="JKW117" s="18"/>
      <c r="JKX117" s="18"/>
      <c r="JKY117" s="18"/>
      <c r="JKZ117" s="18"/>
      <c r="JLA117" s="18"/>
      <c r="JLB117" s="18"/>
      <c r="JLC117" s="18"/>
      <c r="JLD117" s="18"/>
      <c r="JLE117" s="18"/>
      <c r="JLF117" s="18"/>
      <c r="JLG117" s="18"/>
      <c r="JLH117" s="18"/>
      <c r="JLI117" s="18"/>
      <c r="JLJ117" s="18"/>
      <c r="JLK117" s="18"/>
      <c r="JLL117" s="18"/>
      <c r="JLM117" s="18"/>
      <c r="JLN117" s="18"/>
      <c r="JLO117" s="18"/>
      <c r="JLP117" s="18"/>
      <c r="JLQ117" s="18"/>
      <c r="JLR117" s="18"/>
      <c r="JLS117" s="18"/>
      <c r="JLT117" s="18"/>
      <c r="JLU117" s="18"/>
      <c r="JLV117" s="18"/>
      <c r="JLW117" s="18"/>
      <c r="JLX117" s="18"/>
      <c r="JLY117" s="18"/>
      <c r="JLZ117" s="18"/>
      <c r="JMA117" s="18"/>
      <c r="JMB117" s="18"/>
      <c r="JMC117" s="18"/>
      <c r="JMD117" s="18"/>
      <c r="JME117" s="18"/>
      <c r="JMF117" s="18"/>
      <c r="JMG117" s="18"/>
      <c r="JMH117" s="18"/>
      <c r="JMI117" s="18"/>
      <c r="JMJ117" s="18"/>
      <c r="JMK117" s="18"/>
      <c r="JML117" s="18"/>
      <c r="JMM117" s="18"/>
      <c r="JMN117" s="18"/>
      <c r="JMO117" s="18"/>
      <c r="JMP117" s="18"/>
      <c r="JMQ117" s="18"/>
      <c r="JMR117" s="18"/>
      <c r="JMS117" s="18"/>
      <c r="JMT117" s="18"/>
      <c r="JMU117" s="18"/>
      <c r="JMV117" s="18"/>
      <c r="JMW117" s="18"/>
      <c r="JMX117" s="18"/>
      <c r="JMY117" s="18"/>
      <c r="JMZ117" s="18"/>
      <c r="JNA117" s="18"/>
      <c r="JNB117" s="18"/>
      <c r="JNC117" s="18"/>
      <c r="JND117" s="18"/>
      <c r="JNE117" s="18"/>
      <c r="JNF117" s="18"/>
      <c r="JNG117" s="18"/>
      <c r="JNH117" s="18"/>
      <c r="JNI117" s="18"/>
      <c r="JNJ117" s="18"/>
      <c r="JNK117" s="18"/>
      <c r="JNL117" s="18"/>
      <c r="JNM117" s="18"/>
      <c r="JNN117" s="18"/>
      <c r="JNO117" s="18"/>
      <c r="JNP117" s="18"/>
      <c r="JNQ117" s="18"/>
      <c r="JNR117" s="18"/>
      <c r="JNS117" s="18"/>
      <c r="JNT117" s="18"/>
      <c r="JNU117" s="18"/>
      <c r="JNV117" s="18"/>
      <c r="JNW117" s="18"/>
      <c r="JNX117" s="18"/>
      <c r="JNY117" s="18"/>
      <c r="JNZ117" s="18"/>
      <c r="JOA117" s="18"/>
      <c r="JOB117" s="18"/>
      <c r="JOC117" s="18"/>
      <c r="JOD117" s="18"/>
      <c r="JOE117" s="18"/>
      <c r="JOF117" s="18"/>
      <c r="JOG117" s="18"/>
      <c r="JOH117" s="18"/>
      <c r="JOI117" s="18"/>
      <c r="JOJ117" s="18"/>
      <c r="JOK117" s="18"/>
      <c r="JOL117" s="18"/>
      <c r="JOM117" s="18"/>
      <c r="JON117" s="18"/>
      <c r="JOO117" s="18"/>
      <c r="JOP117" s="18"/>
      <c r="JOQ117" s="18"/>
      <c r="JOR117" s="18"/>
      <c r="JOS117" s="18"/>
      <c r="JOT117" s="18"/>
      <c r="JOU117" s="18"/>
      <c r="JOV117" s="18"/>
      <c r="JOW117" s="18"/>
      <c r="JOX117" s="18"/>
      <c r="JOY117" s="18"/>
      <c r="JOZ117" s="18"/>
      <c r="JPA117" s="18"/>
      <c r="JPB117" s="18"/>
      <c r="JPC117" s="18"/>
      <c r="JPD117" s="18"/>
      <c r="JPE117" s="18"/>
      <c r="JPF117" s="18"/>
      <c r="JPG117" s="18"/>
      <c r="JPH117" s="18"/>
      <c r="JPI117" s="18"/>
      <c r="JPJ117" s="18"/>
      <c r="JPK117" s="18"/>
      <c r="JPL117" s="18"/>
      <c r="JPM117" s="18"/>
      <c r="JPN117" s="18"/>
      <c r="JPO117" s="18"/>
      <c r="JPP117" s="18"/>
      <c r="JPQ117" s="18"/>
      <c r="JPR117" s="18"/>
      <c r="JPS117" s="18"/>
      <c r="JPT117" s="18"/>
      <c r="JPU117" s="18"/>
      <c r="JPV117" s="18"/>
      <c r="JPW117" s="18"/>
      <c r="JPX117" s="18"/>
      <c r="JPY117" s="18"/>
      <c r="JPZ117" s="18"/>
      <c r="JQA117" s="18"/>
      <c r="JQB117" s="18"/>
      <c r="JQC117" s="18"/>
      <c r="JQD117" s="18"/>
      <c r="JQE117" s="18"/>
      <c r="JQF117" s="18"/>
      <c r="JQG117" s="18"/>
      <c r="JQH117" s="18"/>
      <c r="JQI117" s="18"/>
      <c r="JQJ117" s="18"/>
      <c r="JQK117" s="18"/>
      <c r="JQL117" s="18"/>
      <c r="JQM117" s="18"/>
      <c r="JQN117" s="18"/>
      <c r="JQO117" s="18"/>
      <c r="JQP117" s="18"/>
      <c r="JQQ117" s="18"/>
      <c r="JQR117" s="18"/>
      <c r="JQS117" s="18"/>
      <c r="JQT117" s="18"/>
      <c r="JQU117" s="18"/>
      <c r="JQV117" s="18"/>
      <c r="JQW117" s="18"/>
      <c r="JQX117" s="18"/>
      <c r="JQY117" s="18"/>
      <c r="JQZ117" s="18"/>
      <c r="JRA117" s="18"/>
      <c r="JRB117" s="18"/>
      <c r="JRC117" s="18"/>
      <c r="JRD117" s="18"/>
      <c r="JRE117" s="18"/>
      <c r="JRF117" s="18"/>
      <c r="JRG117" s="18"/>
      <c r="JRH117" s="18"/>
      <c r="JRI117" s="18"/>
      <c r="JRJ117" s="18"/>
      <c r="JRK117" s="18"/>
      <c r="JRL117" s="18"/>
      <c r="JRM117" s="18"/>
      <c r="JRN117" s="18"/>
      <c r="JRO117" s="18"/>
      <c r="JRP117" s="18"/>
      <c r="JRQ117" s="18"/>
      <c r="JRR117" s="18"/>
      <c r="JRS117" s="18"/>
      <c r="JRT117" s="18"/>
      <c r="JRU117" s="18"/>
      <c r="JRV117" s="18"/>
      <c r="JRW117" s="18"/>
      <c r="JRX117" s="18"/>
      <c r="JRY117" s="18"/>
      <c r="JRZ117" s="18"/>
      <c r="JSA117" s="18"/>
      <c r="JSB117" s="18"/>
      <c r="JSC117" s="18"/>
      <c r="JSD117" s="18"/>
      <c r="JSE117" s="18"/>
      <c r="JSF117" s="18"/>
      <c r="JSG117" s="18"/>
      <c r="JSH117" s="18"/>
      <c r="JSI117" s="18"/>
      <c r="JSJ117" s="18"/>
      <c r="JSK117" s="18"/>
      <c r="JSL117" s="18"/>
      <c r="JSM117" s="18"/>
      <c r="JSN117" s="18"/>
      <c r="JSO117" s="18"/>
      <c r="JSP117" s="18"/>
      <c r="JSQ117" s="18"/>
      <c r="JSR117" s="18"/>
      <c r="JSS117" s="18"/>
      <c r="JST117" s="18"/>
      <c r="JSU117" s="18"/>
      <c r="JSV117" s="18"/>
      <c r="JSW117" s="18"/>
      <c r="JSX117" s="18"/>
      <c r="JSY117" s="18"/>
      <c r="JSZ117" s="18"/>
      <c r="JTA117" s="18"/>
      <c r="JTB117" s="18"/>
      <c r="JTC117" s="18"/>
      <c r="JTD117" s="18"/>
      <c r="JTE117" s="18"/>
      <c r="JTF117" s="18"/>
      <c r="JTG117" s="18"/>
      <c r="JTH117" s="18"/>
      <c r="JTI117" s="18"/>
      <c r="JTJ117" s="18"/>
      <c r="JTK117" s="18"/>
      <c r="JTL117" s="18"/>
      <c r="JTM117" s="18"/>
      <c r="JTN117" s="18"/>
      <c r="JTO117" s="18"/>
      <c r="JTP117" s="18"/>
      <c r="JTQ117" s="18"/>
      <c r="JTR117" s="18"/>
      <c r="JTS117" s="18"/>
      <c r="JTT117" s="18"/>
      <c r="JTU117" s="18"/>
      <c r="JTV117" s="18"/>
      <c r="JTW117" s="18"/>
      <c r="JTX117" s="18"/>
      <c r="JTY117" s="18"/>
      <c r="JTZ117" s="18"/>
      <c r="JUA117" s="18"/>
      <c r="JUB117" s="18"/>
      <c r="JUC117" s="18"/>
      <c r="JUD117" s="18"/>
      <c r="JUE117" s="18"/>
      <c r="JUF117" s="18"/>
      <c r="JUG117" s="18"/>
      <c r="JUH117" s="18"/>
      <c r="JUI117" s="18"/>
      <c r="JUJ117" s="18"/>
      <c r="JUK117" s="18"/>
      <c r="JUL117" s="18"/>
      <c r="JUM117" s="18"/>
      <c r="JUN117" s="18"/>
      <c r="JUO117" s="18"/>
      <c r="JUP117" s="18"/>
      <c r="JUQ117" s="18"/>
      <c r="JUR117" s="18"/>
      <c r="JUS117" s="18"/>
      <c r="JUT117" s="18"/>
      <c r="JUU117" s="18"/>
      <c r="JUV117" s="18"/>
      <c r="JUW117" s="18"/>
      <c r="JUX117" s="18"/>
      <c r="JUY117" s="18"/>
      <c r="JUZ117" s="18"/>
      <c r="JVA117" s="18"/>
      <c r="JVB117" s="18"/>
      <c r="JVC117" s="18"/>
      <c r="JVD117" s="18"/>
      <c r="JVE117" s="18"/>
      <c r="JVF117" s="18"/>
      <c r="JVG117" s="18"/>
      <c r="JVH117" s="18"/>
      <c r="JVI117" s="18"/>
      <c r="JVJ117" s="18"/>
      <c r="JVK117" s="18"/>
      <c r="JVL117" s="18"/>
      <c r="JVM117" s="18"/>
      <c r="JVN117" s="18"/>
      <c r="JVO117" s="18"/>
      <c r="JVP117" s="18"/>
      <c r="JVQ117" s="18"/>
      <c r="JVR117" s="18"/>
      <c r="JVS117" s="18"/>
      <c r="JVT117" s="18"/>
      <c r="JVU117" s="18"/>
      <c r="JVV117" s="18"/>
      <c r="JVW117" s="18"/>
      <c r="JVX117" s="18"/>
      <c r="JVY117" s="18"/>
      <c r="JVZ117" s="18"/>
      <c r="JWA117" s="18"/>
      <c r="JWB117" s="18"/>
      <c r="JWC117" s="18"/>
      <c r="JWD117" s="18"/>
      <c r="JWE117" s="18"/>
      <c r="JWF117" s="18"/>
      <c r="JWG117" s="18"/>
      <c r="JWH117" s="18"/>
      <c r="JWI117" s="18"/>
      <c r="JWJ117" s="18"/>
      <c r="JWK117" s="18"/>
      <c r="JWL117" s="18"/>
      <c r="JWM117" s="18"/>
      <c r="JWN117" s="18"/>
      <c r="JWO117" s="18"/>
      <c r="JWP117" s="18"/>
      <c r="JWQ117" s="18"/>
      <c r="JWR117" s="18"/>
      <c r="JWS117" s="18"/>
      <c r="JWT117" s="18"/>
      <c r="JWU117" s="18"/>
      <c r="JWV117" s="18"/>
      <c r="JWW117" s="18"/>
      <c r="JWX117" s="18"/>
      <c r="JWY117" s="18"/>
      <c r="JWZ117" s="18"/>
      <c r="JXA117" s="18"/>
      <c r="JXB117" s="18"/>
      <c r="JXC117" s="18"/>
      <c r="JXD117" s="18"/>
      <c r="JXE117" s="18"/>
      <c r="JXF117" s="18"/>
      <c r="JXG117" s="18"/>
      <c r="JXH117" s="18"/>
      <c r="JXI117" s="18"/>
      <c r="JXJ117" s="18"/>
      <c r="JXK117" s="18"/>
      <c r="JXL117" s="18"/>
      <c r="JXM117" s="18"/>
      <c r="JXN117" s="18"/>
      <c r="JXO117" s="18"/>
      <c r="JXP117" s="18"/>
      <c r="JXQ117" s="18"/>
      <c r="JXR117" s="18"/>
      <c r="JXS117" s="18"/>
      <c r="JXT117" s="18"/>
      <c r="JXU117" s="18"/>
      <c r="JXV117" s="18"/>
      <c r="JXW117" s="18"/>
      <c r="JXX117" s="18"/>
      <c r="JXY117" s="18"/>
      <c r="JXZ117" s="18"/>
      <c r="JYA117" s="18"/>
      <c r="JYB117" s="18"/>
      <c r="JYC117" s="18"/>
      <c r="JYD117" s="18"/>
      <c r="JYE117" s="18"/>
      <c r="JYF117" s="18"/>
      <c r="JYG117" s="18"/>
      <c r="JYH117" s="18"/>
      <c r="JYI117" s="18"/>
      <c r="JYJ117" s="18"/>
      <c r="JYK117" s="18"/>
      <c r="JYL117" s="18"/>
      <c r="JYM117" s="18"/>
      <c r="JYN117" s="18"/>
      <c r="JYO117" s="18"/>
      <c r="JYP117" s="18"/>
      <c r="JYQ117" s="18"/>
      <c r="JYR117" s="18"/>
      <c r="JYS117" s="18"/>
      <c r="JYT117" s="18"/>
      <c r="JYU117" s="18"/>
      <c r="JYV117" s="18"/>
      <c r="JYW117" s="18"/>
      <c r="JYX117" s="18"/>
      <c r="JYY117" s="18"/>
      <c r="JYZ117" s="18"/>
      <c r="JZA117" s="18"/>
      <c r="JZB117" s="18"/>
      <c r="JZC117" s="18"/>
      <c r="JZD117" s="18"/>
      <c r="JZE117" s="18"/>
      <c r="JZF117" s="18"/>
      <c r="JZG117" s="18"/>
      <c r="JZH117" s="18"/>
      <c r="JZI117" s="18"/>
      <c r="JZJ117" s="18"/>
      <c r="JZK117" s="18"/>
      <c r="JZL117" s="18"/>
      <c r="JZM117" s="18"/>
      <c r="JZN117" s="18"/>
      <c r="JZO117" s="18"/>
      <c r="JZP117" s="18"/>
      <c r="JZQ117" s="18"/>
      <c r="JZR117" s="18"/>
      <c r="JZS117" s="18"/>
      <c r="JZT117" s="18"/>
      <c r="JZU117" s="18"/>
      <c r="JZV117" s="18"/>
      <c r="JZW117" s="18"/>
      <c r="JZX117" s="18"/>
      <c r="JZY117" s="18"/>
      <c r="JZZ117" s="18"/>
      <c r="KAA117" s="18"/>
      <c r="KAB117" s="18"/>
      <c r="KAC117" s="18"/>
      <c r="KAD117" s="18"/>
      <c r="KAE117" s="18"/>
      <c r="KAF117" s="18"/>
      <c r="KAG117" s="18"/>
      <c r="KAH117" s="18"/>
      <c r="KAI117" s="18"/>
      <c r="KAJ117" s="18"/>
      <c r="KAK117" s="18"/>
      <c r="KAL117" s="18"/>
      <c r="KAM117" s="18"/>
      <c r="KAN117" s="18"/>
      <c r="KAO117" s="18"/>
      <c r="KAP117" s="18"/>
      <c r="KAQ117" s="18"/>
      <c r="KAR117" s="18"/>
      <c r="KAS117" s="18"/>
      <c r="KAT117" s="18"/>
      <c r="KAU117" s="18"/>
      <c r="KAV117" s="18"/>
      <c r="KAW117" s="18"/>
      <c r="KAX117" s="18"/>
      <c r="KAY117" s="18"/>
      <c r="KAZ117" s="18"/>
      <c r="KBA117" s="18"/>
      <c r="KBB117" s="18"/>
      <c r="KBC117" s="18"/>
      <c r="KBD117" s="18"/>
      <c r="KBE117" s="18"/>
      <c r="KBF117" s="18"/>
      <c r="KBG117" s="18"/>
      <c r="KBH117" s="18"/>
      <c r="KBI117" s="18"/>
      <c r="KBJ117" s="18"/>
      <c r="KBK117" s="18"/>
      <c r="KBL117" s="18"/>
      <c r="KBM117" s="18"/>
      <c r="KBN117" s="18"/>
      <c r="KBO117" s="18"/>
      <c r="KBP117" s="18"/>
      <c r="KBQ117" s="18"/>
      <c r="KBR117" s="18"/>
      <c r="KBS117" s="18"/>
      <c r="KBT117" s="18"/>
      <c r="KBU117" s="18"/>
      <c r="KBV117" s="18"/>
      <c r="KBW117" s="18"/>
      <c r="KBX117" s="18"/>
      <c r="KBY117" s="18"/>
      <c r="KBZ117" s="18"/>
      <c r="KCA117" s="18"/>
      <c r="KCB117" s="18"/>
      <c r="KCC117" s="18"/>
      <c r="KCD117" s="18"/>
      <c r="KCE117" s="18"/>
      <c r="KCF117" s="18"/>
      <c r="KCG117" s="18"/>
      <c r="KCH117" s="18"/>
      <c r="KCI117" s="18"/>
      <c r="KCJ117" s="18"/>
      <c r="KCK117" s="18"/>
      <c r="KCL117" s="18"/>
      <c r="KCM117" s="18"/>
      <c r="KCN117" s="18"/>
      <c r="KCO117" s="18"/>
      <c r="KCP117" s="18"/>
      <c r="KCQ117" s="18"/>
      <c r="KCR117" s="18"/>
      <c r="KCS117" s="18"/>
      <c r="KCT117" s="18"/>
      <c r="KCU117" s="18"/>
      <c r="KCV117" s="18"/>
      <c r="KCW117" s="18"/>
      <c r="KCX117" s="18"/>
      <c r="KCY117" s="18"/>
      <c r="KCZ117" s="18"/>
      <c r="KDA117" s="18"/>
      <c r="KDB117" s="18"/>
      <c r="KDC117" s="18"/>
      <c r="KDD117" s="18"/>
      <c r="KDE117" s="18"/>
      <c r="KDF117" s="18"/>
      <c r="KDG117" s="18"/>
      <c r="KDH117" s="18"/>
      <c r="KDI117" s="18"/>
      <c r="KDJ117" s="18"/>
      <c r="KDK117" s="18"/>
      <c r="KDL117" s="18"/>
      <c r="KDM117" s="18"/>
      <c r="KDN117" s="18"/>
      <c r="KDO117" s="18"/>
      <c r="KDP117" s="18"/>
      <c r="KDQ117" s="18"/>
      <c r="KDR117" s="18"/>
      <c r="KDS117" s="18"/>
      <c r="KDT117" s="18"/>
      <c r="KDU117" s="18"/>
      <c r="KDV117" s="18"/>
      <c r="KDW117" s="18"/>
      <c r="KDX117" s="18"/>
      <c r="KDY117" s="18"/>
      <c r="KDZ117" s="18"/>
      <c r="KEA117" s="18"/>
      <c r="KEB117" s="18"/>
      <c r="KEC117" s="18"/>
      <c r="KED117" s="18"/>
      <c r="KEE117" s="18"/>
      <c r="KEF117" s="18"/>
      <c r="KEG117" s="18"/>
      <c r="KEH117" s="18"/>
      <c r="KEI117" s="18"/>
      <c r="KEJ117" s="18"/>
      <c r="KEK117" s="18"/>
      <c r="KEL117" s="18"/>
      <c r="KEM117" s="18"/>
      <c r="KEN117" s="18"/>
      <c r="KEO117" s="18"/>
      <c r="KEP117" s="18"/>
      <c r="KEQ117" s="18"/>
      <c r="KER117" s="18"/>
      <c r="KES117" s="18"/>
      <c r="KET117" s="18"/>
      <c r="KEU117" s="18"/>
      <c r="KEV117" s="18"/>
      <c r="KEW117" s="18"/>
      <c r="KEX117" s="18"/>
      <c r="KEY117" s="18"/>
      <c r="KEZ117" s="18"/>
      <c r="KFA117" s="18"/>
      <c r="KFB117" s="18"/>
      <c r="KFC117" s="18"/>
      <c r="KFD117" s="18"/>
      <c r="KFE117" s="18"/>
      <c r="KFF117" s="18"/>
      <c r="KFG117" s="18"/>
      <c r="KFH117" s="18"/>
      <c r="KFI117" s="18"/>
      <c r="KFJ117" s="18"/>
      <c r="KFK117" s="18"/>
      <c r="KFL117" s="18"/>
      <c r="KFM117" s="18"/>
      <c r="KFN117" s="18"/>
      <c r="KFO117" s="18"/>
      <c r="KFP117" s="18"/>
      <c r="KFQ117" s="18"/>
      <c r="KFR117" s="18"/>
      <c r="KFS117" s="18"/>
      <c r="KFT117" s="18"/>
      <c r="KFU117" s="18"/>
      <c r="KFV117" s="18"/>
      <c r="KFW117" s="18"/>
      <c r="KFX117" s="18"/>
      <c r="KFY117" s="18"/>
      <c r="KFZ117" s="18"/>
      <c r="KGA117" s="18"/>
      <c r="KGB117" s="18"/>
      <c r="KGC117" s="18"/>
      <c r="KGD117" s="18"/>
      <c r="KGE117" s="18"/>
      <c r="KGF117" s="18"/>
      <c r="KGG117" s="18"/>
      <c r="KGH117" s="18"/>
      <c r="KGI117" s="18"/>
      <c r="KGJ117" s="18"/>
      <c r="KGK117" s="18"/>
      <c r="KGL117" s="18"/>
      <c r="KGM117" s="18"/>
      <c r="KGN117" s="18"/>
      <c r="KGO117" s="18"/>
      <c r="KGP117" s="18"/>
      <c r="KGQ117" s="18"/>
      <c r="KGR117" s="18"/>
      <c r="KGS117" s="18"/>
      <c r="KGT117" s="18"/>
      <c r="KGU117" s="18"/>
      <c r="KGV117" s="18"/>
      <c r="KGW117" s="18"/>
      <c r="KGX117" s="18"/>
      <c r="KGY117" s="18"/>
      <c r="KGZ117" s="18"/>
      <c r="KHA117" s="18"/>
      <c r="KHB117" s="18"/>
      <c r="KHC117" s="18"/>
      <c r="KHD117" s="18"/>
      <c r="KHE117" s="18"/>
      <c r="KHF117" s="18"/>
      <c r="KHG117" s="18"/>
      <c r="KHH117" s="18"/>
      <c r="KHI117" s="18"/>
      <c r="KHJ117" s="18"/>
      <c r="KHK117" s="18"/>
      <c r="KHL117" s="18"/>
      <c r="KHM117" s="18"/>
      <c r="KHN117" s="18"/>
      <c r="KHO117" s="18"/>
      <c r="KHP117" s="18"/>
      <c r="KHQ117" s="18"/>
      <c r="KHR117" s="18"/>
      <c r="KHS117" s="18"/>
      <c r="KHT117" s="18"/>
      <c r="KHU117" s="18"/>
      <c r="KHV117" s="18"/>
      <c r="KHW117" s="18"/>
      <c r="KHX117" s="18"/>
      <c r="KHY117" s="18"/>
      <c r="KHZ117" s="18"/>
      <c r="KIA117" s="18"/>
      <c r="KIB117" s="18"/>
      <c r="KIC117" s="18"/>
      <c r="KID117" s="18"/>
      <c r="KIE117" s="18"/>
      <c r="KIF117" s="18"/>
      <c r="KIG117" s="18"/>
      <c r="KIH117" s="18"/>
      <c r="KII117" s="18"/>
      <c r="KIJ117" s="18"/>
      <c r="KIK117" s="18"/>
      <c r="KIL117" s="18"/>
      <c r="KIM117" s="18"/>
      <c r="KIN117" s="18"/>
      <c r="KIO117" s="18"/>
      <c r="KIP117" s="18"/>
      <c r="KIQ117" s="18"/>
      <c r="KIR117" s="18"/>
      <c r="KIS117" s="18"/>
      <c r="KIT117" s="18"/>
      <c r="KIU117" s="18"/>
      <c r="KIV117" s="18"/>
      <c r="KIW117" s="18"/>
      <c r="KIX117" s="18"/>
      <c r="KIY117" s="18"/>
      <c r="KIZ117" s="18"/>
      <c r="KJA117" s="18"/>
      <c r="KJB117" s="18"/>
      <c r="KJC117" s="18"/>
      <c r="KJD117" s="18"/>
      <c r="KJE117" s="18"/>
      <c r="KJF117" s="18"/>
      <c r="KJG117" s="18"/>
      <c r="KJH117" s="18"/>
      <c r="KJI117" s="18"/>
      <c r="KJJ117" s="18"/>
      <c r="KJK117" s="18"/>
      <c r="KJL117" s="18"/>
      <c r="KJM117" s="18"/>
      <c r="KJN117" s="18"/>
      <c r="KJO117" s="18"/>
      <c r="KJP117" s="18"/>
      <c r="KJQ117" s="18"/>
      <c r="KJR117" s="18"/>
      <c r="KJS117" s="18"/>
      <c r="KJT117" s="18"/>
      <c r="KJU117" s="18"/>
      <c r="KJV117" s="18"/>
      <c r="KJW117" s="18"/>
      <c r="KJX117" s="18"/>
      <c r="KJY117" s="18"/>
      <c r="KJZ117" s="18"/>
      <c r="KKA117" s="18"/>
      <c r="KKB117" s="18"/>
      <c r="KKC117" s="18"/>
      <c r="KKD117" s="18"/>
      <c r="KKE117" s="18"/>
      <c r="KKF117" s="18"/>
      <c r="KKG117" s="18"/>
      <c r="KKH117" s="18"/>
      <c r="KKI117" s="18"/>
      <c r="KKJ117" s="18"/>
      <c r="KKK117" s="18"/>
      <c r="KKL117" s="18"/>
      <c r="KKM117" s="18"/>
      <c r="KKN117" s="18"/>
      <c r="KKO117" s="18"/>
      <c r="KKP117" s="18"/>
      <c r="KKQ117" s="18"/>
      <c r="KKR117" s="18"/>
      <c r="KKS117" s="18"/>
      <c r="KKT117" s="18"/>
      <c r="KKU117" s="18"/>
      <c r="KKV117" s="18"/>
      <c r="KKW117" s="18"/>
      <c r="KKX117" s="18"/>
      <c r="KKY117" s="18"/>
      <c r="KKZ117" s="18"/>
      <c r="KLA117" s="18"/>
      <c r="KLB117" s="18"/>
      <c r="KLC117" s="18"/>
      <c r="KLD117" s="18"/>
      <c r="KLE117" s="18"/>
      <c r="KLF117" s="18"/>
      <c r="KLG117" s="18"/>
      <c r="KLH117" s="18"/>
      <c r="KLI117" s="18"/>
      <c r="KLJ117" s="18"/>
      <c r="KLK117" s="18"/>
      <c r="KLL117" s="18"/>
      <c r="KLM117" s="18"/>
      <c r="KLN117" s="18"/>
      <c r="KLO117" s="18"/>
      <c r="KLP117" s="18"/>
      <c r="KLQ117" s="18"/>
      <c r="KLR117" s="18"/>
      <c r="KLS117" s="18"/>
      <c r="KLT117" s="18"/>
      <c r="KLU117" s="18"/>
      <c r="KLV117" s="18"/>
      <c r="KLW117" s="18"/>
      <c r="KLX117" s="18"/>
      <c r="KLY117" s="18"/>
      <c r="KLZ117" s="18"/>
      <c r="KMA117" s="18"/>
      <c r="KMB117" s="18"/>
      <c r="KMC117" s="18"/>
      <c r="KMD117" s="18"/>
      <c r="KME117" s="18"/>
      <c r="KMF117" s="18"/>
      <c r="KMG117" s="18"/>
      <c r="KMH117" s="18"/>
      <c r="KMI117" s="18"/>
      <c r="KMJ117" s="18"/>
      <c r="KMK117" s="18"/>
      <c r="KML117" s="18"/>
      <c r="KMM117" s="18"/>
      <c r="KMN117" s="18"/>
      <c r="KMO117" s="18"/>
      <c r="KMP117" s="18"/>
      <c r="KMQ117" s="18"/>
      <c r="KMR117" s="18"/>
      <c r="KMS117" s="18"/>
      <c r="KMT117" s="18"/>
      <c r="KMU117" s="18"/>
      <c r="KMV117" s="18"/>
      <c r="KMW117" s="18"/>
      <c r="KMX117" s="18"/>
      <c r="KMY117" s="18"/>
      <c r="KMZ117" s="18"/>
      <c r="KNA117" s="18"/>
      <c r="KNB117" s="18"/>
      <c r="KNC117" s="18"/>
      <c r="KND117" s="18"/>
      <c r="KNE117" s="18"/>
      <c r="KNF117" s="18"/>
      <c r="KNG117" s="18"/>
      <c r="KNH117" s="18"/>
      <c r="KNI117" s="18"/>
      <c r="KNJ117" s="18"/>
      <c r="KNK117" s="18"/>
      <c r="KNL117" s="18"/>
      <c r="KNM117" s="18"/>
      <c r="KNN117" s="18"/>
      <c r="KNO117" s="18"/>
      <c r="KNP117" s="18"/>
      <c r="KNQ117" s="18"/>
      <c r="KNR117" s="18"/>
      <c r="KNS117" s="18"/>
      <c r="KNT117" s="18"/>
      <c r="KNU117" s="18"/>
      <c r="KNV117" s="18"/>
      <c r="KNW117" s="18"/>
      <c r="KNX117" s="18"/>
      <c r="KNY117" s="18"/>
      <c r="KNZ117" s="18"/>
      <c r="KOA117" s="18"/>
      <c r="KOB117" s="18"/>
      <c r="KOC117" s="18"/>
      <c r="KOD117" s="18"/>
      <c r="KOE117" s="18"/>
      <c r="KOF117" s="18"/>
      <c r="KOG117" s="18"/>
      <c r="KOH117" s="18"/>
      <c r="KOI117" s="18"/>
      <c r="KOJ117" s="18"/>
      <c r="KOK117" s="18"/>
      <c r="KOL117" s="18"/>
      <c r="KOM117" s="18"/>
      <c r="KON117" s="18"/>
      <c r="KOO117" s="18"/>
      <c r="KOP117" s="18"/>
      <c r="KOQ117" s="18"/>
      <c r="KOR117" s="18"/>
      <c r="KOS117" s="18"/>
      <c r="KOT117" s="18"/>
      <c r="KOU117" s="18"/>
      <c r="KOV117" s="18"/>
      <c r="KOW117" s="18"/>
      <c r="KOX117" s="18"/>
      <c r="KOY117" s="18"/>
      <c r="KOZ117" s="18"/>
      <c r="KPA117" s="18"/>
      <c r="KPB117" s="18"/>
      <c r="KPC117" s="18"/>
      <c r="KPD117" s="18"/>
      <c r="KPE117" s="18"/>
      <c r="KPF117" s="18"/>
      <c r="KPG117" s="18"/>
      <c r="KPH117" s="18"/>
      <c r="KPI117" s="18"/>
      <c r="KPJ117" s="18"/>
      <c r="KPK117" s="18"/>
      <c r="KPL117" s="18"/>
      <c r="KPM117" s="18"/>
      <c r="KPN117" s="18"/>
      <c r="KPO117" s="18"/>
      <c r="KPP117" s="18"/>
      <c r="KPQ117" s="18"/>
      <c r="KPR117" s="18"/>
      <c r="KPS117" s="18"/>
      <c r="KPT117" s="18"/>
      <c r="KPU117" s="18"/>
      <c r="KPV117" s="18"/>
      <c r="KPW117" s="18"/>
      <c r="KPX117" s="18"/>
      <c r="KPY117" s="18"/>
      <c r="KPZ117" s="18"/>
      <c r="KQA117" s="18"/>
      <c r="KQB117" s="18"/>
      <c r="KQC117" s="18"/>
      <c r="KQD117" s="18"/>
      <c r="KQE117" s="18"/>
      <c r="KQF117" s="18"/>
      <c r="KQG117" s="18"/>
      <c r="KQH117" s="18"/>
      <c r="KQI117" s="18"/>
      <c r="KQJ117" s="18"/>
      <c r="KQK117" s="18"/>
      <c r="KQL117" s="18"/>
      <c r="KQM117" s="18"/>
      <c r="KQN117" s="18"/>
      <c r="KQO117" s="18"/>
      <c r="KQP117" s="18"/>
      <c r="KQQ117" s="18"/>
      <c r="KQR117" s="18"/>
      <c r="KQS117" s="18"/>
      <c r="KQT117" s="18"/>
      <c r="KQU117" s="18"/>
      <c r="KQV117" s="18"/>
      <c r="KQW117" s="18"/>
      <c r="KQX117" s="18"/>
      <c r="KQY117" s="18"/>
      <c r="KQZ117" s="18"/>
      <c r="KRA117" s="18"/>
      <c r="KRB117" s="18"/>
      <c r="KRC117" s="18"/>
      <c r="KRD117" s="18"/>
      <c r="KRE117" s="18"/>
      <c r="KRF117" s="18"/>
      <c r="KRG117" s="18"/>
      <c r="KRH117" s="18"/>
      <c r="KRI117" s="18"/>
      <c r="KRJ117" s="18"/>
      <c r="KRK117" s="18"/>
      <c r="KRL117" s="18"/>
      <c r="KRM117" s="18"/>
      <c r="KRN117" s="18"/>
      <c r="KRO117" s="18"/>
      <c r="KRP117" s="18"/>
      <c r="KRQ117" s="18"/>
      <c r="KRR117" s="18"/>
      <c r="KRS117" s="18"/>
      <c r="KRT117" s="18"/>
      <c r="KRU117" s="18"/>
      <c r="KRV117" s="18"/>
      <c r="KRW117" s="18"/>
      <c r="KRX117" s="18"/>
      <c r="KRY117" s="18"/>
      <c r="KRZ117" s="18"/>
      <c r="KSA117" s="18"/>
      <c r="KSB117" s="18"/>
      <c r="KSC117" s="18"/>
      <c r="KSD117" s="18"/>
      <c r="KSE117" s="18"/>
      <c r="KSF117" s="18"/>
      <c r="KSG117" s="18"/>
      <c r="KSH117" s="18"/>
      <c r="KSI117" s="18"/>
      <c r="KSJ117" s="18"/>
      <c r="KSK117" s="18"/>
      <c r="KSL117" s="18"/>
      <c r="KSM117" s="18"/>
      <c r="KSN117" s="18"/>
      <c r="KSO117" s="18"/>
      <c r="KSP117" s="18"/>
      <c r="KSQ117" s="18"/>
      <c r="KSR117" s="18"/>
      <c r="KSS117" s="18"/>
      <c r="KST117" s="18"/>
      <c r="KSU117" s="18"/>
      <c r="KSV117" s="18"/>
      <c r="KSW117" s="18"/>
      <c r="KSX117" s="18"/>
      <c r="KSY117" s="18"/>
      <c r="KSZ117" s="18"/>
      <c r="KTA117" s="18"/>
      <c r="KTB117" s="18"/>
      <c r="KTC117" s="18"/>
      <c r="KTD117" s="18"/>
      <c r="KTE117" s="18"/>
      <c r="KTF117" s="18"/>
      <c r="KTG117" s="18"/>
      <c r="KTH117" s="18"/>
      <c r="KTI117" s="18"/>
      <c r="KTJ117" s="18"/>
      <c r="KTK117" s="18"/>
      <c r="KTL117" s="18"/>
      <c r="KTM117" s="18"/>
      <c r="KTN117" s="18"/>
      <c r="KTO117" s="18"/>
      <c r="KTP117" s="18"/>
      <c r="KTQ117" s="18"/>
      <c r="KTR117" s="18"/>
      <c r="KTS117" s="18"/>
      <c r="KTT117" s="18"/>
      <c r="KTU117" s="18"/>
      <c r="KTV117" s="18"/>
      <c r="KTW117" s="18"/>
      <c r="KTX117" s="18"/>
      <c r="KTY117" s="18"/>
      <c r="KTZ117" s="18"/>
      <c r="KUA117" s="18"/>
      <c r="KUB117" s="18"/>
      <c r="KUC117" s="18"/>
      <c r="KUD117" s="18"/>
      <c r="KUE117" s="18"/>
      <c r="KUF117" s="18"/>
      <c r="KUG117" s="18"/>
      <c r="KUH117" s="18"/>
      <c r="KUI117" s="18"/>
      <c r="KUJ117" s="18"/>
      <c r="KUK117" s="18"/>
      <c r="KUL117" s="18"/>
      <c r="KUM117" s="18"/>
      <c r="KUN117" s="18"/>
      <c r="KUO117" s="18"/>
      <c r="KUP117" s="18"/>
      <c r="KUQ117" s="18"/>
      <c r="KUR117" s="18"/>
      <c r="KUS117" s="18"/>
      <c r="KUT117" s="18"/>
      <c r="KUU117" s="18"/>
      <c r="KUV117" s="18"/>
      <c r="KUW117" s="18"/>
      <c r="KUX117" s="18"/>
      <c r="KUY117" s="18"/>
      <c r="KUZ117" s="18"/>
      <c r="KVA117" s="18"/>
      <c r="KVB117" s="18"/>
      <c r="KVC117" s="18"/>
      <c r="KVD117" s="18"/>
      <c r="KVE117" s="18"/>
      <c r="KVF117" s="18"/>
      <c r="KVG117" s="18"/>
      <c r="KVH117" s="18"/>
      <c r="KVI117" s="18"/>
      <c r="KVJ117" s="18"/>
      <c r="KVK117" s="18"/>
      <c r="KVL117" s="18"/>
      <c r="KVM117" s="18"/>
      <c r="KVN117" s="18"/>
      <c r="KVO117" s="18"/>
      <c r="KVP117" s="18"/>
      <c r="KVQ117" s="18"/>
      <c r="KVR117" s="18"/>
      <c r="KVS117" s="18"/>
      <c r="KVT117" s="18"/>
      <c r="KVU117" s="18"/>
      <c r="KVV117" s="18"/>
      <c r="KVW117" s="18"/>
      <c r="KVX117" s="18"/>
      <c r="KVY117" s="18"/>
      <c r="KVZ117" s="18"/>
      <c r="KWA117" s="18"/>
      <c r="KWB117" s="18"/>
      <c r="KWC117" s="18"/>
      <c r="KWD117" s="18"/>
      <c r="KWE117" s="18"/>
      <c r="KWF117" s="18"/>
      <c r="KWG117" s="18"/>
      <c r="KWH117" s="18"/>
      <c r="KWI117" s="18"/>
      <c r="KWJ117" s="18"/>
      <c r="KWK117" s="18"/>
      <c r="KWL117" s="18"/>
      <c r="KWM117" s="18"/>
      <c r="KWN117" s="18"/>
      <c r="KWO117" s="18"/>
      <c r="KWP117" s="18"/>
      <c r="KWQ117" s="18"/>
      <c r="KWR117" s="18"/>
      <c r="KWS117" s="18"/>
      <c r="KWT117" s="18"/>
      <c r="KWU117" s="18"/>
      <c r="KWV117" s="18"/>
      <c r="KWW117" s="18"/>
      <c r="KWX117" s="18"/>
      <c r="KWY117" s="18"/>
      <c r="KWZ117" s="18"/>
      <c r="KXA117" s="18"/>
      <c r="KXB117" s="18"/>
      <c r="KXC117" s="18"/>
      <c r="KXD117" s="18"/>
      <c r="KXE117" s="18"/>
      <c r="KXF117" s="18"/>
      <c r="KXG117" s="18"/>
      <c r="KXH117" s="18"/>
      <c r="KXI117" s="18"/>
      <c r="KXJ117" s="18"/>
      <c r="KXK117" s="18"/>
      <c r="KXL117" s="18"/>
      <c r="KXM117" s="18"/>
      <c r="KXN117" s="18"/>
      <c r="KXO117" s="18"/>
      <c r="KXP117" s="18"/>
      <c r="KXQ117" s="18"/>
      <c r="KXR117" s="18"/>
      <c r="KXS117" s="18"/>
      <c r="KXT117" s="18"/>
      <c r="KXU117" s="18"/>
      <c r="KXV117" s="18"/>
      <c r="KXW117" s="18"/>
      <c r="KXX117" s="18"/>
      <c r="KXY117" s="18"/>
      <c r="KXZ117" s="18"/>
      <c r="KYA117" s="18"/>
      <c r="KYB117" s="18"/>
      <c r="KYC117" s="18"/>
      <c r="KYD117" s="18"/>
      <c r="KYE117" s="18"/>
      <c r="KYF117" s="18"/>
      <c r="KYG117" s="18"/>
      <c r="KYH117" s="18"/>
      <c r="KYI117" s="18"/>
      <c r="KYJ117" s="18"/>
      <c r="KYK117" s="18"/>
      <c r="KYL117" s="18"/>
      <c r="KYM117" s="18"/>
      <c r="KYN117" s="18"/>
      <c r="KYO117" s="18"/>
      <c r="KYP117" s="18"/>
      <c r="KYQ117" s="18"/>
      <c r="KYR117" s="18"/>
      <c r="KYS117" s="18"/>
      <c r="KYT117" s="18"/>
      <c r="KYU117" s="18"/>
      <c r="KYV117" s="18"/>
      <c r="KYW117" s="18"/>
      <c r="KYX117" s="18"/>
      <c r="KYY117" s="18"/>
      <c r="KYZ117" s="18"/>
      <c r="KZA117" s="18"/>
      <c r="KZB117" s="18"/>
      <c r="KZC117" s="18"/>
      <c r="KZD117" s="18"/>
      <c r="KZE117" s="18"/>
      <c r="KZF117" s="18"/>
      <c r="KZG117" s="18"/>
      <c r="KZH117" s="18"/>
      <c r="KZI117" s="18"/>
      <c r="KZJ117" s="18"/>
      <c r="KZK117" s="18"/>
      <c r="KZL117" s="18"/>
      <c r="KZM117" s="18"/>
      <c r="KZN117" s="18"/>
      <c r="KZO117" s="18"/>
      <c r="KZP117" s="18"/>
      <c r="KZQ117" s="18"/>
      <c r="KZR117" s="18"/>
      <c r="KZS117" s="18"/>
      <c r="KZT117" s="18"/>
      <c r="KZU117" s="18"/>
      <c r="KZV117" s="18"/>
      <c r="KZW117" s="18"/>
      <c r="KZX117" s="18"/>
      <c r="KZY117" s="18"/>
      <c r="KZZ117" s="18"/>
      <c r="LAA117" s="18"/>
      <c r="LAB117" s="18"/>
      <c r="LAC117" s="18"/>
      <c r="LAD117" s="18"/>
      <c r="LAE117" s="18"/>
      <c r="LAF117" s="18"/>
      <c r="LAG117" s="18"/>
      <c r="LAH117" s="18"/>
      <c r="LAI117" s="18"/>
      <c r="LAJ117" s="18"/>
      <c r="LAK117" s="18"/>
      <c r="LAL117" s="18"/>
      <c r="LAM117" s="18"/>
      <c r="LAN117" s="18"/>
      <c r="LAO117" s="18"/>
      <c r="LAP117" s="18"/>
      <c r="LAQ117" s="18"/>
      <c r="LAR117" s="18"/>
      <c r="LAS117" s="18"/>
      <c r="LAT117" s="18"/>
      <c r="LAU117" s="18"/>
      <c r="LAV117" s="18"/>
      <c r="LAW117" s="18"/>
      <c r="LAX117" s="18"/>
      <c r="LAY117" s="18"/>
      <c r="LAZ117" s="18"/>
      <c r="LBA117" s="18"/>
      <c r="LBB117" s="18"/>
      <c r="LBC117" s="18"/>
      <c r="LBD117" s="18"/>
      <c r="LBE117" s="18"/>
      <c r="LBF117" s="18"/>
      <c r="LBG117" s="18"/>
      <c r="LBH117" s="18"/>
      <c r="LBI117" s="18"/>
      <c r="LBJ117" s="18"/>
      <c r="LBK117" s="18"/>
      <c r="LBL117" s="18"/>
      <c r="LBM117" s="18"/>
      <c r="LBN117" s="18"/>
      <c r="LBO117" s="18"/>
      <c r="LBP117" s="18"/>
      <c r="LBQ117" s="18"/>
      <c r="LBR117" s="18"/>
      <c r="LBS117" s="18"/>
      <c r="LBT117" s="18"/>
      <c r="LBU117" s="18"/>
      <c r="LBV117" s="18"/>
      <c r="LBW117" s="18"/>
      <c r="LBX117" s="18"/>
      <c r="LBY117" s="18"/>
      <c r="LBZ117" s="18"/>
      <c r="LCA117" s="18"/>
      <c r="LCB117" s="18"/>
      <c r="LCC117" s="18"/>
      <c r="LCD117" s="18"/>
      <c r="LCE117" s="18"/>
      <c r="LCF117" s="18"/>
      <c r="LCG117" s="18"/>
      <c r="LCH117" s="18"/>
      <c r="LCI117" s="18"/>
      <c r="LCJ117" s="18"/>
      <c r="LCK117" s="18"/>
      <c r="LCL117" s="18"/>
      <c r="LCM117" s="18"/>
      <c r="LCN117" s="18"/>
      <c r="LCO117" s="18"/>
      <c r="LCP117" s="18"/>
      <c r="LCQ117" s="18"/>
      <c r="LCR117" s="18"/>
      <c r="LCS117" s="18"/>
      <c r="LCT117" s="18"/>
      <c r="LCU117" s="18"/>
      <c r="LCV117" s="18"/>
      <c r="LCW117" s="18"/>
      <c r="LCX117" s="18"/>
      <c r="LCY117" s="18"/>
      <c r="LCZ117" s="18"/>
      <c r="LDA117" s="18"/>
      <c r="LDB117" s="18"/>
      <c r="LDC117" s="18"/>
      <c r="LDD117" s="18"/>
      <c r="LDE117" s="18"/>
      <c r="LDF117" s="18"/>
      <c r="LDG117" s="18"/>
      <c r="LDH117" s="18"/>
      <c r="LDI117" s="18"/>
      <c r="LDJ117" s="18"/>
      <c r="LDK117" s="18"/>
      <c r="LDL117" s="18"/>
      <c r="LDM117" s="18"/>
      <c r="LDN117" s="18"/>
      <c r="LDO117" s="18"/>
      <c r="LDP117" s="18"/>
      <c r="LDQ117" s="18"/>
      <c r="LDR117" s="18"/>
      <c r="LDS117" s="18"/>
      <c r="LDT117" s="18"/>
      <c r="LDU117" s="18"/>
      <c r="LDV117" s="18"/>
      <c r="LDW117" s="18"/>
      <c r="LDX117" s="18"/>
      <c r="LDY117" s="18"/>
      <c r="LDZ117" s="18"/>
      <c r="LEA117" s="18"/>
      <c r="LEB117" s="18"/>
      <c r="LEC117" s="18"/>
      <c r="LED117" s="18"/>
      <c r="LEE117" s="18"/>
      <c r="LEF117" s="18"/>
      <c r="LEG117" s="18"/>
      <c r="LEH117" s="18"/>
      <c r="LEI117" s="18"/>
      <c r="LEJ117" s="18"/>
      <c r="LEK117" s="18"/>
      <c r="LEL117" s="18"/>
      <c r="LEM117" s="18"/>
      <c r="LEN117" s="18"/>
      <c r="LEO117" s="18"/>
      <c r="LEP117" s="18"/>
      <c r="LEQ117" s="18"/>
      <c r="LER117" s="18"/>
      <c r="LES117" s="18"/>
      <c r="LET117" s="18"/>
      <c r="LEU117" s="18"/>
      <c r="LEV117" s="18"/>
      <c r="LEW117" s="18"/>
      <c r="LEX117" s="18"/>
      <c r="LEY117" s="18"/>
      <c r="LEZ117" s="18"/>
      <c r="LFA117" s="18"/>
      <c r="LFB117" s="18"/>
      <c r="LFC117" s="18"/>
      <c r="LFD117" s="18"/>
      <c r="LFE117" s="18"/>
      <c r="LFF117" s="18"/>
      <c r="LFG117" s="18"/>
      <c r="LFH117" s="18"/>
      <c r="LFI117" s="18"/>
      <c r="LFJ117" s="18"/>
      <c r="LFK117" s="18"/>
      <c r="LFL117" s="18"/>
      <c r="LFM117" s="18"/>
      <c r="LFN117" s="18"/>
      <c r="LFO117" s="18"/>
      <c r="LFP117" s="18"/>
      <c r="LFQ117" s="18"/>
      <c r="LFR117" s="18"/>
      <c r="LFS117" s="18"/>
      <c r="LFT117" s="18"/>
      <c r="LFU117" s="18"/>
      <c r="LFV117" s="18"/>
      <c r="LFW117" s="18"/>
      <c r="LFX117" s="18"/>
      <c r="LFY117" s="18"/>
      <c r="LFZ117" s="18"/>
      <c r="LGA117" s="18"/>
      <c r="LGB117" s="18"/>
      <c r="LGC117" s="18"/>
      <c r="LGD117" s="18"/>
      <c r="LGE117" s="18"/>
      <c r="LGF117" s="18"/>
      <c r="LGG117" s="18"/>
      <c r="LGH117" s="18"/>
      <c r="LGI117" s="18"/>
      <c r="LGJ117" s="18"/>
      <c r="LGK117" s="18"/>
      <c r="LGL117" s="18"/>
      <c r="LGM117" s="18"/>
      <c r="LGN117" s="18"/>
      <c r="LGO117" s="18"/>
      <c r="LGP117" s="18"/>
      <c r="LGQ117" s="18"/>
      <c r="LGR117" s="18"/>
      <c r="LGS117" s="18"/>
      <c r="LGT117" s="18"/>
      <c r="LGU117" s="18"/>
      <c r="LGV117" s="18"/>
      <c r="LGW117" s="18"/>
      <c r="LGX117" s="18"/>
      <c r="LGY117" s="18"/>
      <c r="LGZ117" s="18"/>
      <c r="LHA117" s="18"/>
      <c r="LHB117" s="18"/>
      <c r="LHC117" s="18"/>
      <c r="LHD117" s="18"/>
      <c r="LHE117" s="18"/>
      <c r="LHF117" s="18"/>
      <c r="LHG117" s="18"/>
      <c r="LHH117" s="18"/>
      <c r="LHI117" s="18"/>
      <c r="LHJ117" s="18"/>
      <c r="LHK117" s="18"/>
      <c r="LHL117" s="18"/>
      <c r="LHM117" s="18"/>
      <c r="LHN117" s="18"/>
      <c r="LHO117" s="18"/>
      <c r="LHP117" s="18"/>
      <c r="LHQ117" s="18"/>
      <c r="LHR117" s="18"/>
      <c r="LHS117" s="18"/>
      <c r="LHT117" s="18"/>
      <c r="LHU117" s="18"/>
      <c r="LHV117" s="18"/>
      <c r="LHW117" s="18"/>
      <c r="LHX117" s="18"/>
      <c r="LHY117" s="18"/>
      <c r="LHZ117" s="18"/>
      <c r="LIA117" s="18"/>
      <c r="LIB117" s="18"/>
      <c r="LIC117" s="18"/>
      <c r="LID117" s="18"/>
      <c r="LIE117" s="18"/>
      <c r="LIF117" s="18"/>
      <c r="LIG117" s="18"/>
      <c r="LIH117" s="18"/>
      <c r="LII117" s="18"/>
      <c r="LIJ117" s="18"/>
      <c r="LIK117" s="18"/>
      <c r="LIL117" s="18"/>
      <c r="LIM117" s="18"/>
      <c r="LIN117" s="18"/>
      <c r="LIO117" s="18"/>
      <c r="LIP117" s="18"/>
      <c r="LIQ117" s="18"/>
      <c r="LIR117" s="18"/>
      <c r="LIS117" s="18"/>
      <c r="LIT117" s="18"/>
      <c r="LIU117" s="18"/>
      <c r="LIV117" s="18"/>
      <c r="LIW117" s="18"/>
      <c r="LIX117" s="18"/>
      <c r="LIY117" s="18"/>
      <c r="LIZ117" s="18"/>
      <c r="LJA117" s="18"/>
      <c r="LJB117" s="18"/>
      <c r="LJC117" s="18"/>
      <c r="LJD117" s="18"/>
      <c r="LJE117" s="18"/>
      <c r="LJF117" s="18"/>
      <c r="LJG117" s="18"/>
      <c r="LJH117" s="18"/>
      <c r="LJI117" s="18"/>
      <c r="LJJ117" s="18"/>
      <c r="LJK117" s="18"/>
      <c r="LJL117" s="18"/>
      <c r="LJM117" s="18"/>
      <c r="LJN117" s="18"/>
      <c r="LJO117" s="18"/>
      <c r="LJP117" s="18"/>
      <c r="LJQ117" s="18"/>
      <c r="LJR117" s="18"/>
      <c r="LJS117" s="18"/>
      <c r="LJT117" s="18"/>
      <c r="LJU117" s="18"/>
      <c r="LJV117" s="18"/>
      <c r="LJW117" s="18"/>
      <c r="LJX117" s="18"/>
      <c r="LJY117" s="18"/>
      <c r="LJZ117" s="18"/>
      <c r="LKA117" s="18"/>
      <c r="LKB117" s="18"/>
      <c r="LKC117" s="18"/>
      <c r="LKD117" s="18"/>
      <c r="LKE117" s="18"/>
      <c r="LKF117" s="18"/>
      <c r="LKG117" s="18"/>
      <c r="LKH117" s="18"/>
      <c r="LKI117" s="18"/>
      <c r="LKJ117" s="18"/>
      <c r="LKK117" s="18"/>
      <c r="LKL117" s="18"/>
      <c r="LKM117" s="18"/>
      <c r="LKN117" s="18"/>
      <c r="LKO117" s="18"/>
      <c r="LKP117" s="18"/>
      <c r="LKQ117" s="18"/>
      <c r="LKR117" s="18"/>
      <c r="LKS117" s="18"/>
      <c r="LKT117" s="18"/>
      <c r="LKU117" s="18"/>
      <c r="LKV117" s="18"/>
      <c r="LKW117" s="18"/>
      <c r="LKX117" s="18"/>
      <c r="LKY117" s="18"/>
      <c r="LKZ117" s="18"/>
      <c r="LLA117" s="18"/>
      <c r="LLB117" s="18"/>
      <c r="LLC117" s="18"/>
      <c r="LLD117" s="18"/>
      <c r="LLE117" s="18"/>
      <c r="LLF117" s="18"/>
      <c r="LLG117" s="18"/>
      <c r="LLH117" s="18"/>
      <c r="LLI117" s="18"/>
      <c r="LLJ117" s="18"/>
      <c r="LLK117" s="18"/>
      <c r="LLL117" s="18"/>
      <c r="LLM117" s="18"/>
      <c r="LLN117" s="18"/>
      <c r="LLO117" s="18"/>
      <c r="LLP117" s="18"/>
      <c r="LLQ117" s="18"/>
      <c r="LLR117" s="18"/>
      <c r="LLS117" s="18"/>
      <c r="LLT117" s="18"/>
      <c r="LLU117" s="18"/>
      <c r="LLV117" s="18"/>
      <c r="LLW117" s="18"/>
      <c r="LLX117" s="18"/>
      <c r="LLY117" s="18"/>
      <c r="LLZ117" s="18"/>
      <c r="LMA117" s="18"/>
      <c r="LMB117" s="18"/>
      <c r="LMC117" s="18"/>
      <c r="LMD117" s="18"/>
      <c r="LME117" s="18"/>
      <c r="LMF117" s="18"/>
      <c r="LMG117" s="18"/>
      <c r="LMH117" s="18"/>
      <c r="LMI117" s="18"/>
      <c r="LMJ117" s="18"/>
      <c r="LMK117" s="18"/>
      <c r="LML117" s="18"/>
      <c r="LMM117" s="18"/>
      <c r="LMN117" s="18"/>
      <c r="LMO117" s="18"/>
      <c r="LMP117" s="18"/>
      <c r="LMQ117" s="18"/>
      <c r="LMR117" s="18"/>
      <c r="LMS117" s="18"/>
      <c r="LMT117" s="18"/>
      <c r="LMU117" s="18"/>
      <c r="LMV117" s="18"/>
      <c r="LMW117" s="18"/>
      <c r="LMX117" s="18"/>
      <c r="LMY117" s="18"/>
      <c r="LMZ117" s="18"/>
      <c r="LNA117" s="18"/>
      <c r="LNB117" s="18"/>
      <c r="LNC117" s="18"/>
      <c r="LND117" s="18"/>
      <c r="LNE117" s="18"/>
      <c r="LNF117" s="18"/>
      <c r="LNG117" s="18"/>
      <c r="LNH117" s="18"/>
      <c r="LNI117" s="18"/>
      <c r="LNJ117" s="18"/>
      <c r="LNK117" s="18"/>
      <c r="LNL117" s="18"/>
      <c r="LNM117" s="18"/>
      <c r="LNN117" s="18"/>
      <c r="LNO117" s="18"/>
      <c r="LNP117" s="18"/>
      <c r="LNQ117" s="18"/>
      <c r="LNR117" s="18"/>
      <c r="LNS117" s="18"/>
      <c r="LNT117" s="18"/>
      <c r="LNU117" s="18"/>
      <c r="LNV117" s="18"/>
      <c r="LNW117" s="18"/>
      <c r="LNX117" s="18"/>
      <c r="LNY117" s="18"/>
      <c r="LNZ117" s="18"/>
      <c r="LOA117" s="18"/>
      <c r="LOB117" s="18"/>
      <c r="LOC117" s="18"/>
      <c r="LOD117" s="18"/>
      <c r="LOE117" s="18"/>
      <c r="LOF117" s="18"/>
      <c r="LOG117" s="18"/>
      <c r="LOH117" s="18"/>
      <c r="LOI117" s="18"/>
      <c r="LOJ117" s="18"/>
      <c r="LOK117" s="18"/>
      <c r="LOL117" s="18"/>
      <c r="LOM117" s="18"/>
      <c r="LON117" s="18"/>
      <c r="LOO117" s="18"/>
      <c r="LOP117" s="18"/>
      <c r="LOQ117" s="18"/>
      <c r="LOR117" s="18"/>
      <c r="LOS117" s="18"/>
      <c r="LOT117" s="18"/>
      <c r="LOU117" s="18"/>
      <c r="LOV117" s="18"/>
      <c r="LOW117" s="18"/>
      <c r="LOX117" s="18"/>
      <c r="LOY117" s="18"/>
      <c r="LOZ117" s="18"/>
      <c r="LPA117" s="18"/>
      <c r="LPB117" s="18"/>
      <c r="LPC117" s="18"/>
      <c r="LPD117" s="18"/>
      <c r="LPE117" s="18"/>
      <c r="LPF117" s="18"/>
      <c r="LPG117" s="18"/>
      <c r="LPH117" s="18"/>
      <c r="LPI117" s="18"/>
      <c r="LPJ117" s="18"/>
      <c r="LPK117" s="18"/>
      <c r="LPL117" s="18"/>
      <c r="LPM117" s="18"/>
      <c r="LPN117" s="18"/>
      <c r="LPO117" s="18"/>
      <c r="LPP117" s="18"/>
      <c r="LPQ117" s="18"/>
      <c r="LPR117" s="18"/>
      <c r="LPS117" s="18"/>
      <c r="LPT117" s="18"/>
      <c r="LPU117" s="18"/>
      <c r="LPV117" s="18"/>
      <c r="LPW117" s="18"/>
      <c r="LPX117" s="18"/>
      <c r="LPY117" s="18"/>
      <c r="LPZ117" s="18"/>
      <c r="LQA117" s="18"/>
      <c r="LQB117" s="18"/>
      <c r="LQC117" s="18"/>
      <c r="LQD117" s="18"/>
      <c r="LQE117" s="18"/>
      <c r="LQF117" s="18"/>
      <c r="LQG117" s="18"/>
      <c r="LQH117" s="18"/>
      <c r="LQI117" s="18"/>
      <c r="LQJ117" s="18"/>
      <c r="LQK117" s="18"/>
      <c r="LQL117" s="18"/>
      <c r="LQM117" s="18"/>
      <c r="LQN117" s="18"/>
      <c r="LQO117" s="18"/>
      <c r="LQP117" s="18"/>
      <c r="LQQ117" s="18"/>
      <c r="LQR117" s="18"/>
      <c r="LQS117" s="18"/>
      <c r="LQT117" s="18"/>
      <c r="LQU117" s="18"/>
      <c r="LQV117" s="18"/>
      <c r="LQW117" s="18"/>
      <c r="LQX117" s="18"/>
      <c r="LQY117" s="18"/>
      <c r="LQZ117" s="18"/>
      <c r="LRA117" s="18"/>
      <c r="LRB117" s="18"/>
      <c r="LRC117" s="18"/>
      <c r="LRD117" s="18"/>
      <c r="LRE117" s="18"/>
      <c r="LRF117" s="18"/>
      <c r="LRG117" s="18"/>
      <c r="LRH117" s="18"/>
      <c r="LRI117" s="18"/>
      <c r="LRJ117" s="18"/>
      <c r="LRK117" s="18"/>
      <c r="LRL117" s="18"/>
      <c r="LRM117" s="18"/>
      <c r="LRN117" s="18"/>
      <c r="LRO117" s="18"/>
      <c r="LRP117" s="18"/>
      <c r="LRQ117" s="18"/>
      <c r="LRR117" s="18"/>
      <c r="LRS117" s="18"/>
      <c r="LRT117" s="18"/>
      <c r="LRU117" s="18"/>
      <c r="LRV117" s="18"/>
      <c r="LRW117" s="18"/>
      <c r="LRX117" s="18"/>
      <c r="LRY117" s="18"/>
      <c r="LRZ117" s="18"/>
      <c r="LSA117" s="18"/>
      <c r="LSB117" s="18"/>
      <c r="LSC117" s="18"/>
      <c r="LSD117" s="18"/>
      <c r="LSE117" s="18"/>
      <c r="LSF117" s="18"/>
      <c r="LSG117" s="18"/>
      <c r="LSH117" s="18"/>
      <c r="LSI117" s="18"/>
      <c r="LSJ117" s="18"/>
      <c r="LSK117" s="18"/>
      <c r="LSL117" s="18"/>
      <c r="LSM117" s="18"/>
      <c r="LSN117" s="18"/>
      <c r="LSO117" s="18"/>
      <c r="LSP117" s="18"/>
      <c r="LSQ117" s="18"/>
      <c r="LSR117" s="18"/>
      <c r="LSS117" s="18"/>
      <c r="LST117" s="18"/>
      <c r="LSU117" s="18"/>
      <c r="LSV117" s="18"/>
      <c r="LSW117" s="18"/>
      <c r="LSX117" s="18"/>
      <c r="LSY117" s="18"/>
      <c r="LSZ117" s="18"/>
      <c r="LTA117" s="18"/>
      <c r="LTB117" s="18"/>
      <c r="LTC117" s="18"/>
      <c r="LTD117" s="18"/>
      <c r="LTE117" s="18"/>
      <c r="LTF117" s="18"/>
      <c r="LTG117" s="18"/>
      <c r="LTH117" s="18"/>
      <c r="LTI117" s="18"/>
      <c r="LTJ117" s="18"/>
      <c r="LTK117" s="18"/>
      <c r="LTL117" s="18"/>
      <c r="LTM117" s="18"/>
      <c r="LTN117" s="18"/>
      <c r="LTO117" s="18"/>
      <c r="LTP117" s="18"/>
      <c r="LTQ117" s="18"/>
      <c r="LTR117" s="18"/>
      <c r="LTS117" s="18"/>
      <c r="LTT117" s="18"/>
      <c r="LTU117" s="18"/>
      <c r="LTV117" s="18"/>
      <c r="LTW117" s="18"/>
      <c r="LTX117" s="18"/>
      <c r="LTY117" s="18"/>
      <c r="LTZ117" s="18"/>
      <c r="LUA117" s="18"/>
      <c r="LUB117" s="18"/>
      <c r="LUC117" s="18"/>
      <c r="LUD117" s="18"/>
      <c r="LUE117" s="18"/>
      <c r="LUF117" s="18"/>
      <c r="LUG117" s="18"/>
      <c r="LUH117" s="18"/>
      <c r="LUI117" s="18"/>
      <c r="LUJ117" s="18"/>
      <c r="LUK117" s="18"/>
      <c r="LUL117" s="18"/>
      <c r="LUM117" s="18"/>
      <c r="LUN117" s="18"/>
      <c r="LUO117" s="18"/>
      <c r="LUP117" s="18"/>
      <c r="LUQ117" s="18"/>
      <c r="LUR117" s="18"/>
      <c r="LUS117" s="18"/>
      <c r="LUT117" s="18"/>
      <c r="LUU117" s="18"/>
      <c r="LUV117" s="18"/>
      <c r="LUW117" s="18"/>
      <c r="LUX117" s="18"/>
      <c r="LUY117" s="18"/>
      <c r="LUZ117" s="18"/>
      <c r="LVA117" s="18"/>
      <c r="LVB117" s="18"/>
      <c r="LVC117" s="18"/>
      <c r="LVD117" s="18"/>
      <c r="LVE117" s="18"/>
      <c r="LVF117" s="18"/>
      <c r="LVG117" s="18"/>
      <c r="LVH117" s="18"/>
      <c r="LVI117" s="18"/>
      <c r="LVJ117" s="18"/>
      <c r="LVK117" s="18"/>
      <c r="LVL117" s="18"/>
      <c r="LVM117" s="18"/>
      <c r="LVN117" s="18"/>
      <c r="LVO117" s="18"/>
      <c r="LVP117" s="18"/>
      <c r="LVQ117" s="18"/>
      <c r="LVR117" s="18"/>
      <c r="LVS117" s="18"/>
      <c r="LVT117" s="18"/>
      <c r="LVU117" s="18"/>
      <c r="LVV117" s="18"/>
      <c r="LVW117" s="18"/>
      <c r="LVX117" s="18"/>
      <c r="LVY117" s="18"/>
      <c r="LVZ117" s="18"/>
      <c r="LWA117" s="18"/>
      <c r="LWB117" s="18"/>
      <c r="LWC117" s="18"/>
      <c r="LWD117" s="18"/>
      <c r="LWE117" s="18"/>
      <c r="LWF117" s="18"/>
      <c r="LWG117" s="18"/>
      <c r="LWH117" s="18"/>
      <c r="LWI117" s="18"/>
      <c r="LWJ117" s="18"/>
      <c r="LWK117" s="18"/>
      <c r="LWL117" s="18"/>
      <c r="LWM117" s="18"/>
      <c r="LWN117" s="18"/>
      <c r="LWO117" s="18"/>
      <c r="LWP117" s="18"/>
      <c r="LWQ117" s="18"/>
      <c r="LWR117" s="18"/>
      <c r="LWS117" s="18"/>
      <c r="LWT117" s="18"/>
      <c r="LWU117" s="18"/>
      <c r="LWV117" s="18"/>
      <c r="LWW117" s="18"/>
      <c r="LWX117" s="18"/>
      <c r="LWY117" s="18"/>
      <c r="LWZ117" s="18"/>
      <c r="LXA117" s="18"/>
      <c r="LXB117" s="18"/>
      <c r="LXC117" s="18"/>
      <c r="LXD117" s="18"/>
      <c r="LXE117" s="18"/>
      <c r="LXF117" s="18"/>
      <c r="LXG117" s="18"/>
      <c r="LXH117" s="18"/>
      <c r="LXI117" s="18"/>
      <c r="LXJ117" s="18"/>
      <c r="LXK117" s="18"/>
      <c r="LXL117" s="18"/>
      <c r="LXM117" s="18"/>
      <c r="LXN117" s="18"/>
      <c r="LXO117" s="18"/>
      <c r="LXP117" s="18"/>
      <c r="LXQ117" s="18"/>
      <c r="LXR117" s="18"/>
      <c r="LXS117" s="18"/>
      <c r="LXT117" s="18"/>
      <c r="LXU117" s="18"/>
      <c r="LXV117" s="18"/>
      <c r="LXW117" s="18"/>
      <c r="LXX117" s="18"/>
      <c r="LXY117" s="18"/>
      <c r="LXZ117" s="18"/>
      <c r="LYA117" s="18"/>
      <c r="LYB117" s="18"/>
      <c r="LYC117" s="18"/>
      <c r="LYD117" s="18"/>
      <c r="LYE117" s="18"/>
      <c r="LYF117" s="18"/>
      <c r="LYG117" s="18"/>
      <c r="LYH117" s="18"/>
      <c r="LYI117" s="18"/>
      <c r="LYJ117" s="18"/>
      <c r="LYK117" s="18"/>
      <c r="LYL117" s="18"/>
      <c r="LYM117" s="18"/>
      <c r="LYN117" s="18"/>
      <c r="LYO117" s="18"/>
      <c r="LYP117" s="18"/>
      <c r="LYQ117" s="18"/>
      <c r="LYR117" s="18"/>
      <c r="LYS117" s="18"/>
      <c r="LYT117" s="18"/>
      <c r="LYU117" s="18"/>
      <c r="LYV117" s="18"/>
      <c r="LYW117" s="18"/>
      <c r="LYX117" s="18"/>
      <c r="LYY117" s="18"/>
      <c r="LYZ117" s="18"/>
      <c r="LZA117" s="18"/>
      <c r="LZB117" s="18"/>
      <c r="LZC117" s="18"/>
      <c r="LZD117" s="18"/>
      <c r="LZE117" s="18"/>
      <c r="LZF117" s="18"/>
      <c r="LZG117" s="18"/>
      <c r="LZH117" s="18"/>
      <c r="LZI117" s="18"/>
      <c r="LZJ117" s="18"/>
      <c r="LZK117" s="18"/>
      <c r="LZL117" s="18"/>
      <c r="LZM117" s="18"/>
      <c r="LZN117" s="18"/>
      <c r="LZO117" s="18"/>
      <c r="LZP117" s="18"/>
      <c r="LZQ117" s="18"/>
      <c r="LZR117" s="18"/>
      <c r="LZS117" s="18"/>
      <c r="LZT117" s="18"/>
      <c r="LZU117" s="18"/>
      <c r="LZV117" s="18"/>
      <c r="LZW117" s="18"/>
      <c r="LZX117" s="18"/>
      <c r="LZY117" s="18"/>
      <c r="LZZ117" s="18"/>
      <c r="MAA117" s="18"/>
      <c r="MAB117" s="18"/>
      <c r="MAC117" s="18"/>
      <c r="MAD117" s="18"/>
      <c r="MAE117" s="18"/>
      <c r="MAF117" s="18"/>
      <c r="MAG117" s="18"/>
      <c r="MAH117" s="18"/>
      <c r="MAI117" s="18"/>
      <c r="MAJ117" s="18"/>
      <c r="MAK117" s="18"/>
      <c r="MAL117" s="18"/>
      <c r="MAM117" s="18"/>
      <c r="MAN117" s="18"/>
      <c r="MAO117" s="18"/>
      <c r="MAP117" s="18"/>
      <c r="MAQ117" s="18"/>
      <c r="MAR117" s="18"/>
      <c r="MAS117" s="18"/>
      <c r="MAT117" s="18"/>
      <c r="MAU117" s="18"/>
      <c r="MAV117" s="18"/>
      <c r="MAW117" s="18"/>
      <c r="MAX117" s="18"/>
      <c r="MAY117" s="18"/>
      <c r="MAZ117" s="18"/>
      <c r="MBA117" s="18"/>
      <c r="MBB117" s="18"/>
      <c r="MBC117" s="18"/>
      <c r="MBD117" s="18"/>
      <c r="MBE117" s="18"/>
      <c r="MBF117" s="18"/>
      <c r="MBG117" s="18"/>
      <c r="MBH117" s="18"/>
      <c r="MBI117" s="18"/>
      <c r="MBJ117" s="18"/>
      <c r="MBK117" s="18"/>
      <c r="MBL117" s="18"/>
      <c r="MBM117" s="18"/>
      <c r="MBN117" s="18"/>
      <c r="MBO117" s="18"/>
      <c r="MBP117" s="18"/>
      <c r="MBQ117" s="18"/>
      <c r="MBR117" s="18"/>
      <c r="MBS117" s="18"/>
      <c r="MBT117" s="18"/>
      <c r="MBU117" s="18"/>
      <c r="MBV117" s="18"/>
      <c r="MBW117" s="18"/>
      <c r="MBX117" s="18"/>
      <c r="MBY117" s="18"/>
      <c r="MBZ117" s="18"/>
      <c r="MCA117" s="18"/>
      <c r="MCB117" s="18"/>
      <c r="MCC117" s="18"/>
      <c r="MCD117" s="18"/>
      <c r="MCE117" s="18"/>
      <c r="MCF117" s="18"/>
      <c r="MCG117" s="18"/>
      <c r="MCH117" s="18"/>
      <c r="MCI117" s="18"/>
      <c r="MCJ117" s="18"/>
      <c r="MCK117" s="18"/>
      <c r="MCL117" s="18"/>
      <c r="MCM117" s="18"/>
      <c r="MCN117" s="18"/>
      <c r="MCO117" s="18"/>
      <c r="MCP117" s="18"/>
      <c r="MCQ117" s="18"/>
      <c r="MCR117" s="18"/>
      <c r="MCS117" s="18"/>
      <c r="MCT117" s="18"/>
      <c r="MCU117" s="18"/>
      <c r="MCV117" s="18"/>
      <c r="MCW117" s="18"/>
      <c r="MCX117" s="18"/>
      <c r="MCY117" s="18"/>
      <c r="MCZ117" s="18"/>
      <c r="MDA117" s="18"/>
      <c r="MDB117" s="18"/>
      <c r="MDC117" s="18"/>
      <c r="MDD117" s="18"/>
      <c r="MDE117" s="18"/>
      <c r="MDF117" s="18"/>
      <c r="MDG117" s="18"/>
      <c r="MDH117" s="18"/>
      <c r="MDI117" s="18"/>
      <c r="MDJ117" s="18"/>
      <c r="MDK117" s="18"/>
      <c r="MDL117" s="18"/>
      <c r="MDM117" s="18"/>
      <c r="MDN117" s="18"/>
      <c r="MDO117" s="18"/>
      <c r="MDP117" s="18"/>
      <c r="MDQ117" s="18"/>
      <c r="MDR117" s="18"/>
      <c r="MDS117" s="18"/>
      <c r="MDT117" s="18"/>
      <c r="MDU117" s="18"/>
      <c r="MDV117" s="18"/>
      <c r="MDW117" s="18"/>
      <c r="MDX117" s="18"/>
      <c r="MDY117" s="18"/>
      <c r="MDZ117" s="18"/>
      <c r="MEA117" s="18"/>
      <c r="MEB117" s="18"/>
      <c r="MEC117" s="18"/>
      <c r="MED117" s="18"/>
      <c r="MEE117" s="18"/>
      <c r="MEF117" s="18"/>
      <c r="MEG117" s="18"/>
      <c r="MEH117" s="18"/>
      <c r="MEI117" s="18"/>
      <c r="MEJ117" s="18"/>
      <c r="MEK117" s="18"/>
      <c r="MEL117" s="18"/>
      <c r="MEM117" s="18"/>
      <c r="MEN117" s="18"/>
      <c r="MEO117" s="18"/>
      <c r="MEP117" s="18"/>
      <c r="MEQ117" s="18"/>
      <c r="MER117" s="18"/>
      <c r="MES117" s="18"/>
      <c r="MET117" s="18"/>
      <c r="MEU117" s="18"/>
      <c r="MEV117" s="18"/>
      <c r="MEW117" s="18"/>
      <c r="MEX117" s="18"/>
      <c r="MEY117" s="18"/>
      <c r="MEZ117" s="18"/>
      <c r="MFA117" s="18"/>
      <c r="MFB117" s="18"/>
      <c r="MFC117" s="18"/>
      <c r="MFD117" s="18"/>
      <c r="MFE117" s="18"/>
      <c r="MFF117" s="18"/>
      <c r="MFG117" s="18"/>
      <c r="MFH117" s="18"/>
      <c r="MFI117" s="18"/>
      <c r="MFJ117" s="18"/>
      <c r="MFK117" s="18"/>
      <c r="MFL117" s="18"/>
      <c r="MFM117" s="18"/>
      <c r="MFN117" s="18"/>
      <c r="MFO117" s="18"/>
      <c r="MFP117" s="18"/>
      <c r="MFQ117" s="18"/>
      <c r="MFR117" s="18"/>
      <c r="MFS117" s="18"/>
      <c r="MFT117" s="18"/>
      <c r="MFU117" s="18"/>
      <c r="MFV117" s="18"/>
      <c r="MFW117" s="18"/>
      <c r="MFX117" s="18"/>
      <c r="MFY117" s="18"/>
      <c r="MFZ117" s="18"/>
      <c r="MGA117" s="18"/>
      <c r="MGB117" s="18"/>
      <c r="MGC117" s="18"/>
      <c r="MGD117" s="18"/>
      <c r="MGE117" s="18"/>
      <c r="MGF117" s="18"/>
      <c r="MGG117" s="18"/>
      <c r="MGH117" s="18"/>
      <c r="MGI117" s="18"/>
      <c r="MGJ117" s="18"/>
      <c r="MGK117" s="18"/>
      <c r="MGL117" s="18"/>
      <c r="MGM117" s="18"/>
      <c r="MGN117" s="18"/>
      <c r="MGO117" s="18"/>
      <c r="MGP117" s="18"/>
      <c r="MGQ117" s="18"/>
      <c r="MGR117" s="18"/>
      <c r="MGS117" s="18"/>
      <c r="MGT117" s="18"/>
      <c r="MGU117" s="18"/>
      <c r="MGV117" s="18"/>
      <c r="MGW117" s="18"/>
      <c r="MGX117" s="18"/>
      <c r="MGY117" s="18"/>
      <c r="MGZ117" s="18"/>
      <c r="MHA117" s="18"/>
      <c r="MHB117" s="18"/>
      <c r="MHC117" s="18"/>
      <c r="MHD117" s="18"/>
      <c r="MHE117" s="18"/>
      <c r="MHF117" s="18"/>
      <c r="MHG117" s="18"/>
      <c r="MHH117" s="18"/>
      <c r="MHI117" s="18"/>
      <c r="MHJ117" s="18"/>
      <c r="MHK117" s="18"/>
      <c r="MHL117" s="18"/>
      <c r="MHM117" s="18"/>
      <c r="MHN117" s="18"/>
      <c r="MHO117" s="18"/>
      <c r="MHP117" s="18"/>
      <c r="MHQ117" s="18"/>
      <c r="MHR117" s="18"/>
      <c r="MHS117" s="18"/>
      <c r="MHT117" s="18"/>
      <c r="MHU117" s="18"/>
      <c r="MHV117" s="18"/>
      <c r="MHW117" s="18"/>
      <c r="MHX117" s="18"/>
      <c r="MHY117" s="18"/>
      <c r="MHZ117" s="18"/>
      <c r="MIA117" s="18"/>
      <c r="MIB117" s="18"/>
      <c r="MIC117" s="18"/>
      <c r="MID117" s="18"/>
      <c r="MIE117" s="18"/>
      <c r="MIF117" s="18"/>
      <c r="MIG117" s="18"/>
      <c r="MIH117" s="18"/>
      <c r="MII117" s="18"/>
      <c r="MIJ117" s="18"/>
      <c r="MIK117" s="18"/>
      <c r="MIL117" s="18"/>
      <c r="MIM117" s="18"/>
      <c r="MIN117" s="18"/>
      <c r="MIO117" s="18"/>
      <c r="MIP117" s="18"/>
      <c r="MIQ117" s="18"/>
      <c r="MIR117" s="18"/>
      <c r="MIS117" s="18"/>
      <c r="MIT117" s="18"/>
      <c r="MIU117" s="18"/>
      <c r="MIV117" s="18"/>
      <c r="MIW117" s="18"/>
      <c r="MIX117" s="18"/>
      <c r="MIY117" s="18"/>
      <c r="MIZ117" s="18"/>
      <c r="MJA117" s="18"/>
      <c r="MJB117" s="18"/>
      <c r="MJC117" s="18"/>
      <c r="MJD117" s="18"/>
      <c r="MJE117" s="18"/>
      <c r="MJF117" s="18"/>
      <c r="MJG117" s="18"/>
      <c r="MJH117" s="18"/>
      <c r="MJI117" s="18"/>
      <c r="MJJ117" s="18"/>
      <c r="MJK117" s="18"/>
      <c r="MJL117" s="18"/>
      <c r="MJM117" s="18"/>
      <c r="MJN117" s="18"/>
      <c r="MJO117" s="18"/>
      <c r="MJP117" s="18"/>
      <c r="MJQ117" s="18"/>
      <c r="MJR117" s="18"/>
      <c r="MJS117" s="18"/>
      <c r="MJT117" s="18"/>
      <c r="MJU117" s="18"/>
      <c r="MJV117" s="18"/>
      <c r="MJW117" s="18"/>
      <c r="MJX117" s="18"/>
      <c r="MJY117" s="18"/>
      <c r="MJZ117" s="18"/>
      <c r="MKA117" s="18"/>
      <c r="MKB117" s="18"/>
      <c r="MKC117" s="18"/>
      <c r="MKD117" s="18"/>
      <c r="MKE117" s="18"/>
      <c r="MKF117" s="18"/>
      <c r="MKG117" s="18"/>
      <c r="MKH117" s="18"/>
      <c r="MKI117" s="18"/>
      <c r="MKJ117" s="18"/>
      <c r="MKK117" s="18"/>
      <c r="MKL117" s="18"/>
      <c r="MKM117" s="18"/>
      <c r="MKN117" s="18"/>
      <c r="MKO117" s="18"/>
      <c r="MKP117" s="18"/>
      <c r="MKQ117" s="18"/>
      <c r="MKR117" s="18"/>
      <c r="MKS117" s="18"/>
      <c r="MKT117" s="18"/>
      <c r="MKU117" s="18"/>
      <c r="MKV117" s="18"/>
      <c r="MKW117" s="18"/>
      <c r="MKX117" s="18"/>
      <c r="MKY117" s="18"/>
      <c r="MKZ117" s="18"/>
      <c r="MLA117" s="18"/>
      <c r="MLB117" s="18"/>
      <c r="MLC117" s="18"/>
      <c r="MLD117" s="18"/>
      <c r="MLE117" s="18"/>
      <c r="MLF117" s="18"/>
      <c r="MLG117" s="18"/>
      <c r="MLH117" s="18"/>
      <c r="MLI117" s="18"/>
      <c r="MLJ117" s="18"/>
      <c r="MLK117" s="18"/>
      <c r="MLL117" s="18"/>
      <c r="MLM117" s="18"/>
      <c r="MLN117" s="18"/>
      <c r="MLO117" s="18"/>
      <c r="MLP117" s="18"/>
      <c r="MLQ117" s="18"/>
      <c r="MLR117" s="18"/>
      <c r="MLS117" s="18"/>
      <c r="MLT117" s="18"/>
      <c r="MLU117" s="18"/>
      <c r="MLV117" s="18"/>
      <c r="MLW117" s="18"/>
      <c r="MLX117" s="18"/>
      <c r="MLY117" s="18"/>
      <c r="MLZ117" s="18"/>
      <c r="MMA117" s="18"/>
      <c r="MMB117" s="18"/>
      <c r="MMC117" s="18"/>
      <c r="MMD117" s="18"/>
      <c r="MME117" s="18"/>
      <c r="MMF117" s="18"/>
      <c r="MMG117" s="18"/>
      <c r="MMH117" s="18"/>
      <c r="MMI117" s="18"/>
      <c r="MMJ117" s="18"/>
      <c r="MMK117" s="18"/>
      <c r="MML117" s="18"/>
      <c r="MMM117" s="18"/>
      <c r="MMN117" s="18"/>
      <c r="MMO117" s="18"/>
      <c r="MMP117" s="18"/>
      <c r="MMQ117" s="18"/>
      <c r="MMR117" s="18"/>
      <c r="MMS117" s="18"/>
      <c r="MMT117" s="18"/>
      <c r="MMU117" s="18"/>
      <c r="MMV117" s="18"/>
      <c r="MMW117" s="18"/>
      <c r="MMX117" s="18"/>
      <c r="MMY117" s="18"/>
      <c r="MMZ117" s="18"/>
      <c r="MNA117" s="18"/>
      <c r="MNB117" s="18"/>
      <c r="MNC117" s="18"/>
      <c r="MND117" s="18"/>
      <c r="MNE117" s="18"/>
      <c r="MNF117" s="18"/>
      <c r="MNG117" s="18"/>
      <c r="MNH117" s="18"/>
      <c r="MNI117" s="18"/>
      <c r="MNJ117" s="18"/>
      <c r="MNK117" s="18"/>
      <c r="MNL117" s="18"/>
      <c r="MNM117" s="18"/>
      <c r="MNN117" s="18"/>
      <c r="MNO117" s="18"/>
      <c r="MNP117" s="18"/>
      <c r="MNQ117" s="18"/>
      <c r="MNR117" s="18"/>
      <c r="MNS117" s="18"/>
      <c r="MNT117" s="18"/>
      <c r="MNU117" s="18"/>
      <c r="MNV117" s="18"/>
      <c r="MNW117" s="18"/>
      <c r="MNX117" s="18"/>
      <c r="MNY117" s="18"/>
      <c r="MNZ117" s="18"/>
      <c r="MOA117" s="18"/>
      <c r="MOB117" s="18"/>
      <c r="MOC117" s="18"/>
      <c r="MOD117" s="18"/>
      <c r="MOE117" s="18"/>
      <c r="MOF117" s="18"/>
      <c r="MOG117" s="18"/>
      <c r="MOH117" s="18"/>
      <c r="MOI117" s="18"/>
      <c r="MOJ117" s="18"/>
      <c r="MOK117" s="18"/>
      <c r="MOL117" s="18"/>
      <c r="MOM117" s="18"/>
      <c r="MON117" s="18"/>
      <c r="MOO117" s="18"/>
      <c r="MOP117" s="18"/>
      <c r="MOQ117" s="18"/>
      <c r="MOR117" s="18"/>
      <c r="MOS117" s="18"/>
      <c r="MOT117" s="18"/>
      <c r="MOU117" s="18"/>
      <c r="MOV117" s="18"/>
      <c r="MOW117" s="18"/>
      <c r="MOX117" s="18"/>
      <c r="MOY117" s="18"/>
      <c r="MOZ117" s="18"/>
      <c r="MPA117" s="18"/>
      <c r="MPB117" s="18"/>
      <c r="MPC117" s="18"/>
      <c r="MPD117" s="18"/>
      <c r="MPE117" s="18"/>
      <c r="MPF117" s="18"/>
      <c r="MPG117" s="18"/>
      <c r="MPH117" s="18"/>
      <c r="MPI117" s="18"/>
      <c r="MPJ117" s="18"/>
      <c r="MPK117" s="18"/>
      <c r="MPL117" s="18"/>
      <c r="MPM117" s="18"/>
      <c r="MPN117" s="18"/>
      <c r="MPO117" s="18"/>
      <c r="MPP117" s="18"/>
      <c r="MPQ117" s="18"/>
      <c r="MPR117" s="18"/>
      <c r="MPS117" s="18"/>
      <c r="MPT117" s="18"/>
      <c r="MPU117" s="18"/>
      <c r="MPV117" s="18"/>
      <c r="MPW117" s="18"/>
      <c r="MPX117" s="18"/>
      <c r="MPY117" s="18"/>
      <c r="MPZ117" s="18"/>
      <c r="MQA117" s="18"/>
      <c r="MQB117" s="18"/>
      <c r="MQC117" s="18"/>
      <c r="MQD117" s="18"/>
      <c r="MQE117" s="18"/>
      <c r="MQF117" s="18"/>
      <c r="MQG117" s="18"/>
      <c r="MQH117" s="18"/>
      <c r="MQI117" s="18"/>
      <c r="MQJ117" s="18"/>
      <c r="MQK117" s="18"/>
      <c r="MQL117" s="18"/>
      <c r="MQM117" s="18"/>
      <c r="MQN117" s="18"/>
      <c r="MQO117" s="18"/>
      <c r="MQP117" s="18"/>
      <c r="MQQ117" s="18"/>
      <c r="MQR117" s="18"/>
      <c r="MQS117" s="18"/>
      <c r="MQT117" s="18"/>
      <c r="MQU117" s="18"/>
      <c r="MQV117" s="18"/>
      <c r="MQW117" s="18"/>
      <c r="MQX117" s="18"/>
      <c r="MQY117" s="18"/>
      <c r="MQZ117" s="18"/>
      <c r="MRA117" s="18"/>
      <c r="MRB117" s="18"/>
      <c r="MRC117" s="18"/>
      <c r="MRD117" s="18"/>
      <c r="MRE117" s="18"/>
      <c r="MRF117" s="18"/>
      <c r="MRG117" s="18"/>
      <c r="MRH117" s="18"/>
      <c r="MRI117" s="18"/>
      <c r="MRJ117" s="18"/>
      <c r="MRK117" s="18"/>
      <c r="MRL117" s="18"/>
      <c r="MRM117" s="18"/>
      <c r="MRN117" s="18"/>
      <c r="MRO117" s="18"/>
      <c r="MRP117" s="18"/>
      <c r="MRQ117" s="18"/>
      <c r="MRR117" s="18"/>
      <c r="MRS117" s="18"/>
      <c r="MRT117" s="18"/>
      <c r="MRU117" s="18"/>
      <c r="MRV117" s="18"/>
      <c r="MRW117" s="18"/>
      <c r="MRX117" s="18"/>
      <c r="MRY117" s="18"/>
      <c r="MRZ117" s="18"/>
      <c r="MSA117" s="18"/>
      <c r="MSB117" s="18"/>
      <c r="MSC117" s="18"/>
      <c r="MSD117" s="18"/>
      <c r="MSE117" s="18"/>
      <c r="MSF117" s="18"/>
      <c r="MSG117" s="18"/>
      <c r="MSH117" s="18"/>
      <c r="MSI117" s="18"/>
      <c r="MSJ117" s="18"/>
      <c r="MSK117" s="18"/>
      <c r="MSL117" s="18"/>
      <c r="MSM117" s="18"/>
      <c r="MSN117" s="18"/>
      <c r="MSO117" s="18"/>
      <c r="MSP117" s="18"/>
      <c r="MSQ117" s="18"/>
      <c r="MSR117" s="18"/>
      <c r="MSS117" s="18"/>
      <c r="MST117" s="18"/>
      <c r="MSU117" s="18"/>
      <c r="MSV117" s="18"/>
      <c r="MSW117" s="18"/>
      <c r="MSX117" s="18"/>
      <c r="MSY117" s="18"/>
      <c r="MSZ117" s="18"/>
      <c r="MTA117" s="18"/>
      <c r="MTB117" s="18"/>
      <c r="MTC117" s="18"/>
      <c r="MTD117" s="18"/>
      <c r="MTE117" s="18"/>
      <c r="MTF117" s="18"/>
      <c r="MTG117" s="18"/>
      <c r="MTH117" s="18"/>
      <c r="MTI117" s="18"/>
      <c r="MTJ117" s="18"/>
      <c r="MTK117" s="18"/>
      <c r="MTL117" s="18"/>
      <c r="MTM117" s="18"/>
      <c r="MTN117" s="18"/>
      <c r="MTO117" s="18"/>
      <c r="MTP117" s="18"/>
      <c r="MTQ117" s="18"/>
      <c r="MTR117" s="18"/>
      <c r="MTS117" s="18"/>
      <c r="MTT117" s="18"/>
      <c r="MTU117" s="18"/>
      <c r="MTV117" s="18"/>
      <c r="MTW117" s="18"/>
      <c r="MTX117" s="18"/>
      <c r="MTY117" s="18"/>
      <c r="MTZ117" s="18"/>
      <c r="MUA117" s="18"/>
      <c r="MUB117" s="18"/>
      <c r="MUC117" s="18"/>
      <c r="MUD117" s="18"/>
      <c r="MUE117" s="18"/>
      <c r="MUF117" s="18"/>
      <c r="MUG117" s="18"/>
      <c r="MUH117" s="18"/>
      <c r="MUI117" s="18"/>
      <c r="MUJ117" s="18"/>
      <c r="MUK117" s="18"/>
      <c r="MUL117" s="18"/>
      <c r="MUM117" s="18"/>
      <c r="MUN117" s="18"/>
      <c r="MUO117" s="18"/>
      <c r="MUP117" s="18"/>
      <c r="MUQ117" s="18"/>
      <c r="MUR117" s="18"/>
      <c r="MUS117" s="18"/>
      <c r="MUT117" s="18"/>
      <c r="MUU117" s="18"/>
      <c r="MUV117" s="18"/>
      <c r="MUW117" s="18"/>
      <c r="MUX117" s="18"/>
      <c r="MUY117" s="18"/>
      <c r="MUZ117" s="18"/>
      <c r="MVA117" s="18"/>
      <c r="MVB117" s="18"/>
      <c r="MVC117" s="18"/>
      <c r="MVD117" s="18"/>
      <c r="MVE117" s="18"/>
      <c r="MVF117" s="18"/>
      <c r="MVG117" s="18"/>
      <c r="MVH117" s="18"/>
      <c r="MVI117" s="18"/>
      <c r="MVJ117" s="18"/>
      <c r="MVK117" s="18"/>
      <c r="MVL117" s="18"/>
      <c r="MVM117" s="18"/>
      <c r="MVN117" s="18"/>
      <c r="MVO117" s="18"/>
      <c r="MVP117" s="18"/>
      <c r="MVQ117" s="18"/>
      <c r="MVR117" s="18"/>
      <c r="MVS117" s="18"/>
      <c r="MVT117" s="18"/>
      <c r="MVU117" s="18"/>
      <c r="MVV117" s="18"/>
      <c r="MVW117" s="18"/>
      <c r="MVX117" s="18"/>
      <c r="MVY117" s="18"/>
      <c r="MVZ117" s="18"/>
      <c r="MWA117" s="18"/>
      <c r="MWB117" s="18"/>
      <c r="MWC117" s="18"/>
      <c r="MWD117" s="18"/>
      <c r="MWE117" s="18"/>
      <c r="MWF117" s="18"/>
      <c r="MWG117" s="18"/>
      <c r="MWH117" s="18"/>
      <c r="MWI117" s="18"/>
      <c r="MWJ117" s="18"/>
      <c r="MWK117" s="18"/>
      <c r="MWL117" s="18"/>
      <c r="MWM117" s="18"/>
      <c r="MWN117" s="18"/>
      <c r="MWO117" s="18"/>
      <c r="MWP117" s="18"/>
      <c r="MWQ117" s="18"/>
      <c r="MWR117" s="18"/>
      <c r="MWS117" s="18"/>
      <c r="MWT117" s="18"/>
      <c r="MWU117" s="18"/>
      <c r="MWV117" s="18"/>
      <c r="MWW117" s="18"/>
      <c r="MWX117" s="18"/>
      <c r="MWY117" s="18"/>
      <c r="MWZ117" s="18"/>
      <c r="MXA117" s="18"/>
      <c r="MXB117" s="18"/>
      <c r="MXC117" s="18"/>
      <c r="MXD117" s="18"/>
      <c r="MXE117" s="18"/>
      <c r="MXF117" s="18"/>
      <c r="MXG117" s="18"/>
      <c r="MXH117" s="18"/>
      <c r="MXI117" s="18"/>
      <c r="MXJ117" s="18"/>
      <c r="MXK117" s="18"/>
      <c r="MXL117" s="18"/>
      <c r="MXM117" s="18"/>
      <c r="MXN117" s="18"/>
      <c r="MXO117" s="18"/>
      <c r="MXP117" s="18"/>
      <c r="MXQ117" s="18"/>
      <c r="MXR117" s="18"/>
      <c r="MXS117" s="18"/>
      <c r="MXT117" s="18"/>
      <c r="MXU117" s="18"/>
      <c r="MXV117" s="18"/>
      <c r="MXW117" s="18"/>
      <c r="MXX117" s="18"/>
      <c r="MXY117" s="18"/>
      <c r="MXZ117" s="18"/>
      <c r="MYA117" s="18"/>
      <c r="MYB117" s="18"/>
      <c r="MYC117" s="18"/>
      <c r="MYD117" s="18"/>
      <c r="MYE117" s="18"/>
      <c r="MYF117" s="18"/>
      <c r="MYG117" s="18"/>
      <c r="MYH117" s="18"/>
      <c r="MYI117" s="18"/>
      <c r="MYJ117" s="18"/>
      <c r="MYK117" s="18"/>
      <c r="MYL117" s="18"/>
      <c r="MYM117" s="18"/>
      <c r="MYN117" s="18"/>
      <c r="MYO117" s="18"/>
      <c r="MYP117" s="18"/>
      <c r="MYQ117" s="18"/>
      <c r="MYR117" s="18"/>
      <c r="MYS117" s="18"/>
      <c r="MYT117" s="18"/>
      <c r="MYU117" s="18"/>
      <c r="MYV117" s="18"/>
      <c r="MYW117" s="18"/>
      <c r="MYX117" s="18"/>
      <c r="MYY117" s="18"/>
      <c r="MYZ117" s="18"/>
      <c r="MZA117" s="18"/>
      <c r="MZB117" s="18"/>
      <c r="MZC117" s="18"/>
      <c r="MZD117" s="18"/>
      <c r="MZE117" s="18"/>
      <c r="MZF117" s="18"/>
      <c r="MZG117" s="18"/>
      <c r="MZH117" s="18"/>
      <c r="MZI117" s="18"/>
      <c r="MZJ117" s="18"/>
      <c r="MZK117" s="18"/>
      <c r="MZL117" s="18"/>
      <c r="MZM117" s="18"/>
      <c r="MZN117" s="18"/>
      <c r="MZO117" s="18"/>
      <c r="MZP117" s="18"/>
      <c r="MZQ117" s="18"/>
      <c r="MZR117" s="18"/>
      <c r="MZS117" s="18"/>
      <c r="MZT117" s="18"/>
      <c r="MZU117" s="18"/>
      <c r="MZV117" s="18"/>
      <c r="MZW117" s="18"/>
      <c r="MZX117" s="18"/>
      <c r="MZY117" s="18"/>
      <c r="MZZ117" s="18"/>
      <c r="NAA117" s="18"/>
      <c r="NAB117" s="18"/>
      <c r="NAC117" s="18"/>
      <c r="NAD117" s="18"/>
      <c r="NAE117" s="18"/>
      <c r="NAF117" s="18"/>
      <c r="NAG117" s="18"/>
      <c r="NAH117" s="18"/>
      <c r="NAI117" s="18"/>
      <c r="NAJ117" s="18"/>
      <c r="NAK117" s="18"/>
      <c r="NAL117" s="18"/>
      <c r="NAM117" s="18"/>
      <c r="NAN117" s="18"/>
      <c r="NAO117" s="18"/>
      <c r="NAP117" s="18"/>
      <c r="NAQ117" s="18"/>
      <c r="NAR117" s="18"/>
      <c r="NAS117" s="18"/>
      <c r="NAT117" s="18"/>
      <c r="NAU117" s="18"/>
      <c r="NAV117" s="18"/>
      <c r="NAW117" s="18"/>
      <c r="NAX117" s="18"/>
      <c r="NAY117" s="18"/>
      <c r="NAZ117" s="18"/>
      <c r="NBA117" s="18"/>
      <c r="NBB117" s="18"/>
      <c r="NBC117" s="18"/>
      <c r="NBD117" s="18"/>
      <c r="NBE117" s="18"/>
      <c r="NBF117" s="18"/>
      <c r="NBG117" s="18"/>
      <c r="NBH117" s="18"/>
      <c r="NBI117" s="18"/>
      <c r="NBJ117" s="18"/>
      <c r="NBK117" s="18"/>
      <c r="NBL117" s="18"/>
      <c r="NBM117" s="18"/>
      <c r="NBN117" s="18"/>
      <c r="NBO117" s="18"/>
      <c r="NBP117" s="18"/>
      <c r="NBQ117" s="18"/>
      <c r="NBR117" s="18"/>
      <c r="NBS117" s="18"/>
      <c r="NBT117" s="18"/>
      <c r="NBU117" s="18"/>
      <c r="NBV117" s="18"/>
      <c r="NBW117" s="18"/>
      <c r="NBX117" s="18"/>
      <c r="NBY117" s="18"/>
      <c r="NBZ117" s="18"/>
      <c r="NCA117" s="18"/>
      <c r="NCB117" s="18"/>
      <c r="NCC117" s="18"/>
      <c r="NCD117" s="18"/>
      <c r="NCE117" s="18"/>
      <c r="NCF117" s="18"/>
      <c r="NCG117" s="18"/>
      <c r="NCH117" s="18"/>
      <c r="NCI117" s="18"/>
      <c r="NCJ117" s="18"/>
      <c r="NCK117" s="18"/>
      <c r="NCL117" s="18"/>
      <c r="NCM117" s="18"/>
      <c r="NCN117" s="18"/>
      <c r="NCO117" s="18"/>
      <c r="NCP117" s="18"/>
      <c r="NCQ117" s="18"/>
      <c r="NCR117" s="18"/>
      <c r="NCS117" s="18"/>
      <c r="NCT117" s="18"/>
      <c r="NCU117" s="18"/>
      <c r="NCV117" s="18"/>
      <c r="NCW117" s="18"/>
      <c r="NCX117" s="18"/>
      <c r="NCY117" s="18"/>
      <c r="NCZ117" s="18"/>
      <c r="NDA117" s="18"/>
      <c r="NDB117" s="18"/>
      <c r="NDC117" s="18"/>
      <c r="NDD117" s="18"/>
      <c r="NDE117" s="18"/>
      <c r="NDF117" s="18"/>
      <c r="NDG117" s="18"/>
      <c r="NDH117" s="18"/>
      <c r="NDI117" s="18"/>
      <c r="NDJ117" s="18"/>
      <c r="NDK117" s="18"/>
      <c r="NDL117" s="18"/>
      <c r="NDM117" s="18"/>
      <c r="NDN117" s="18"/>
      <c r="NDO117" s="18"/>
      <c r="NDP117" s="18"/>
      <c r="NDQ117" s="18"/>
      <c r="NDR117" s="18"/>
      <c r="NDS117" s="18"/>
      <c r="NDT117" s="18"/>
      <c r="NDU117" s="18"/>
      <c r="NDV117" s="18"/>
      <c r="NDW117" s="18"/>
      <c r="NDX117" s="18"/>
      <c r="NDY117" s="18"/>
      <c r="NDZ117" s="18"/>
      <c r="NEA117" s="18"/>
      <c r="NEB117" s="18"/>
      <c r="NEC117" s="18"/>
      <c r="NED117" s="18"/>
      <c r="NEE117" s="18"/>
      <c r="NEF117" s="18"/>
      <c r="NEG117" s="18"/>
      <c r="NEH117" s="18"/>
      <c r="NEI117" s="18"/>
      <c r="NEJ117" s="18"/>
      <c r="NEK117" s="18"/>
      <c r="NEL117" s="18"/>
      <c r="NEM117" s="18"/>
      <c r="NEN117" s="18"/>
      <c r="NEO117" s="18"/>
      <c r="NEP117" s="18"/>
      <c r="NEQ117" s="18"/>
      <c r="NER117" s="18"/>
      <c r="NES117" s="18"/>
      <c r="NET117" s="18"/>
      <c r="NEU117" s="18"/>
      <c r="NEV117" s="18"/>
      <c r="NEW117" s="18"/>
      <c r="NEX117" s="18"/>
      <c r="NEY117" s="18"/>
      <c r="NEZ117" s="18"/>
      <c r="NFA117" s="18"/>
      <c r="NFB117" s="18"/>
      <c r="NFC117" s="18"/>
      <c r="NFD117" s="18"/>
      <c r="NFE117" s="18"/>
      <c r="NFF117" s="18"/>
      <c r="NFG117" s="18"/>
      <c r="NFH117" s="18"/>
      <c r="NFI117" s="18"/>
      <c r="NFJ117" s="18"/>
      <c r="NFK117" s="18"/>
      <c r="NFL117" s="18"/>
      <c r="NFM117" s="18"/>
      <c r="NFN117" s="18"/>
      <c r="NFO117" s="18"/>
      <c r="NFP117" s="18"/>
      <c r="NFQ117" s="18"/>
      <c r="NFR117" s="18"/>
      <c r="NFS117" s="18"/>
      <c r="NFT117" s="18"/>
      <c r="NFU117" s="18"/>
      <c r="NFV117" s="18"/>
      <c r="NFW117" s="18"/>
      <c r="NFX117" s="18"/>
      <c r="NFY117" s="18"/>
      <c r="NFZ117" s="18"/>
      <c r="NGA117" s="18"/>
      <c r="NGB117" s="18"/>
      <c r="NGC117" s="18"/>
      <c r="NGD117" s="18"/>
      <c r="NGE117" s="18"/>
      <c r="NGF117" s="18"/>
      <c r="NGG117" s="18"/>
      <c r="NGH117" s="18"/>
      <c r="NGI117" s="18"/>
      <c r="NGJ117" s="18"/>
      <c r="NGK117" s="18"/>
      <c r="NGL117" s="18"/>
      <c r="NGM117" s="18"/>
      <c r="NGN117" s="18"/>
      <c r="NGO117" s="18"/>
      <c r="NGP117" s="18"/>
      <c r="NGQ117" s="18"/>
      <c r="NGR117" s="18"/>
      <c r="NGS117" s="18"/>
      <c r="NGT117" s="18"/>
      <c r="NGU117" s="18"/>
      <c r="NGV117" s="18"/>
      <c r="NGW117" s="18"/>
      <c r="NGX117" s="18"/>
      <c r="NGY117" s="18"/>
      <c r="NGZ117" s="18"/>
      <c r="NHA117" s="18"/>
      <c r="NHB117" s="18"/>
      <c r="NHC117" s="18"/>
      <c r="NHD117" s="18"/>
      <c r="NHE117" s="18"/>
      <c r="NHF117" s="18"/>
      <c r="NHG117" s="18"/>
      <c r="NHH117" s="18"/>
      <c r="NHI117" s="18"/>
      <c r="NHJ117" s="18"/>
      <c r="NHK117" s="18"/>
      <c r="NHL117" s="18"/>
      <c r="NHM117" s="18"/>
      <c r="NHN117" s="18"/>
      <c r="NHO117" s="18"/>
      <c r="NHP117" s="18"/>
      <c r="NHQ117" s="18"/>
      <c r="NHR117" s="18"/>
      <c r="NHS117" s="18"/>
      <c r="NHT117" s="18"/>
      <c r="NHU117" s="18"/>
      <c r="NHV117" s="18"/>
      <c r="NHW117" s="18"/>
      <c r="NHX117" s="18"/>
      <c r="NHY117" s="18"/>
      <c r="NHZ117" s="18"/>
      <c r="NIA117" s="18"/>
      <c r="NIB117" s="18"/>
      <c r="NIC117" s="18"/>
      <c r="NID117" s="18"/>
      <c r="NIE117" s="18"/>
      <c r="NIF117" s="18"/>
      <c r="NIG117" s="18"/>
      <c r="NIH117" s="18"/>
      <c r="NII117" s="18"/>
      <c r="NIJ117" s="18"/>
      <c r="NIK117" s="18"/>
      <c r="NIL117" s="18"/>
      <c r="NIM117" s="18"/>
      <c r="NIN117" s="18"/>
      <c r="NIO117" s="18"/>
      <c r="NIP117" s="18"/>
      <c r="NIQ117" s="18"/>
      <c r="NIR117" s="18"/>
      <c r="NIS117" s="18"/>
      <c r="NIT117" s="18"/>
      <c r="NIU117" s="18"/>
      <c r="NIV117" s="18"/>
      <c r="NIW117" s="18"/>
      <c r="NIX117" s="18"/>
      <c r="NIY117" s="18"/>
      <c r="NIZ117" s="18"/>
      <c r="NJA117" s="18"/>
      <c r="NJB117" s="18"/>
      <c r="NJC117" s="18"/>
      <c r="NJD117" s="18"/>
      <c r="NJE117" s="18"/>
      <c r="NJF117" s="18"/>
      <c r="NJG117" s="18"/>
      <c r="NJH117" s="18"/>
      <c r="NJI117" s="18"/>
      <c r="NJJ117" s="18"/>
      <c r="NJK117" s="18"/>
      <c r="NJL117" s="18"/>
      <c r="NJM117" s="18"/>
      <c r="NJN117" s="18"/>
      <c r="NJO117" s="18"/>
      <c r="NJP117" s="18"/>
      <c r="NJQ117" s="18"/>
      <c r="NJR117" s="18"/>
      <c r="NJS117" s="18"/>
      <c r="NJT117" s="18"/>
      <c r="NJU117" s="18"/>
      <c r="NJV117" s="18"/>
      <c r="NJW117" s="18"/>
      <c r="NJX117" s="18"/>
      <c r="NJY117" s="18"/>
      <c r="NJZ117" s="18"/>
      <c r="NKA117" s="18"/>
      <c r="NKB117" s="18"/>
      <c r="NKC117" s="18"/>
      <c r="NKD117" s="18"/>
      <c r="NKE117" s="18"/>
      <c r="NKF117" s="18"/>
      <c r="NKG117" s="18"/>
      <c r="NKH117" s="18"/>
      <c r="NKI117" s="18"/>
      <c r="NKJ117" s="18"/>
      <c r="NKK117" s="18"/>
      <c r="NKL117" s="18"/>
      <c r="NKM117" s="18"/>
      <c r="NKN117" s="18"/>
      <c r="NKO117" s="18"/>
      <c r="NKP117" s="18"/>
      <c r="NKQ117" s="18"/>
      <c r="NKR117" s="18"/>
      <c r="NKS117" s="18"/>
      <c r="NKT117" s="18"/>
      <c r="NKU117" s="18"/>
      <c r="NKV117" s="18"/>
      <c r="NKW117" s="18"/>
      <c r="NKX117" s="18"/>
      <c r="NKY117" s="18"/>
      <c r="NKZ117" s="18"/>
      <c r="NLA117" s="18"/>
      <c r="NLB117" s="18"/>
      <c r="NLC117" s="18"/>
      <c r="NLD117" s="18"/>
      <c r="NLE117" s="18"/>
      <c r="NLF117" s="18"/>
      <c r="NLG117" s="18"/>
      <c r="NLH117" s="18"/>
      <c r="NLI117" s="18"/>
      <c r="NLJ117" s="18"/>
      <c r="NLK117" s="18"/>
      <c r="NLL117" s="18"/>
      <c r="NLM117" s="18"/>
      <c r="NLN117" s="18"/>
      <c r="NLO117" s="18"/>
      <c r="NLP117" s="18"/>
      <c r="NLQ117" s="18"/>
      <c r="NLR117" s="18"/>
      <c r="NLS117" s="18"/>
      <c r="NLT117" s="18"/>
      <c r="NLU117" s="18"/>
      <c r="NLV117" s="18"/>
      <c r="NLW117" s="18"/>
      <c r="NLX117" s="18"/>
      <c r="NLY117" s="18"/>
      <c r="NLZ117" s="18"/>
      <c r="NMA117" s="18"/>
      <c r="NMB117" s="18"/>
      <c r="NMC117" s="18"/>
      <c r="NMD117" s="18"/>
      <c r="NME117" s="18"/>
      <c r="NMF117" s="18"/>
      <c r="NMG117" s="18"/>
      <c r="NMH117" s="18"/>
      <c r="NMI117" s="18"/>
      <c r="NMJ117" s="18"/>
      <c r="NMK117" s="18"/>
      <c r="NML117" s="18"/>
      <c r="NMM117" s="18"/>
      <c r="NMN117" s="18"/>
      <c r="NMO117" s="18"/>
      <c r="NMP117" s="18"/>
      <c r="NMQ117" s="18"/>
      <c r="NMR117" s="18"/>
      <c r="NMS117" s="18"/>
      <c r="NMT117" s="18"/>
      <c r="NMU117" s="18"/>
      <c r="NMV117" s="18"/>
      <c r="NMW117" s="18"/>
      <c r="NMX117" s="18"/>
      <c r="NMY117" s="18"/>
      <c r="NMZ117" s="18"/>
      <c r="NNA117" s="18"/>
      <c r="NNB117" s="18"/>
      <c r="NNC117" s="18"/>
      <c r="NND117" s="18"/>
      <c r="NNE117" s="18"/>
      <c r="NNF117" s="18"/>
      <c r="NNG117" s="18"/>
      <c r="NNH117" s="18"/>
      <c r="NNI117" s="18"/>
      <c r="NNJ117" s="18"/>
      <c r="NNK117" s="18"/>
      <c r="NNL117" s="18"/>
      <c r="NNM117" s="18"/>
      <c r="NNN117" s="18"/>
      <c r="NNO117" s="18"/>
      <c r="NNP117" s="18"/>
      <c r="NNQ117" s="18"/>
      <c r="NNR117" s="18"/>
      <c r="NNS117" s="18"/>
      <c r="NNT117" s="18"/>
      <c r="NNU117" s="18"/>
      <c r="NNV117" s="18"/>
      <c r="NNW117" s="18"/>
      <c r="NNX117" s="18"/>
      <c r="NNY117" s="18"/>
      <c r="NNZ117" s="18"/>
      <c r="NOA117" s="18"/>
      <c r="NOB117" s="18"/>
      <c r="NOC117" s="18"/>
      <c r="NOD117" s="18"/>
      <c r="NOE117" s="18"/>
      <c r="NOF117" s="18"/>
      <c r="NOG117" s="18"/>
      <c r="NOH117" s="18"/>
      <c r="NOI117" s="18"/>
      <c r="NOJ117" s="18"/>
      <c r="NOK117" s="18"/>
      <c r="NOL117" s="18"/>
      <c r="NOM117" s="18"/>
      <c r="NON117" s="18"/>
      <c r="NOO117" s="18"/>
      <c r="NOP117" s="18"/>
      <c r="NOQ117" s="18"/>
      <c r="NOR117" s="18"/>
      <c r="NOS117" s="18"/>
      <c r="NOT117" s="18"/>
      <c r="NOU117" s="18"/>
      <c r="NOV117" s="18"/>
      <c r="NOW117" s="18"/>
      <c r="NOX117" s="18"/>
      <c r="NOY117" s="18"/>
      <c r="NOZ117" s="18"/>
      <c r="NPA117" s="18"/>
      <c r="NPB117" s="18"/>
      <c r="NPC117" s="18"/>
      <c r="NPD117" s="18"/>
      <c r="NPE117" s="18"/>
      <c r="NPF117" s="18"/>
      <c r="NPG117" s="18"/>
      <c r="NPH117" s="18"/>
      <c r="NPI117" s="18"/>
      <c r="NPJ117" s="18"/>
      <c r="NPK117" s="18"/>
      <c r="NPL117" s="18"/>
      <c r="NPM117" s="18"/>
      <c r="NPN117" s="18"/>
      <c r="NPO117" s="18"/>
      <c r="NPP117" s="18"/>
      <c r="NPQ117" s="18"/>
      <c r="NPR117" s="18"/>
      <c r="NPS117" s="18"/>
      <c r="NPT117" s="18"/>
      <c r="NPU117" s="18"/>
      <c r="NPV117" s="18"/>
      <c r="NPW117" s="18"/>
      <c r="NPX117" s="18"/>
      <c r="NPY117" s="18"/>
      <c r="NPZ117" s="18"/>
      <c r="NQA117" s="18"/>
      <c r="NQB117" s="18"/>
      <c r="NQC117" s="18"/>
      <c r="NQD117" s="18"/>
      <c r="NQE117" s="18"/>
      <c r="NQF117" s="18"/>
      <c r="NQG117" s="18"/>
      <c r="NQH117" s="18"/>
      <c r="NQI117" s="18"/>
      <c r="NQJ117" s="18"/>
      <c r="NQK117" s="18"/>
      <c r="NQL117" s="18"/>
      <c r="NQM117" s="18"/>
      <c r="NQN117" s="18"/>
      <c r="NQO117" s="18"/>
      <c r="NQP117" s="18"/>
      <c r="NQQ117" s="18"/>
      <c r="NQR117" s="18"/>
      <c r="NQS117" s="18"/>
      <c r="NQT117" s="18"/>
      <c r="NQU117" s="18"/>
      <c r="NQV117" s="18"/>
      <c r="NQW117" s="18"/>
      <c r="NQX117" s="18"/>
      <c r="NQY117" s="18"/>
      <c r="NQZ117" s="18"/>
      <c r="NRA117" s="18"/>
      <c r="NRB117" s="18"/>
      <c r="NRC117" s="18"/>
      <c r="NRD117" s="18"/>
      <c r="NRE117" s="18"/>
      <c r="NRF117" s="18"/>
      <c r="NRG117" s="18"/>
      <c r="NRH117" s="18"/>
      <c r="NRI117" s="18"/>
      <c r="NRJ117" s="18"/>
      <c r="NRK117" s="18"/>
      <c r="NRL117" s="18"/>
      <c r="NRM117" s="18"/>
      <c r="NRN117" s="18"/>
      <c r="NRO117" s="18"/>
      <c r="NRP117" s="18"/>
      <c r="NRQ117" s="18"/>
      <c r="NRR117" s="18"/>
      <c r="NRS117" s="18"/>
      <c r="NRT117" s="18"/>
      <c r="NRU117" s="18"/>
      <c r="NRV117" s="18"/>
      <c r="NRW117" s="18"/>
      <c r="NRX117" s="18"/>
      <c r="NRY117" s="18"/>
      <c r="NRZ117" s="18"/>
      <c r="NSA117" s="18"/>
      <c r="NSB117" s="18"/>
      <c r="NSC117" s="18"/>
      <c r="NSD117" s="18"/>
      <c r="NSE117" s="18"/>
      <c r="NSF117" s="18"/>
      <c r="NSG117" s="18"/>
      <c r="NSH117" s="18"/>
      <c r="NSI117" s="18"/>
      <c r="NSJ117" s="18"/>
      <c r="NSK117" s="18"/>
      <c r="NSL117" s="18"/>
      <c r="NSM117" s="18"/>
      <c r="NSN117" s="18"/>
      <c r="NSO117" s="18"/>
      <c r="NSP117" s="18"/>
      <c r="NSQ117" s="18"/>
      <c r="NSR117" s="18"/>
      <c r="NSS117" s="18"/>
      <c r="NST117" s="18"/>
      <c r="NSU117" s="18"/>
      <c r="NSV117" s="18"/>
      <c r="NSW117" s="18"/>
      <c r="NSX117" s="18"/>
      <c r="NSY117" s="18"/>
      <c r="NSZ117" s="18"/>
      <c r="NTA117" s="18"/>
      <c r="NTB117" s="18"/>
      <c r="NTC117" s="18"/>
      <c r="NTD117" s="18"/>
      <c r="NTE117" s="18"/>
      <c r="NTF117" s="18"/>
      <c r="NTG117" s="18"/>
      <c r="NTH117" s="18"/>
      <c r="NTI117" s="18"/>
      <c r="NTJ117" s="18"/>
      <c r="NTK117" s="18"/>
      <c r="NTL117" s="18"/>
      <c r="NTM117" s="18"/>
      <c r="NTN117" s="18"/>
      <c r="NTO117" s="18"/>
      <c r="NTP117" s="18"/>
      <c r="NTQ117" s="18"/>
      <c r="NTR117" s="18"/>
      <c r="NTS117" s="18"/>
      <c r="NTT117" s="18"/>
      <c r="NTU117" s="18"/>
      <c r="NTV117" s="18"/>
      <c r="NTW117" s="18"/>
      <c r="NTX117" s="18"/>
      <c r="NTY117" s="18"/>
      <c r="NTZ117" s="18"/>
      <c r="NUA117" s="18"/>
      <c r="NUB117" s="18"/>
      <c r="NUC117" s="18"/>
      <c r="NUD117" s="18"/>
      <c r="NUE117" s="18"/>
      <c r="NUF117" s="18"/>
      <c r="NUG117" s="18"/>
      <c r="NUH117" s="18"/>
      <c r="NUI117" s="18"/>
      <c r="NUJ117" s="18"/>
      <c r="NUK117" s="18"/>
      <c r="NUL117" s="18"/>
      <c r="NUM117" s="18"/>
      <c r="NUN117" s="18"/>
      <c r="NUO117" s="18"/>
      <c r="NUP117" s="18"/>
      <c r="NUQ117" s="18"/>
      <c r="NUR117" s="18"/>
      <c r="NUS117" s="18"/>
      <c r="NUT117" s="18"/>
      <c r="NUU117" s="18"/>
      <c r="NUV117" s="18"/>
      <c r="NUW117" s="18"/>
      <c r="NUX117" s="18"/>
      <c r="NUY117" s="18"/>
      <c r="NUZ117" s="18"/>
      <c r="NVA117" s="18"/>
      <c r="NVB117" s="18"/>
      <c r="NVC117" s="18"/>
      <c r="NVD117" s="18"/>
      <c r="NVE117" s="18"/>
      <c r="NVF117" s="18"/>
      <c r="NVG117" s="18"/>
      <c r="NVH117" s="18"/>
      <c r="NVI117" s="18"/>
      <c r="NVJ117" s="18"/>
      <c r="NVK117" s="18"/>
      <c r="NVL117" s="18"/>
      <c r="NVM117" s="18"/>
      <c r="NVN117" s="18"/>
      <c r="NVO117" s="18"/>
      <c r="NVP117" s="18"/>
      <c r="NVQ117" s="18"/>
      <c r="NVR117" s="18"/>
      <c r="NVS117" s="18"/>
      <c r="NVT117" s="18"/>
      <c r="NVU117" s="18"/>
      <c r="NVV117" s="18"/>
      <c r="NVW117" s="18"/>
      <c r="NVX117" s="18"/>
      <c r="NVY117" s="18"/>
      <c r="NVZ117" s="18"/>
      <c r="NWA117" s="18"/>
      <c r="NWB117" s="18"/>
      <c r="NWC117" s="18"/>
      <c r="NWD117" s="18"/>
      <c r="NWE117" s="18"/>
      <c r="NWF117" s="18"/>
      <c r="NWG117" s="18"/>
      <c r="NWH117" s="18"/>
      <c r="NWI117" s="18"/>
      <c r="NWJ117" s="18"/>
      <c r="NWK117" s="18"/>
      <c r="NWL117" s="18"/>
      <c r="NWM117" s="18"/>
      <c r="NWN117" s="18"/>
      <c r="NWO117" s="18"/>
      <c r="NWP117" s="18"/>
      <c r="NWQ117" s="18"/>
      <c r="NWR117" s="18"/>
      <c r="NWS117" s="18"/>
      <c r="NWT117" s="18"/>
      <c r="NWU117" s="18"/>
      <c r="NWV117" s="18"/>
      <c r="NWW117" s="18"/>
      <c r="NWX117" s="18"/>
      <c r="NWY117" s="18"/>
      <c r="NWZ117" s="18"/>
      <c r="NXA117" s="18"/>
      <c r="NXB117" s="18"/>
      <c r="NXC117" s="18"/>
      <c r="NXD117" s="18"/>
      <c r="NXE117" s="18"/>
      <c r="NXF117" s="18"/>
      <c r="NXG117" s="18"/>
      <c r="NXH117" s="18"/>
      <c r="NXI117" s="18"/>
      <c r="NXJ117" s="18"/>
      <c r="NXK117" s="18"/>
      <c r="NXL117" s="18"/>
      <c r="NXM117" s="18"/>
      <c r="NXN117" s="18"/>
      <c r="NXO117" s="18"/>
      <c r="NXP117" s="18"/>
      <c r="NXQ117" s="18"/>
      <c r="NXR117" s="18"/>
      <c r="NXS117" s="18"/>
      <c r="NXT117" s="18"/>
      <c r="NXU117" s="18"/>
      <c r="NXV117" s="18"/>
      <c r="NXW117" s="18"/>
      <c r="NXX117" s="18"/>
      <c r="NXY117" s="18"/>
      <c r="NXZ117" s="18"/>
      <c r="NYA117" s="18"/>
      <c r="NYB117" s="18"/>
      <c r="NYC117" s="18"/>
      <c r="NYD117" s="18"/>
      <c r="NYE117" s="18"/>
      <c r="NYF117" s="18"/>
      <c r="NYG117" s="18"/>
      <c r="NYH117" s="18"/>
      <c r="NYI117" s="18"/>
      <c r="NYJ117" s="18"/>
      <c r="NYK117" s="18"/>
      <c r="NYL117" s="18"/>
      <c r="NYM117" s="18"/>
      <c r="NYN117" s="18"/>
      <c r="NYO117" s="18"/>
      <c r="NYP117" s="18"/>
      <c r="NYQ117" s="18"/>
      <c r="NYR117" s="18"/>
      <c r="NYS117" s="18"/>
      <c r="NYT117" s="18"/>
      <c r="NYU117" s="18"/>
      <c r="NYV117" s="18"/>
      <c r="NYW117" s="18"/>
      <c r="NYX117" s="18"/>
      <c r="NYY117" s="18"/>
      <c r="NYZ117" s="18"/>
      <c r="NZA117" s="18"/>
      <c r="NZB117" s="18"/>
      <c r="NZC117" s="18"/>
      <c r="NZD117" s="18"/>
      <c r="NZE117" s="18"/>
      <c r="NZF117" s="18"/>
      <c r="NZG117" s="18"/>
      <c r="NZH117" s="18"/>
      <c r="NZI117" s="18"/>
      <c r="NZJ117" s="18"/>
      <c r="NZK117" s="18"/>
      <c r="NZL117" s="18"/>
      <c r="NZM117" s="18"/>
      <c r="NZN117" s="18"/>
      <c r="NZO117" s="18"/>
      <c r="NZP117" s="18"/>
      <c r="NZQ117" s="18"/>
      <c r="NZR117" s="18"/>
      <c r="NZS117" s="18"/>
      <c r="NZT117" s="18"/>
      <c r="NZU117" s="18"/>
      <c r="NZV117" s="18"/>
      <c r="NZW117" s="18"/>
      <c r="NZX117" s="18"/>
      <c r="NZY117" s="18"/>
      <c r="NZZ117" s="18"/>
      <c r="OAA117" s="18"/>
      <c r="OAB117" s="18"/>
      <c r="OAC117" s="18"/>
      <c r="OAD117" s="18"/>
      <c r="OAE117" s="18"/>
      <c r="OAF117" s="18"/>
      <c r="OAG117" s="18"/>
      <c r="OAH117" s="18"/>
      <c r="OAI117" s="18"/>
      <c r="OAJ117" s="18"/>
      <c r="OAK117" s="18"/>
      <c r="OAL117" s="18"/>
      <c r="OAM117" s="18"/>
      <c r="OAN117" s="18"/>
      <c r="OAO117" s="18"/>
      <c r="OAP117" s="18"/>
      <c r="OAQ117" s="18"/>
      <c r="OAR117" s="18"/>
      <c r="OAS117" s="18"/>
      <c r="OAT117" s="18"/>
      <c r="OAU117" s="18"/>
      <c r="OAV117" s="18"/>
      <c r="OAW117" s="18"/>
      <c r="OAX117" s="18"/>
      <c r="OAY117" s="18"/>
      <c r="OAZ117" s="18"/>
      <c r="OBA117" s="18"/>
      <c r="OBB117" s="18"/>
      <c r="OBC117" s="18"/>
      <c r="OBD117" s="18"/>
      <c r="OBE117" s="18"/>
      <c r="OBF117" s="18"/>
      <c r="OBG117" s="18"/>
      <c r="OBH117" s="18"/>
      <c r="OBI117" s="18"/>
      <c r="OBJ117" s="18"/>
      <c r="OBK117" s="18"/>
      <c r="OBL117" s="18"/>
      <c r="OBM117" s="18"/>
      <c r="OBN117" s="18"/>
      <c r="OBO117" s="18"/>
      <c r="OBP117" s="18"/>
      <c r="OBQ117" s="18"/>
      <c r="OBR117" s="18"/>
      <c r="OBS117" s="18"/>
      <c r="OBT117" s="18"/>
      <c r="OBU117" s="18"/>
      <c r="OBV117" s="18"/>
      <c r="OBW117" s="18"/>
      <c r="OBX117" s="18"/>
      <c r="OBY117" s="18"/>
      <c r="OBZ117" s="18"/>
      <c r="OCA117" s="18"/>
      <c r="OCB117" s="18"/>
      <c r="OCC117" s="18"/>
      <c r="OCD117" s="18"/>
      <c r="OCE117" s="18"/>
      <c r="OCF117" s="18"/>
      <c r="OCG117" s="18"/>
      <c r="OCH117" s="18"/>
      <c r="OCI117" s="18"/>
      <c r="OCJ117" s="18"/>
      <c r="OCK117" s="18"/>
      <c r="OCL117" s="18"/>
      <c r="OCM117" s="18"/>
      <c r="OCN117" s="18"/>
      <c r="OCO117" s="18"/>
      <c r="OCP117" s="18"/>
      <c r="OCQ117" s="18"/>
      <c r="OCR117" s="18"/>
      <c r="OCS117" s="18"/>
      <c r="OCT117" s="18"/>
      <c r="OCU117" s="18"/>
      <c r="OCV117" s="18"/>
      <c r="OCW117" s="18"/>
      <c r="OCX117" s="18"/>
      <c r="OCY117" s="18"/>
      <c r="OCZ117" s="18"/>
      <c r="ODA117" s="18"/>
      <c r="ODB117" s="18"/>
      <c r="ODC117" s="18"/>
      <c r="ODD117" s="18"/>
      <c r="ODE117" s="18"/>
      <c r="ODF117" s="18"/>
      <c r="ODG117" s="18"/>
      <c r="ODH117" s="18"/>
      <c r="ODI117" s="18"/>
      <c r="ODJ117" s="18"/>
      <c r="ODK117" s="18"/>
      <c r="ODL117" s="18"/>
      <c r="ODM117" s="18"/>
      <c r="ODN117" s="18"/>
      <c r="ODO117" s="18"/>
      <c r="ODP117" s="18"/>
      <c r="ODQ117" s="18"/>
      <c r="ODR117" s="18"/>
      <c r="ODS117" s="18"/>
      <c r="ODT117" s="18"/>
      <c r="ODU117" s="18"/>
      <c r="ODV117" s="18"/>
      <c r="ODW117" s="18"/>
      <c r="ODX117" s="18"/>
      <c r="ODY117" s="18"/>
      <c r="ODZ117" s="18"/>
      <c r="OEA117" s="18"/>
      <c r="OEB117" s="18"/>
      <c r="OEC117" s="18"/>
      <c r="OED117" s="18"/>
      <c r="OEE117" s="18"/>
      <c r="OEF117" s="18"/>
      <c r="OEG117" s="18"/>
      <c r="OEH117" s="18"/>
      <c r="OEI117" s="18"/>
      <c r="OEJ117" s="18"/>
      <c r="OEK117" s="18"/>
      <c r="OEL117" s="18"/>
      <c r="OEM117" s="18"/>
      <c r="OEN117" s="18"/>
      <c r="OEO117" s="18"/>
      <c r="OEP117" s="18"/>
      <c r="OEQ117" s="18"/>
      <c r="OER117" s="18"/>
      <c r="OES117" s="18"/>
      <c r="OET117" s="18"/>
      <c r="OEU117" s="18"/>
      <c r="OEV117" s="18"/>
      <c r="OEW117" s="18"/>
      <c r="OEX117" s="18"/>
      <c r="OEY117" s="18"/>
      <c r="OEZ117" s="18"/>
      <c r="OFA117" s="18"/>
      <c r="OFB117" s="18"/>
      <c r="OFC117" s="18"/>
      <c r="OFD117" s="18"/>
      <c r="OFE117" s="18"/>
      <c r="OFF117" s="18"/>
      <c r="OFG117" s="18"/>
      <c r="OFH117" s="18"/>
      <c r="OFI117" s="18"/>
      <c r="OFJ117" s="18"/>
      <c r="OFK117" s="18"/>
      <c r="OFL117" s="18"/>
      <c r="OFM117" s="18"/>
      <c r="OFN117" s="18"/>
      <c r="OFO117" s="18"/>
      <c r="OFP117" s="18"/>
      <c r="OFQ117" s="18"/>
      <c r="OFR117" s="18"/>
      <c r="OFS117" s="18"/>
      <c r="OFT117" s="18"/>
      <c r="OFU117" s="18"/>
      <c r="OFV117" s="18"/>
      <c r="OFW117" s="18"/>
      <c r="OFX117" s="18"/>
      <c r="OFY117" s="18"/>
      <c r="OFZ117" s="18"/>
      <c r="OGA117" s="18"/>
      <c r="OGB117" s="18"/>
      <c r="OGC117" s="18"/>
      <c r="OGD117" s="18"/>
      <c r="OGE117" s="18"/>
      <c r="OGF117" s="18"/>
      <c r="OGG117" s="18"/>
      <c r="OGH117" s="18"/>
      <c r="OGI117" s="18"/>
      <c r="OGJ117" s="18"/>
      <c r="OGK117" s="18"/>
      <c r="OGL117" s="18"/>
      <c r="OGM117" s="18"/>
      <c r="OGN117" s="18"/>
      <c r="OGO117" s="18"/>
      <c r="OGP117" s="18"/>
      <c r="OGQ117" s="18"/>
      <c r="OGR117" s="18"/>
      <c r="OGS117" s="18"/>
      <c r="OGT117" s="18"/>
      <c r="OGU117" s="18"/>
      <c r="OGV117" s="18"/>
      <c r="OGW117" s="18"/>
      <c r="OGX117" s="18"/>
      <c r="OGY117" s="18"/>
      <c r="OGZ117" s="18"/>
      <c r="OHA117" s="18"/>
      <c r="OHB117" s="18"/>
      <c r="OHC117" s="18"/>
      <c r="OHD117" s="18"/>
      <c r="OHE117" s="18"/>
      <c r="OHF117" s="18"/>
      <c r="OHG117" s="18"/>
      <c r="OHH117" s="18"/>
      <c r="OHI117" s="18"/>
      <c r="OHJ117" s="18"/>
      <c r="OHK117" s="18"/>
      <c r="OHL117" s="18"/>
      <c r="OHM117" s="18"/>
      <c r="OHN117" s="18"/>
      <c r="OHO117" s="18"/>
      <c r="OHP117" s="18"/>
      <c r="OHQ117" s="18"/>
      <c r="OHR117" s="18"/>
      <c r="OHS117" s="18"/>
      <c r="OHT117" s="18"/>
      <c r="OHU117" s="18"/>
      <c r="OHV117" s="18"/>
      <c r="OHW117" s="18"/>
      <c r="OHX117" s="18"/>
      <c r="OHY117" s="18"/>
      <c r="OHZ117" s="18"/>
      <c r="OIA117" s="18"/>
      <c r="OIB117" s="18"/>
      <c r="OIC117" s="18"/>
      <c r="OID117" s="18"/>
      <c r="OIE117" s="18"/>
      <c r="OIF117" s="18"/>
      <c r="OIG117" s="18"/>
      <c r="OIH117" s="18"/>
      <c r="OII117" s="18"/>
      <c r="OIJ117" s="18"/>
      <c r="OIK117" s="18"/>
      <c r="OIL117" s="18"/>
      <c r="OIM117" s="18"/>
      <c r="OIN117" s="18"/>
      <c r="OIO117" s="18"/>
      <c r="OIP117" s="18"/>
      <c r="OIQ117" s="18"/>
      <c r="OIR117" s="18"/>
      <c r="OIS117" s="18"/>
      <c r="OIT117" s="18"/>
      <c r="OIU117" s="18"/>
      <c r="OIV117" s="18"/>
      <c r="OIW117" s="18"/>
      <c r="OIX117" s="18"/>
      <c r="OIY117" s="18"/>
      <c r="OIZ117" s="18"/>
      <c r="OJA117" s="18"/>
      <c r="OJB117" s="18"/>
      <c r="OJC117" s="18"/>
      <c r="OJD117" s="18"/>
      <c r="OJE117" s="18"/>
      <c r="OJF117" s="18"/>
      <c r="OJG117" s="18"/>
      <c r="OJH117" s="18"/>
      <c r="OJI117" s="18"/>
      <c r="OJJ117" s="18"/>
      <c r="OJK117" s="18"/>
      <c r="OJL117" s="18"/>
      <c r="OJM117" s="18"/>
      <c r="OJN117" s="18"/>
      <c r="OJO117" s="18"/>
      <c r="OJP117" s="18"/>
      <c r="OJQ117" s="18"/>
      <c r="OJR117" s="18"/>
      <c r="OJS117" s="18"/>
      <c r="OJT117" s="18"/>
      <c r="OJU117" s="18"/>
      <c r="OJV117" s="18"/>
      <c r="OJW117" s="18"/>
      <c r="OJX117" s="18"/>
      <c r="OJY117" s="18"/>
      <c r="OJZ117" s="18"/>
      <c r="OKA117" s="18"/>
      <c r="OKB117" s="18"/>
      <c r="OKC117" s="18"/>
      <c r="OKD117" s="18"/>
      <c r="OKE117" s="18"/>
      <c r="OKF117" s="18"/>
      <c r="OKG117" s="18"/>
      <c r="OKH117" s="18"/>
      <c r="OKI117" s="18"/>
      <c r="OKJ117" s="18"/>
      <c r="OKK117" s="18"/>
      <c r="OKL117" s="18"/>
      <c r="OKM117" s="18"/>
      <c r="OKN117" s="18"/>
      <c r="OKO117" s="18"/>
      <c r="OKP117" s="18"/>
      <c r="OKQ117" s="18"/>
      <c r="OKR117" s="18"/>
      <c r="OKS117" s="18"/>
      <c r="OKT117" s="18"/>
      <c r="OKU117" s="18"/>
      <c r="OKV117" s="18"/>
      <c r="OKW117" s="18"/>
      <c r="OKX117" s="18"/>
      <c r="OKY117" s="18"/>
      <c r="OKZ117" s="18"/>
      <c r="OLA117" s="18"/>
      <c r="OLB117" s="18"/>
      <c r="OLC117" s="18"/>
      <c r="OLD117" s="18"/>
      <c r="OLE117" s="18"/>
      <c r="OLF117" s="18"/>
      <c r="OLG117" s="18"/>
      <c r="OLH117" s="18"/>
      <c r="OLI117" s="18"/>
      <c r="OLJ117" s="18"/>
      <c r="OLK117" s="18"/>
      <c r="OLL117" s="18"/>
      <c r="OLM117" s="18"/>
      <c r="OLN117" s="18"/>
      <c r="OLO117" s="18"/>
      <c r="OLP117" s="18"/>
      <c r="OLQ117" s="18"/>
      <c r="OLR117" s="18"/>
      <c r="OLS117" s="18"/>
      <c r="OLT117" s="18"/>
      <c r="OLU117" s="18"/>
      <c r="OLV117" s="18"/>
      <c r="OLW117" s="18"/>
      <c r="OLX117" s="18"/>
      <c r="OLY117" s="18"/>
      <c r="OLZ117" s="18"/>
      <c r="OMA117" s="18"/>
      <c r="OMB117" s="18"/>
      <c r="OMC117" s="18"/>
      <c r="OMD117" s="18"/>
      <c r="OME117" s="18"/>
      <c r="OMF117" s="18"/>
      <c r="OMG117" s="18"/>
      <c r="OMH117" s="18"/>
      <c r="OMI117" s="18"/>
      <c r="OMJ117" s="18"/>
      <c r="OMK117" s="18"/>
      <c r="OML117" s="18"/>
      <c r="OMM117" s="18"/>
      <c r="OMN117" s="18"/>
      <c r="OMO117" s="18"/>
      <c r="OMP117" s="18"/>
      <c r="OMQ117" s="18"/>
      <c r="OMR117" s="18"/>
      <c r="OMS117" s="18"/>
      <c r="OMT117" s="18"/>
      <c r="OMU117" s="18"/>
      <c r="OMV117" s="18"/>
      <c r="OMW117" s="18"/>
      <c r="OMX117" s="18"/>
      <c r="OMY117" s="18"/>
      <c r="OMZ117" s="18"/>
      <c r="ONA117" s="18"/>
      <c r="ONB117" s="18"/>
      <c r="ONC117" s="18"/>
      <c r="OND117" s="18"/>
      <c r="ONE117" s="18"/>
      <c r="ONF117" s="18"/>
      <c r="ONG117" s="18"/>
      <c r="ONH117" s="18"/>
      <c r="ONI117" s="18"/>
      <c r="ONJ117" s="18"/>
      <c r="ONK117" s="18"/>
      <c r="ONL117" s="18"/>
      <c r="ONM117" s="18"/>
      <c r="ONN117" s="18"/>
      <c r="ONO117" s="18"/>
      <c r="ONP117" s="18"/>
      <c r="ONQ117" s="18"/>
      <c r="ONR117" s="18"/>
      <c r="ONS117" s="18"/>
      <c r="ONT117" s="18"/>
      <c r="ONU117" s="18"/>
      <c r="ONV117" s="18"/>
      <c r="ONW117" s="18"/>
      <c r="ONX117" s="18"/>
      <c r="ONY117" s="18"/>
      <c r="ONZ117" s="18"/>
      <c r="OOA117" s="18"/>
      <c r="OOB117" s="18"/>
      <c r="OOC117" s="18"/>
      <c r="OOD117" s="18"/>
      <c r="OOE117" s="18"/>
      <c r="OOF117" s="18"/>
      <c r="OOG117" s="18"/>
      <c r="OOH117" s="18"/>
      <c r="OOI117" s="18"/>
      <c r="OOJ117" s="18"/>
      <c r="OOK117" s="18"/>
      <c r="OOL117" s="18"/>
      <c r="OOM117" s="18"/>
      <c r="OON117" s="18"/>
      <c r="OOO117" s="18"/>
      <c r="OOP117" s="18"/>
      <c r="OOQ117" s="18"/>
      <c r="OOR117" s="18"/>
      <c r="OOS117" s="18"/>
      <c r="OOT117" s="18"/>
      <c r="OOU117" s="18"/>
      <c r="OOV117" s="18"/>
      <c r="OOW117" s="18"/>
      <c r="OOX117" s="18"/>
      <c r="OOY117" s="18"/>
      <c r="OOZ117" s="18"/>
      <c r="OPA117" s="18"/>
      <c r="OPB117" s="18"/>
      <c r="OPC117" s="18"/>
      <c r="OPD117" s="18"/>
      <c r="OPE117" s="18"/>
      <c r="OPF117" s="18"/>
      <c r="OPG117" s="18"/>
      <c r="OPH117" s="18"/>
      <c r="OPI117" s="18"/>
      <c r="OPJ117" s="18"/>
      <c r="OPK117" s="18"/>
      <c r="OPL117" s="18"/>
      <c r="OPM117" s="18"/>
      <c r="OPN117" s="18"/>
      <c r="OPO117" s="18"/>
      <c r="OPP117" s="18"/>
      <c r="OPQ117" s="18"/>
      <c r="OPR117" s="18"/>
      <c r="OPS117" s="18"/>
      <c r="OPT117" s="18"/>
      <c r="OPU117" s="18"/>
      <c r="OPV117" s="18"/>
      <c r="OPW117" s="18"/>
      <c r="OPX117" s="18"/>
      <c r="OPY117" s="18"/>
      <c r="OPZ117" s="18"/>
      <c r="OQA117" s="18"/>
      <c r="OQB117" s="18"/>
      <c r="OQC117" s="18"/>
      <c r="OQD117" s="18"/>
      <c r="OQE117" s="18"/>
      <c r="OQF117" s="18"/>
      <c r="OQG117" s="18"/>
      <c r="OQH117" s="18"/>
      <c r="OQI117" s="18"/>
      <c r="OQJ117" s="18"/>
      <c r="OQK117" s="18"/>
      <c r="OQL117" s="18"/>
      <c r="OQM117" s="18"/>
      <c r="OQN117" s="18"/>
      <c r="OQO117" s="18"/>
      <c r="OQP117" s="18"/>
      <c r="OQQ117" s="18"/>
      <c r="OQR117" s="18"/>
      <c r="OQS117" s="18"/>
      <c r="OQT117" s="18"/>
      <c r="OQU117" s="18"/>
      <c r="OQV117" s="18"/>
      <c r="OQW117" s="18"/>
      <c r="OQX117" s="18"/>
      <c r="OQY117" s="18"/>
      <c r="OQZ117" s="18"/>
      <c r="ORA117" s="18"/>
      <c r="ORB117" s="18"/>
      <c r="ORC117" s="18"/>
      <c r="ORD117" s="18"/>
      <c r="ORE117" s="18"/>
      <c r="ORF117" s="18"/>
      <c r="ORG117" s="18"/>
      <c r="ORH117" s="18"/>
      <c r="ORI117" s="18"/>
      <c r="ORJ117" s="18"/>
      <c r="ORK117" s="18"/>
      <c r="ORL117" s="18"/>
      <c r="ORM117" s="18"/>
      <c r="ORN117" s="18"/>
      <c r="ORO117" s="18"/>
      <c r="ORP117" s="18"/>
      <c r="ORQ117" s="18"/>
      <c r="ORR117" s="18"/>
      <c r="ORS117" s="18"/>
      <c r="ORT117" s="18"/>
      <c r="ORU117" s="18"/>
      <c r="ORV117" s="18"/>
      <c r="ORW117" s="18"/>
      <c r="ORX117" s="18"/>
      <c r="ORY117" s="18"/>
      <c r="ORZ117" s="18"/>
      <c r="OSA117" s="18"/>
      <c r="OSB117" s="18"/>
      <c r="OSC117" s="18"/>
      <c r="OSD117" s="18"/>
      <c r="OSE117" s="18"/>
      <c r="OSF117" s="18"/>
      <c r="OSG117" s="18"/>
      <c r="OSH117" s="18"/>
      <c r="OSI117" s="18"/>
      <c r="OSJ117" s="18"/>
      <c r="OSK117" s="18"/>
      <c r="OSL117" s="18"/>
      <c r="OSM117" s="18"/>
      <c r="OSN117" s="18"/>
      <c r="OSO117" s="18"/>
      <c r="OSP117" s="18"/>
      <c r="OSQ117" s="18"/>
      <c r="OSR117" s="18"/>
      <c r="OSS117" s="18"/>
      <c r="OST117" s="18"/>
      <c r="OSU117" s="18"/>
      <c r="OSV117" s="18"/>
      <c r="OSW117" s="18"/>
      <c r="OSX117" s="18"/>
      <c r="OSY117" s="18"/>
      <c r="OSZ117" s="18"/>
      <c r="OTA117" s="18"/>
      <c r="OTB117" s="18"/>
      <c r="OTC117" s="18"/>
      <c r="OTD117" s="18"/>
      <c r="OTE117" s="18"/>
      <c r="OTF117" s="18"/>
      <c r="OTG117" s="18"/>
      <c r="OTH117" s="18"/>
      <c r="OTI117" s="18"/>
      <c r="OTJ117" s="18"/>
      <c r="OTK117" s="18"/>
      <c r="OTL117" s="18"/>
      <c r="OTM117" s="18"/>
      <c r="OTN117" s="18"/>
      <c r="OTO117" s="18"/>
      <c r="OTP117" s="18"/>
      <c r="OTQ117" s="18"/>
      <c r="OTR117" s="18"/>
      <c r="OTS117" s="18"/>
      <c r="OTT117" s="18"/>
      <c r="OTU117" s="18"/>
      <c r="OTV117" s="18"/>
      <c r="OTW117" s="18"/>
      <c r="OTX117" s="18"/>
      <c r="OTY117" s="18"/>
      <c r="OTZ117" s="18"/>
      <c r="OUA117" s="18"/>
      <c r="OUB117" s="18"/>
      <c r="OUC117" s="18"/>
      <c r="OUD117" s="18"/>
      <c r="OUE117" s="18"/>
      <c r="OUF117" s="18"/>
      <c r="OUG117" s="18"/>
      <c r="OUH117" s="18"/>
      <c r="OUI117" s="18"/>
      <c r="OUJ117" s="18"/>
      <c r="OUK117" s="18"/>
      <c r="OUL117" s="18"/>
      <c r="OUM117" s="18"/>
      <c r="OUN117" s="18"/>
      <c r="OUO117" s="18"/>
      <c r="OUP117" s="18"/>
      <c r="OUQ117" s="18"/>
      <c r="OUR117" s="18"/>
      <c r="OUS117" s="18"/>
      <c r="OUT117" s="18"/>
      <c r="OUU117" s="18"/>
      <c r="OUV117" s="18"/>
      <c r="OUW117" s="18"/>
      <c r="OUX117" s="18"/>
      <c r="OUY117" s="18"/>
      <c r="OUZ117" s="18"/>
      <c r="OVA117" s="18"/>
      <c r="OVB117" s="18"/>
      <c r="OVC117" s="18"/>
      <c r="OVD117" s="18"/>
      <c r="OVE117" s="18"/>
      <c r="OVF117" s="18"/>
      <c r="OVG117" s="18"/>
      <c r="OVH117" s="18"/>
      <c r="OVI117" s="18"/>
      <c r="OVJ117" s="18"/>
      <c r="OVK117" s="18"/>
      <c r="OVL117" s="18"/>
      <c r="OVM117" s="18"/>
      <c r="OVN117" s="18"/>
      <c r="OVO117" s="18"/>
      <c r="OVP117" s="18"/>
      <c r="OVQ117" s="18"/>
      <c r="OVR117" s="18"/>
      <c r="OVS117" s="18"/>
      <c r="OVT117" s="18"/>
      <c r="OVU117" s="18"/>
      <c r="OVV117" s="18"/>
      <c r="OVW117" s="18"/>
      <c r="OVX117" s="18"/>
      <c r="OVY117" s="18"/>
      <c r="OVZ117" s="18"/>
      <c r="OWA117" s="18"/>
      <c r="OWB117" s="18"/>
      <c r="OWC117" s="18"/>
      <c r="OWD117" s="18"/>
      <c r="OWE117" s="18"/>
      <c r="OWF117" s="18"/>
      <c r="OWG117" s="18"/>
      <c r="OWH117" s="18"/>
      <c r="OWI117" s="18"/>
      <c r="OWJ117" s="18"/>
      <c r="OWK117" s="18"/>
      <c r="OWL117" s="18"/>
      <c r="OWM117" s="18"/>
      <c r="OWN117" s="18"/>
      <c r="OWO117" s="18"/>
      <c r="OWP117" s="18"/>
      <c r="OWQ117" s="18"/>
      <c r="OWR117" s="18"/>
      <c r="OWS117" s="18"/>
      <c r="OWT117" s="18"/>
      <c r="OWU117" s="18"/>
      <c r="OWV117" s="18"/>
      <c r="OWW117" s="18"/>
      <c r="OWX117" s="18"/>
      <c r="OWY117" s="18"/>
      <c r="OWZ117" s="18"/>
      <c r="OXA117" s="18"/>
      <c r="OXB117" s="18"/>
      <c r="OXC117" s="18"/>
      <c r="OXD117" s="18"/>
      <c r="OXE117" s="18"/>
      <c r="OXF117" s="18"/>
      <c r="OXG117" s="18"/>
      <c r="OXH117" s="18"/>
      <c r="OXI117" s="18"/>
      <c r="OXJ117" s="18"/>
      <c r="OXK117" s="18"/>
      <c r="OXL117" s="18"/>
      <c r="OXM117" s="18"/>
      <c r="OXN117" s="18"/>
      <c r="OXO117" s="18"/>
      <c r="OXP117" s="18"/>
      <c r="OXQ117" s="18"/>
      <c r="OXR117" s="18"/>
      <c r="OXS117" s="18"/>
      <c r="OXT117" s="18"/>
      <c r="OXU117" s="18"/>
      <c r="OXV117" s="18"/>
      <c r="OXW117" s="18"/>
      <c r="OXX117" s="18"/>
      <c r="OXY117" s="18"/>
      <c r="OXZ117" s="18"/>
      <c r="OYA117" s="18"/>
      <c r="OYB117" s="18"/>
      <c r="OYC117" s="18"/>
      <c r="OYD117" s="18"/>
      <c r="OYE117" s="18"/>
      <c r="OYF117" s="18"/>
      <c r="OYG117" s="18"/>
      <c r="OYH117" s="18"/>
      <c r="OYI117" s="18"/>
      <c r="OYJ117" s="18"/>
      <c r="OYK117" s="18"/>
      <c r="OYL117" s="18"/>
      <c r="OYM117" s="18"/>
      <c r="OYN117" s="18"/>
      <c r="OYO117" s="18"/>
      <c r="OYP117" s="18"/>
      <c r="OYQ117" s="18"/>
      <c r="OYR117" s="18"/>
      <c r="OYS117" s="18"/>
      <c r="OYT117" s="18"/>
      <c r="OYU117" s="18"/>
      <c r="OYV117" s="18"/>
      <c r="OYW117" s="18"/>
      <c r="OYX117" s="18"/>
      <c r="OYY117" s="18"/>
      <c r="OYZ117" s="18"/>
      <c r="OZA117" s="18"/>
      <c r="OZB117" s="18"/>
      <c r="OZC117" s="18"/>
      <c r="OZD117" s="18"/>
      <c r="OZE117" s="18"/>
      <c r="OZF117" s="18"/>
      <c r="OZG117" s="18"/>
      <c r="OZH117" s="18"/>
      <c r="OZI117" s="18"/>
      <c r="OZJ117" s="18"/>
      <c r="OZK117" s="18"/>
      <c r="OZL117" s="18"/>
      <c r="OZM117" s="18"/>
      <c r="OZN117" s="18"/>
      <c r="OZO117" s="18"/>
      <c r="OZP117" s="18"/>
      <c r="OZQ117" s="18"/>
      <c r="OZR117" s="18"/>
      <c r="OZS117" s="18"/>
      <c r="OZT117" s="18"/>
      <c r="OZU117" s="18"/>
      <c r="OZV117" s="18"/>
      <c r="OZW117" s="18"/>
      <c r="OZX117" s="18"/>
      <c r="OZY117" s="18"/>
      <c r="OZZ117" s="18"/>
      <c r="PAA117" s="18"/>
      <c r="PAB117" s="18"/>
      <c r="PAC117" s="18"/>
      <c r="PAD117" s="18"/>
      <c r="PAE117" s="18"/>
      <c r="PAF117" s="18"/>
      <c r="PAG117" s="18"/>
      <c r="PAH117" s="18"/>
      <c r="PAI117" s="18"/>
      <c r="PAJ117" s="18"/>
      <c r="PAK117" s="18"/>
      <c r="PAL117" s="18"/>
      <c r="PAM117" s="18"/>
      <c r="PAN117" s="18"/>
      <c r="PAO117" s="18"/>
      <c r="PAP117" s="18"/>
      <c r="PAQ117" s="18"/>
      <c r="PAR117" s="18"/>
      <c r="PAS117" s="18"/>
      <c r="PAT117" s="18"/>
      <c r="PAU117" s="18"/>
      <c r="PAV117" s="18"/>
      <c r="PAW117" s="18"/>
      <c r="PAX117" s="18"/>
      <c r="PAY117" s="18"/>
      <c r="PAZ117" s="18"/>
      <c r="PBA117" s="18"/>
      <c r="PBB117" s="18"/>
      <c r="PBC117" s="18"/>
      <c r="PBD117" s="18"/>
      <c r="PBE117" s="18"/>
      <c r="PBF117" s="18"/>
      <c r="PBG117" s="18"/>
      <c r="PBH117" s="18"/>
      <c r="PBI117" s="18"/>
      <c r="PBJ117" s="18"/>
      <c r="PBK117" s="18"/>
      <c r="PBL117" s="18"/>
      <c r="PBM117" s="18"/>
      <c r="PBN117" s="18"/>
      <c r="PBO117" s="18"/>
      <c r="PBP117" s="18"/>
      <c r="PBQ117" s="18"/>
      <c r="PBR117" s="18"/>
      <c r="PBS117" s="18"/>
      <c r="PBT117" s="18"/>
      <c r="PBU117" s="18"/>
      <c r="PBV117" s="18"/>
      <c r="PBW117" s="18"/>
      <c r="PBX117" s="18"/>
      <c r="PBY117" s="18"/>
      <c r="PBZ117" s="18"/>
      <c r="PCA117" s="18"/>
      <c r="PCB117" s="18"/>
      <c r="PCC117" s="18"/>
      <c r="PCD117" s="18"/>
      <c r="PCE117" s="18"/>
      <c r="PCF117" s="18"/>
      <c r="PCG117" s="18"/>
      <c r="PCH117" s="18"/>
      <c r="PCI117" s="18"/>
      <c r="PCJ117" s="18"/>
      <c r="PCK117" s="18"/>
      <c r="PCL117" s="18"/>
      <c r="PCM117" s="18"/>
      <c r="PCN117" s="18"/>
      <c r="PCO117" s="18"/>
      <c r="PCP117" s="18"/>
      <c r="PCQ117" s="18"/>
      <c r="PCR117" s="18"/>
      <c r="PCS117" s="18"/>
      <c r="PCT117" s="18"/>
      <c r="PCU117" s="18"/>
      <c r="PCV117" s="18"/>
      <c r="PCW117" s="18"/>
      <c r="PCX117" s="18"/>
      <c r="PCY117" s="18"/>
      <c r="PCZ117" s="18"/>
      <c r="PDA117" s="18"/>
      <c r="PDB117" s="18"/>
      <c r="PDC117" s="18"/>
      <c r="PDD117" s="18"/>
      <c r="PDE117" s="18"/>
      <c r="PDF117" s="18"/>
      <c r="PDG117" s="18"/>
      <c r="PDH117" s="18"/>
      <c r="PDI117" s="18"/>
      <c r="PDJ117" s="18"/>
      <c r="PDK117" s="18"/>
      <c r="PDL117" s="18"/>
      <c r="PDM117" s="18"/>
      <c r="PDN117" s="18"/>
      <c r="PDO117" s="18"/>
      <c r="PDP117" s="18"/>
      <c r="PDQ117" s="18"/>
      <c r="PDR117" s="18"/>
      <c r="PDS117" s="18"/>
      <c r="PDT117" s="18"/>
      <c r="PDU117" s="18"/>
      <c r="PDV117" s="18"/>
      <c r="PDW117" s="18"/>
      <c r="PDX117" s="18"/>
      <c r="PDY117" s="18"/>
      <c r="PDZ117" s="18"/>
      <c r="PEA117" s="18"/>
      <c r="PEB117" s="18"/>
      <c r="PEC117" s="18"/>
      <c r="PED117" s="18"/>
      <c r="PEE117" s="18"/>
      <c r="PEF117" s="18"/>
      <c r="PEG117" s="18"/>
      <c r="PEH117" s="18"/>
      <c r="PEI117" s="18"/>
      <c r="PEJ117" s="18"/>
      <c r="PEK117" s="18"/>
      <c r="PEL117" s="18"/>
      <c r="PEM117" s="18"/>
      <c r="PEN117" s="18"/>
      <c r="PEO117" s="18"/>
      <c r="PEP117" s="18"/>
      <c r="PEQ117" s="18"/>
      <c r="PER117" s="18"/>
      <c r="PES117" s="18"/>
      <c r="PET117" s="18"/>
      <c r="PEU117" s="18"/>
      <c r="PEV117" s="18"/>
      <c r="PEW117" s="18"/>
      <c r="PEX117" s="18"/>
      <c r="PEY117" s="18"/>
      <c r="PEZ117" s="18"/>
      <c r="PFA117" s="18"/>
      <c r="PFB117" s="18"/>
      <c r="PFC117" s="18"/>
      <c r="PFD117" s="18"/>
      <c r="PFE117" s="18"/>
      <c r="PFF117" s="18"/>
      <c r="PFG117" s="18"/>
      <c r="PFH117" s="18"/>
      <c r="PFI117" s="18"/>
      <c r="PFJ117" s="18"/>
      <c r="PFK117" s="18"/>
      <c r="PFL117" s="18"/>
      <c r="PFM117" s="18"/>
      <c r="PFN117" s="18"/>
      <c r="PFO117" s="18"/>
      <c r="PFP117" s="18"/>
      <c r="PFQ117" s="18"/>
      <c r="PFR117" s="18"/>
      <c r="PFS117" s="18"/>
      <c r="PFT117" s="18"/>
      <c r="PFU117" s="18"/>
      <c r="PFV117" s="18"/>
      <c r="PFW117" s="18"/>
      <c r="PFX117" s="18"/>
      <c r="PFY117" s="18"/>
      <c r="PFZ117" s="18"/>
      <c r="PGA117" s="18"/>
      <c r="PGB117" s="18"/>
      <c r="PGC117" s="18"/>
      <c r="PGD117" s="18"/>
      <c r="PGE117" s="18"/>
      <c r="PGF117" s="18"/>
      <c r="PGG117" s="18"/>
      <c r="PGH117" s="18"/>
      <c r="PGI117" s="18"/>
      <c r="PGJ117" s="18"/>
      <c r="PGK117" s="18"/>
      <c r="PGL117" s="18"/>
      <c r="PGM117" s="18"/>
      <c r="PGN117" s="18"/>
      <c r="PGO117" s="18"/>
      <c r="PGP117" s="18"/>
      <c r="PGQ117" s="18"/>
      <c r="PGR117" s="18"/>
      <c r="PGS117" s="18"/>
      <c r="PGT117" s="18"/>
      <c r="PGU117" s="18"/>
      <c r="PGV117" s="18"/>
      <c r="PGW117" s="18"/>
      <c r="PGX117" s="18"/>
      <c r="PGY117" s="18"/>
      <c r="PGZ117" s="18"/>
      <c r="PHA117" s="18"/>
      <c r="PHB117" s="18"/>
      <c r="PHC117" s="18"/>
      <c r="PHD117" s="18"/>
      <c r="PHE117" s="18"/>
      <c r="PHF117" s="18"/>
      <c r="PHG117" s="18"/>
      <c r="PHH117" s="18"/>
      <c r="PHI117" s="18"/>
      <c r="PHJ117" s="18"/>
      <c r="PHK117" s="18"/>
      <c r="PHL117" s="18"/>
      <c r="PHM117" s="18"/>
      <c r="PHN117" s="18"/>
      <c r="PHO117" s="18"/>
      <c r="PHP117" s="18"/>
      <c r="PHQ117" s="18"/>
      <c r="PHR117" s="18"/>
      <c r="PHS117" s="18"/>
      <c r="PHT117" s="18"/>
      <c r="PHU117" s="18"/>
      <c r="PHV117" s="18"/>
      <c r="PHW117" s="18"/>
      <c r="PHX117" s="18"/>
      <c r="PHY117" s="18"/>
      <c r="PHZ117" s="18"/>
      <c r="PIA117" s="18"/>
      <c r="PIB117" s="18"/>
      <c r="PIC117" s="18"/>
      <c r="PID117" s="18"/>
      <c r="PIE117" s="18"/>
      <c r="PIF117" s="18"/>
      <c r="PIG117" s="18"/>
      <c r="PIH117" s="18"/>
      <c r="PII117" s="18"/>
      <c r="PIJ117" s="18"/>
      <c r="PIK117" s="18"/>
      <c r="PIL117" s="18"/>
      <c r="PIM117" s="18"/>
      <c r="PIN117" s="18"/>
      <c r="PIO117" s="18"/>
      <c r="PIP117" s="18"/>
      <c r="PIQ117" s="18"/>
      <c r="PIR117" s="18"/>
      <c r="PIS117" s="18"/>
      <c r="PIT117" s="18"/>
      <c r="PIU117" s="18"/>
      <c r="PIV117" s="18"/>
      <c r="PIW117" s="18"/>
      <c r="PIX117" s="18"/>
      <c r="PIY117" s="18"/>
      <c r="PIZ117" s="18"/>
      <c r="PJA117" s="18"/>
      <c r="PJB117" s="18"/>
      <c r="PJC117" s="18"/>
      <c r="PJD117" s="18"/>
      <c r="PJE117" s="18"/>
      <c r="PJF117" s="18"/>
      <c r="PJG117" s="18"/>
      <c r="PJH117" s="18"/>
      <c r="PJI117" s="18"/>
      <c r="PJJ117" s="18"/>
      <c r="PJK117" s="18"/>
      <c r="PJL117" s="18"/>
      <c r="PJM117" s="18"/>
      <c r="PJN117" s="18"/>
      <c r="PJO117" s="18"/>
      <c r="PJP117" s="18"/>
      <c r="PJQ117" s="18"/>
      <c r="PJR117" s="18"/>
      <c r="PJS117" s="18"/>
      <c r="PJT117" s="18"/>
      <c r="PJU117" s="18"/>
      <c r="PJV117" s="18"/>
      <c r="PJW117" s="18"/>
      <c r="PJX117" s="18"/>
      <c r="PJY117" s="18"/>
      <c r="PJZ117" s="18"/>
      <c r="PKA117" s="18"/>
      <c r="PKB117" s="18"/>
      <c r="PKC117" s="18"/>
      <c r="PKD117" s="18"/>
      <c r="PKE117" s="18"/>
      <c r="PKF117" s="18"/>
      <c r="PKG117" s="18"/>
      <c r="PKH117" s="18"/>
      <c r="PKI117" s="18"/>
      <c r="PKJ117" s="18"/>
      <c r="PKK117" s="18"/>
      <c r="PKL117" s="18"/>
      <c r="PKM117" s="18"/>
      <c r="PKN117" s="18"/>
      <c r="PKO117" s="18"/>
      <c r="PKP117" s="18"/>
      <c r="PKQ117" s="18"/>
      <c r="PKR117" s="18"/>
      <c r="PKS117" s="18"/>
      <c r="PKT117" s="18"/>
      <c r="PKU117" s="18"/>
      <c r="PKV117" s="18"/>
      <c r="PKW117" s="18"/>
      <c r="PKX117" s="18"/>
      <c r="PKY117" s="18"/>
      <c r="PKZ117" s="18"/>
      <c r="PLA117" s="18"/>
      <c r="PLB117" s="18"/>
      <c r="PLC117" s="18"/>
      <c r="PLD117" s="18"/>
      <c r="PLE117" s="18"/>
      <c r="PLF117" s="18"/>
      <c r="PLG117" s="18"/>
      <c r="PLH117" s="18"/>
      <c r="PLI117" s="18"/>
      <c r="PLJ117" s="18"/>
      <c r="PLK117" s="18"/>
      <c r="PLL117" s="18"/>
      <c r="PLM117" s="18"/>
      <c r="PLN117" s="18"/>
      <c r="PLO117" s="18"/>
      <c r="PLP117" s="18"/>
      <c r="PLQ117" s="18"/>
      <c r="PLR117" s="18"/>
      <c r="PLS117" s="18"/>
      <c r="PLT117" s="18"/>
      <c r="PLU117" s="18"/>
      <c r="PLV117" s="18"/>
      <c r="PLW117" s="18"/>
      <c r="PLX117" s="18"/>
      <c r="PLY117" s="18"/>
      <c r="PLZ117" s="18"/>
      <c r="PMA117" s="18"/>
      <c r="PMB117" s="18"/>
      <c r="PMC117" s="18"/>
      <c r="PMD117" s="18"/>
      <c r="PME117" s="18"/>
      <c r="PMF117" s="18"/>
      <c r="PMG117" s="18"/>
      <c r="PMH117" s="18"/>
      <c r="PMI117" s="18"/>
      <c r="PMJ117" s="18"/>
      <c r="PMK117" s="18"/>
      <c r="PML117" s="18"/>
      <c r="PMM117" s="18"/>
      <c r="PMN117" s="18"/>
      <c r="PMO117" s="18"/>
      <c r="PMP117" s="18"/>
      <c r="PMQ117" s="18"/>
      <c r="PMR117" s="18"/>
      <c r="PMS117" s="18"/>
      <c r="PMT117" s="18"/>
      <c r="PMU117" s="18"/>
      <c r="PMV117" s="18"/>
      <c r="PMW117" s="18"/>
      <c r="PMX117" s="18"/>
      <c r="PMY117" s="18"/>
      <c r="PMZ117" s="18"/>
      <c r="PNA117" s="18"/>
      <c r="PNB117" s="18"/>
      <c r="PNC117" s="18"/>
      <c r="PND117" s="18"/>
      <c r="PNE117" s="18"/>
      <c r="PNF117" s="18"/>
      <c r="PNG117" s="18"/>
      <c r="PNH117" s="18"/>
      <c r="PNI117" s="18"/>
      <c r="PNJ117" s="18"/>
      <c r="PNK117" s="18"/>
      <c r="PNL117" s="18"/>
      <c r="PNM117" s="18"/>
      <c r="PNN117" s="18"/>
      <c r="PNO117" s="18"/>
      <c r="PNP117" s="18"/>
      <c r="PNQ117" s="18"/>
      <c r="PNR117" s="18"/>
      <c r="PNS117" s="18"/>
      <c r="PNT117" s="18"/>
      <c r="PNU117" s="18"/>
      <c r="PNV117" s="18"/>
      <c r="PNW117" s="18"/>
      <c r="PNX117" s="18"/>
      <c r="PNY117" s="18"/>
      <c r="PNZ117" s="18"/>
      <c r="POA117" s="18"/>
      <c r="POB117" s="18"/>
      <c r="POC117" s="18"/>
      <c r="POD117" s="18"/>
      <c r="POE117" s="18"/>
      <c r="POF117" s="18"/>
      <c r="POG117" s="18"/>
      <c r="POH117" s="18"/>
      <c r="POI117" s="18"/>
      <c r="POJ117" s="18"/>
      <c r="POK117" s="18"/>
      <c r="POL117" s="18"/>
      <c r="POM117" s="18"/>
      <c r="PON117" s="18"/>
      <c r="POO117" s="18"/>
      <c r="POP117" s="18"/>
      <c r="POQ117" s="18"/>
      <c r="POR117" s="18"/>
      <c r="POS117" s="18"/>
      <c r="POT117" s="18"/>
      <c r="POU117" s="18"/>
      <c r="POV117" s="18"/>
      <c r="POW117" s="18"/>
      <c r="POX117" s="18"/>
      <c r="POY117" s="18"/>
      <c r="POZ117" s="18"/>
      <c r="PPA117" s="18"/>
      <c r="PPB117" s="18"/>
      <c r="PPC117" s="18"/>
      <c r="PPD117" s="18"/>
      <c r="PPE117" s="18"/>
      <c r="PPF117" s="18"/>
      <c r="PPG117" s="18"/>
      <c r="PPH117" s="18"/>
      <c r="PPI117" s="18"/>
      <c r="PPJ117" s="18"/>
      <c r="PPK117" s="18"/>
      <c r="PPL117" s="18"/>
      <c r="PPM117" s="18"/>
      <c r="PPN117" s="18"/>
      <c r="PPO117" s="18"/>
      <c r="PPP117" s="18"/>
      <c r="PPQ117" s="18"/>
      <c r="PPR117" s="18"/>
      <c r="PPS117" s="18"/>
      <c r="PPT117" s="18"/>
      <c r="PPU117" s="18"/>
      <c r="PPV117" s="18"/>
      <c r="PPW117" s="18"/>
      <c r="PPX117" s="18"/>
      <c r="PPY117" s="18"/>
      <c r="PPZ117" s="18"/>
      <c r="PQA117" s="18"/>
      <c r="PQB117" s="18"/>
      <c r="PQC117" s="18"/>
      <c r="PQD117" s="18"/>
      <c r="PQE117" s="18"/>
      <c r="PQF117" s="18"/>
      <c r="PQG117" s="18"/>
      <c r="PQH117" s="18"/>
      <c r="PQI117" s="18"/>
      <c r="PQJ117" s="18"/>
      <c r="PQK117" s="18"/>
      <c r="PQL117" s="18"/>
      <c r="PQM117" s="18"/>
      <c r="PQN117" s="18"/>
      <c r="PQO117" s="18"/>
      <c r="PQP117" s="18"/>
      <c r="PQQ117" s="18"/>
      <c r="PQR117" s="18"/>
      <c r="PQS117" s="18"/>
      <c r="PQT117" s="18"/>
      <c r="PQU117" s="18"/>
      <c r="PQV117" s="18"/>
      <c r="PQW117" s="18"/>
      <c r="PQX117" s="18"/>
      <c r="PQY117" s="18"/>
      <c r="PQZ117" s="18"/>
      <c r="PRA117" s="18"/>
      <c r="PRB117" s="18"/>
      <c r="PRC117" s="18"/>
      <c r="PRD117" s="18"/>
      <c r="PRE117" s="18"/>
      <c r="PRF117" s="18"/>
      <c r="PRG117" s="18"/>
      <c r="PRH117" s="18"/>
      <c r="PRI117" s="18"/>
      <c r="PRJ117" s="18"/>
      <c r="PRK117" s="18"/>
      <c r="PRL117" s="18"/>
      <c r="PRM117" s="18"/>
      <c r="PRN117" s="18"/>
      <c r="PRO117" s="18"/>
      <c r="PRP117" s="18"/>
      <c r="PRQ117" s="18"/>
      <c r="PRR117" s="18"/>
      <c r="PRS117" s="18"/>
      <c r="PRT117" s="18"/>
      <c r="PRU117" s="18"/>
      <c r="PRV117" s="18"/>
      <c r="PRW117" s="18"/>
      <c r="PRX117" s="18"/>
      <c r="PRY117" s="18"/>
      <c r="PRZ117" s="18"/>
      <c r="PSA117" s="18"/>
      <c r="PSB117" s="18"/>
      <c r="PSC117" s="18"/>
      <c r="PSD117" s="18"/>
      <c r="PSE117" s="18"/>
      <c r="PSF117" s="18"/>
      <c r="PSG117" s="18"/>
      <c r="PSH117" s="18"/>
      <c r="PSI117" s="18"/>
      <c r="PSJ117" s="18"/>
      <c r="PSK117" s="18"/>
      <c r="PSL117" s="18"/>
      <c r="PSM117" s="18"/>
      <c r="PSN117" s="18"/>
      <c r="PSO117" s="18"/>
      <c r="PSP117" s="18"/>
      <c r="PSQ117" s="18"/>
      <c r="PSR117" s="18"/>
      <c r="PSS117" s="18"/>
      <c r="PST117" s="18"/>
      <c r="PSU117" s="18"/>
      <c r="PSV117" s="18"/>
      <c r="PSW117" s="18"/>
      <c r="PSX117" s="18"/>
      <c r="PSY117" s="18"/>
      <c r="PSZ117" s="18"/>
      <c r="PTA117" s="18"/>
      <c r="PTB117" s="18"/>
      <c r="PTC117" s="18"/>
      <c r="PTD117" s="18"/>
      <c r="PTE117" s="18"/>
      <c r="PTF117" s="18"/>
      <c r="PTG117" s="18"/>
      <c r="PTH117" s="18"/>
      <c r="PTI117" s="18"/>
      <c r="PTJ117" s="18"/>
      <c r="PTK117" s="18"/>
      <c r="PTL117" s="18"/>
      <c r="PTM117" s="18"/>
      <c r="PTN117" s="18"/>
      <c r="PTO117" s="18"/>
      <c r="PTP117" s="18"/>
      <c r="PTQ117" s="18"/>
      <c r="PTR117" s="18"/>
      <c r="PTS117" s="18"/>
      <c r="PTT117" s="18"/>
      <c r="PTU117" s="18"/>
      <c r="PTV117" s="18"/>
      <c r="PTW117" s="18"/>
      <c r="PTX117" s="18"/>
      <c r="PTY117" s="18"/>
      <c r="PTZ117" s="18"/>
      <c r="PUA117" s="18"/>
      <c r="PUB117" s="18"/>
      <c r="PUC117" s="18"/>
      <c r="PUD117" s="18"/>
      <c r="PUE117" s="18"/>
      <c r="PUF117" s="18"/>
      <c r="PUG117" s="18"/>
      <c r="PUH117" s="18"/>
      <c r="PUI117" s="18"/>
      <c r="PUJ117" s="18"/>
      <c r="PUK117" s="18"/>
      <c r="PUL117" s="18"/>
      <c r="PUM117" s="18"/>
      <c r="PUN117" s="18"/>
      <c r="PUO117" s="18"/>
      <c r="PUP117" s="18"/>
      <c r="PUQ117" s="18"/>
      <c r="PUR117" s="18"/>
      <c r="PUS117" s="18"/>
      <c r="PUT117" s="18"/>
      <c r="PUU117" s="18"/>
      <c r="PUV117" s="18"/>
      <c r="PUW117" s="18"/>
      <c r="PUX117" s="18"/>
      <c r="PUY117" s="18"/>
      <c r="PUZ117" s="18"/>
      <c r="PVA117" s="18"/>
      <c r="PVB117" s="18"/>
      <c r="PVC117" s="18"/>
      <c r="PVD117" s="18"/>
      <c r="PVE117" s="18"/>
      <c r="PVF117" s="18"/>
      <c r="PVG117" s="18"/>
      <c r="PVH117" s="18"/>
      <c r="PVI117" s="18"/>
      <c r="PVJ117" s="18"/>
      <c r="PVK117" s="18"/>
      <c r="PVL117" s="18"/>
      <c r="PVM117" s="18"/>
      <c r="PVN117" s="18"/>
      <c r="PVO117" s="18"/>
      <c r="PVP117" s="18"/>
      <c r="PVQ117" s="18"/>
      <c r="PVR117" s="18"/>
      <c r="PVS117" s="18"/>
      <c r="PVT117" s="18"/>
      <c r="PVU117" s="18"/>
      <c r="PVV117" s="18"/>
      <c r="PVW117" s="18"/>
      <c r="PVX117" s="18"/>
      <c r="PVY117" s="18"/>
      <c r="PVZ117" s="18"/>
      <c r="PWA117" s="18"/>
      <c r="PWB117" s="18"/>
      <c r="PWC117" s="18"/>
      <c r="PWD117" s="18"/>
      <c r="PWE117" s="18"/>
      <c r="PWF117" s="18"/>
      <c r="PWG117" s="18"/>
      <c r="PWH117" s="18"/>
      <c r="PWI117" s="18"/>
      <c r="PWJ117" s="18"/>
      <c r="PWK117" s="18"/>
      <c r="PWL117" s="18"/>
      <c r="PWM117" s="18"/>
      <c r="PWN117" s="18"/>
      <c r="PWO117" s="18"/>
      <c r="PWP117" s="18"/>
      <c r="PWQ117" s="18"/>
      <c r="PWR117" s="18"/>
      <c r="PWS117" s="18"/>
      <c r="PWT117" s="18"/>
      <c r="PWU117" s="18"/>
      <c r="PWV117" s="18"/>
      <c r="PWW117" s="18"/>
      <c r="PWX117" s="18"/>
      <c r="PWY117" s="18"/>
      <c r="PWZ117" s="18"/>
      <c r="PXA117" s="18"/>
      <c r="PXB117" s="18"/>
      <c r="PXC117" s="18"/>
      <c r="PXD117" s="18"/>
      <c r="PXE117" s="18"/>
      <c r="PXF117" s="18"/>
      <c r="PXG117" s="18"/>
      <c r="PXH117" s="18"/>
      <c r="PXI117" s="18"/>
      <c r="PXJ117" s="18"/>
      <c r="PXK117" s="18"/>
      <c r="PXL117" s="18"/>
      <c r="PXM117" s="18"/>
      <c r="PXN117" s="18"/>
      <c r="PXO117" s="18"/>
      <c r="PXP117" s="18"/>
      <c r="PXQ117" s="18"/>
      <c r="PXR117" s="18"/>
      <c r="PXS117" s="18"/>
      <c r="PXT117" s="18"/>
      <c r="PXU117" s="18"/>
      <c r="PXV117" s="18"/>
      <c r="PXW117" s="18"/>
      <c r="PXX117" s="18"/>
      <c r="PXY117" s="18"/>
      <c r="PXZ117" s="18"/>
      <c r="PYA117" s="18"/>
      <c r="PYB117" s="18"/>
      <c r="PYC117" s="18"/>
      <c r="PYD117" s="18"/>
      <c r="PYE117" s="18"/>
      <c r="PYF117" s="18"/>
      <c r="PYG117" s="18"/>
      <c r="PYH117" s="18"/>
      <c r="PYI117" s="18"/>
      <c r="PYJ117" s="18"/>
      <c r="PYK117" s="18"/>
      <c r="PYL117" s="18"/>
      <c r="PYM117" s="18"/>
      <c r="PYN117" s="18"/>
      <c r="PYO117" s="18"/>
      <c r="PYP117" s="18"/>
      <c r="PYQ117" s="18"/>
      <c r="PYR117" s="18"/>
      <c r="PYS117" s="18"/>
      <c r="PYT117" s="18"/>
      <c r="PYU117" s="18"/>
      <c r="PYV117" s="18"/>
      <c r="PYW117" s="18"/>
      <c r="PYX117" s="18"/>
      <c r="PYY117" s="18"/>
      <c r="PYZ117" s="18"/>
      <c r="PZA117" s="18"/>
      <c r="PZB117" s="18"/>
      <c r="PZC117" s="18"/>
      <c r="PZD117" s="18"/>
      <c r="PZE117" s="18"/>
      <c r="PZF117" s="18"/>
      <c r="PZG117" s="18"/>
      <c r="PZH117" s="18"/>
      <c r="PZI117" s="18"/>
      <c r="PZJ117" s="18"/>
      <c r="PZK117" s="18"/>
      <c r="PZL117" s="18"/>
      <c r="PZM117" s="18"/>
      <c r="PZN117" s="18"/>
      <c r="PZO117" s="18"/>
      <c r="PZP117" s="18"/>
      <c r="PZQ117" s="18"/>
      <c r="PZR117" s="18"/>
      <c r="PZS117" s="18"/>
      <c r="PZT117" s="18"/>
      <c r="PZU117" s="18"/>
      <c r="PZV117" s="18"/>
      <c r="PZW117" s="18"/>
      <c r="PZX117" s="18"/>
      <c r="PZY117" s="18"/>
      <c r="PZZ117" s="18"/>
      <c r="QAA117" s="18"/>
      <c r="QAB117" s="18"/>
      <c r="QAC117" s="18"/>
      <c r="QAD117" s="18"/>
      <c r="QAE117" s="18"/>
      <c r="QAF117" s="18"/>
      <c r="QAG117" s="18"/>
      <c r="QAH117" s="18"/>
      <c r="QAI117" s="18"/>
      <c r="QAJ117" s="18"/>
      <c r="QAK117" s="18"/>
      <c r="QAL117" s="18"/>
      <c r="QAM117" s="18"/>
      <c r="QAN117" s="18"/>
      <c r="QAO117" s="18"/>
      <c r="QAP117" s="18"/>
      <c r="QAQ117" s="18"/>
      <c r="QAR117" s="18"/>
      <c r="QAS117" s="18"/>
      <c r="QAT117" s="18"/>
      <c r="QAU117" s="18"/>
      <c r="QAV117" s="18"/>
      <c r="QAW117" s="18"/>
      <c r="QAX117" s="18"/>
      <c r="QAY117" s="18"/>
      <c r="QAZ117" s="18"/>
      <c r="QBA117" s="18"/>
      <c r="QBB117" s="18"/>
      <c r="QBC117" s="18"/>
      <c r="QBD117" s="18"/>
      <c r="QBE117" s="18"/>
      <c r="QBF117" s="18"/>
      <c r="QBG117" s="18"/>
      <c r="QBH117" s="18"/>
      <c r="QBI117" s="18"/>
      <c r="QBJ117" s="18"/>
      <c r="QBK117" s="18"/>
      <c r="QBL117" s="18"/>
      <c r="QBM117" s="18"/>
      <c r="QBN117" s="18"/>
      <c r="QBO117" s="18"/>
      <c r="QBP117" s="18"/>
      <c r="QBQ117" s="18"/>
      <c r="QBR117" s="18"/>
      <c r="QBS117" s="18"/>
      <c r="QBT117" s="18"/>
      <c r="QBU117" s="18"/>
      <c r="QBV117" s="18"/>
      <c r="QBW117" s="18"/>
      <c r="QBX117" s="18"/>
      <c r="QBY117" s="18"/>
      <c r="QBZ117" s="18"/>
      <c r="QCA117" s="18"/>
      <c r="QCB117" s="18"/>
      <c r="QCC117" s="18"/>
      <c r="QCD117" s="18"/>
      <c r="QCE117" s="18"/>
      <c r="QCF117" s="18"/>
      <c r="QCG117" s="18"/>
      <c r="QCH117" s="18"/>
      <c r="QCI117" s="18"/>
      <c r="QCJ117" s="18"/>
      <c r="QCK117" s="18"/>
      <c r="QCL117" s="18"/>
      <c r="QCM117" s="18"/>
      <c r="QCN117" s="18"/>
      <c r="QCO117" s="18"/>
      <c r="QCP117" s="18"/>
      <c r="QCQ117" s="18"/>
      <c r="QCR117" s="18"/>
      <c r="QCS117" s="18"/>
      <c r="QCT117" s="18"/>
      <c r="QCU117" s="18"/>
      <c r="QCV117" s="18"/>
      <c r="QCW117" s="18"/>
      <c r="QCX117" s="18"/>
      <c r="QCY117" s="18"/>
      <c r="QCZ117" s="18"/>
      <c r="QDA117" s="18"/>
      <c r="QDB117" s="18"/>
      <c r="QDC117" s="18"/>
      <c r="QDD117" s="18"/>
      <c r="QDE117" s="18"/>
      <c r="QDF117" s="18"/>
      <c r="QDG117" s="18"/>
      <c r="QDH117" s="18"/>
      <c r="QDI117" s="18"/>
      <c r="QDJ117" s="18"/>
      <c r="QDK117" s="18"/>
      <c r="QDL117" s="18"/>
      <c r="QDM117" s="18"/>
      <c r="QDN117" s="18"/>
      <c r="QDO117" s="18"/>
      <c r="QDP117" s="18"/>
      <c r="QDQ117" s="18"/>
      <c r="QDR117" s="18"/>
      <c r="QDS117" s="18"/>
      <c r="QDT117" s="18"/>
      <c r="QDU117" s="18"/>
      <c r="QDV117" s="18"/>
      <c r="QDW117" s="18"/>
      <c r="QDX117" s="18"/>
      <c r="QDY117" s="18"/>
      <c r="QDZ117" s="18"/>
      <c r="QEA117" s="18"/>
      <c r="QEB117" s="18"/>
      <c r="QEC117" s="18"/>
      <c r="QED117" s="18"/>
      <c r="QEE117" s="18"/>
      <c r="QEF117" s="18"/>
      <c r="QEG117" s="18"/>
      <c r="QEH117" s="18"/>
      <c r="QEI117" s="18"/>
      <c r="QEJ117" s="18"/>
      <c r="QEK117" s="18"/>
      <c r="QEL117" s="18"/>
      <c r="QEM117" s="18"/>
      <c r="QEN117" s="18"/>
      <c r="QEO117" s="18"/>
      <c r="QEP117" s="18"/>
      <c r="QEQ117" s="18"/>
      <c r="QER117" s="18"/>
      <c r="QES117" s="18"/>
      <c r="QET117" s="18"/>
      <c r="QEU117" s="18"/>
      <c r="QEV117" s="18"/>
      <c r="QEW117" s="18"/>
      <c r="QEX117" s="18"/>
      <c r="QEY117" s="18"/>
      <c r="QEZ117" s="18"/>
      <c r="QFA117" s="18"/>
      <c r="QFB117" s="18"/>
      <c r="QFC117" s="18"/>
      <c r="QFD117" s="18"/>
      <c r="QFE117" s="18"/>
      <c r="QFF117" s="18"/>
      <c r="QFG117" s="18"/>
      <c r="QFH117" s="18"/>
      <c r="QFI117" s="18"/>
      <c r="QFJ117" s="18"/>
      <c r="QFK117" s="18"/>
      <c r="QFL117" s="18"/>
      <c r="QFM117" s="18"/>
      <c r="QFN117" s="18"/>
      <c r="QFO117" s="18"/>
      <c r="QFP117" s="18"/>
      <c r="QFQ117" s="18"/>
      <c r="QFR117" s="18"/>
      <c r="QFS117" s="18"/>
      <c r="QFT117" s="18"/>
      <c r="QFU117" s="18"/>
      <c r="QFV117" s="18"/>
      <c r="QFW117" s="18"/>
      <c r="QFX117" s="18"/>
      <c r="QFY117" s="18"/>
      <c r="QFZ117" s="18"/>
      <c r="QGA117" s="18"/>
      <c r="QGB117" s="18"/>
      <c r="QGC117" s="18"/>
      <c r="QGD117" s="18"/>
      <c r="QGE117" s="18"/>
      <c r="QGF117" s="18"/>
      <c r="QGG117" s="18"/>
      <c r="QGH117" s="18"/>
      <c r="QGI117" s="18"/>
      <c r="QGJ117" s="18"/>
      <c r="QGK117" s="18"/>
      <c r="QGL117" s="18"/>
      <c r="QGM117" s="18"/>
      <c r="QGN117" s="18"/>
      <c r="QGO117" s="18"/>
      <c r="QGP117" s="18"/>
      <c r="QGQ117" s="18"/>
      <c r="QGR117" s="18"/>
      <c r="QGS117" s="18"/>
      <c r="QGT117" s="18"/>
      <c r="QGU117" s="18"/>
      <c r="QGV117" s="18"/>
      <c r="QGW117" s="18"/>
      <c r="QGX117" s="18"/>
      <c r="QGY117" s="18"/>
      <c r="QGZ117" s="18"/>
      <c r="QHA117" s="18"/>
      <c r="QHB117" s="18"/>
      <c r="QHC117" s="18"/>
      <c r="QHD117" s="18"/>
      <c r="QHE117" s="18"/>
      <c r="QHF117" s="18"/>
      <c r="QHG117" s="18"/>
      <c r="QHH117" s="18"/>
      <c r="QHI117" s="18"/>
      <c r="QHJ117" s="18"/>
      <c r="QHK117" s="18"/>
      <c r="QHL117" s="18"/>
      <c r="QHM117" s="18"/>
      <c r="QHN117" s="18"/>
      <c r="QHO117" s="18"/>
      <c r="QHP117" s="18"/>
      <c r="QHQ117" s="18"/>
      <c r="QHR117" s="18"/>
      <c r="QHS117" s="18"/>
      <c r="QHT117" s="18"/>
      <c r="QHU117" s="18"/>
      <c r="QHV117" s="18"/>
      <c r="QHW117" s="18"/>
      <c r="QHX117" s="18"/>
      <c r="QHY117" s="18"/>
      <c r="QHZ117" s="18"/>
      <c r="QIA117" s="18"/>
      <c r="QIB117" s="18"/>
      <c r="QIC117" s="18"/>
      <c r="QID117" s="18"/>
      <c r="QIE117" s="18"/>
      <c r="QIF117" s="18"/>
      <c r="QIG117" s="18"/>
      <c r="QIH117" s="18"/>
      <c r="QII117" s="18"/>
      <c r="QIJ117" s="18"/>
      <c r="QIK117" s="18"/>
      <c r="QIL117" s="18"/>
      <c r="QIM117" s="18"/>
      <c r="QIN117" s="18"/>
      <c r="QIO117" s="18"/>
      <c r="QIP117" s="18"/>
      <c r="QIQ117" s="18"/>
      <c r="QIR117" s="18"/>
      <c r="QIS117" s="18"/>
      <c r="QIT117" s="18"/>
      <c r="QIU117" s="18"/>
      <c r="QIV117" s="18"/>
      <c r="QIW117" s="18"/>
      <c r="QIX117" s="18"/>
      <c r="QIY117" s="18"/>
      <c r="QIZ117" s="18"/>
      <c r="QJA117" s="18"/>
      <c r="QJB117" s="18"/>
      <c r="QJC117" s="18"/>
      <c r="QJD117" s="18"/>
      <c r="QJE117" s="18"/>
      <c r="QJF117" s="18"/>
      <c r="QJG117" s="18"/>
      <c r="QJH117" s="18"/>
      <c r="QJI117" s="18"/>
      <c r="QJJ117" s="18"/>
      <c r="QJK117" s="18"/>
      <c r="QJL117" s="18"/>
      <c r="QJM117" s="18"/>
      <c r="QJN117" s="18"/>
      <c r="QJO117" s="18"/>
      <c r="QJP117" s="18"/>
      <c r="QJQ117" s="18"/>
      <c r="QJR117" s="18"/>
      <c r="QJS117" s="18"/>
      <c r="QJT117" s="18"/>
      <c r="QJU117" s="18"/>
      <c r="QJV117" s="18"/>
      <c r="QJW117" s="18"/>
      <c r="QJX117" s="18"/>
      <c r="QJY117" s="18"/>
      <c r="QJZ117" s="18"/>
      <c r="QKA117" s="18"/>
      <c r="QKB117" s="18"/>
      <c r="QKC117" s="18"/>
      <c r="QKD117" s="18"/>
      <c r="QKE117" s="18"/>
      <c r="QKF117" s="18"/>
      <c r="QKG117" s="18"/>
      <c r="QKH117" s="18"/>
      <c r="QKI117" s="18"/>
      <c r="QKJ117" s="18"/>
      <c r="QKK117" s="18"/>
      <c r="QKL117" s="18"/>
      <c r="QKM117" s="18"/>
      <c r="QKN117" s="18"/>
      <c r="QKO117" s="18"/>
      <c r="QKP117" s="18"/>
      <c r="QKQ117" s="18"/>
      <c r="QKR117" s="18"/>
      <c r="QKS117" s="18"/>
      <c r="QKT117" s="18"/>
      <c r="QKU117" s="18"/>
      <c r="QKV117" s="18"/>
      <c r="QKW117" s="18"/>
      <c r="QKX117" s="18"/>
      <c r="QKY117" s="18"/>
      <c r="QKZ117" s="18"/>
      <c r="QLA117" s="18"/>
      <c r="QLB117" s="18"/>
      <c r="QLC117" s="18"/>
      <c r="QLD117" s="18"/>
      <c r="QLE117" s="18"/>
      <c r="QLF117" s="18"/>
      <c r="QLG117" s="18"/>
      <c r="QLH117" s="18"/>
      <c r="QLI117" s="18"/>
      <c r="QLJ117" s="18"/>
      <c r="QLK117" s="18"/>
      <c r="QLL117" s="18"/>
      <c r="QLM117" s="18"/>
      <c r="QLN117" s="18"/>
      <c r="QLO117" s="18"/>
      <c r="QLP117" s="18"/>
      <c r="QLQ117" s="18"/>
      <c r="QLR117" s="18"/>
      <c r="QLS117" s="18"/>
      <c r="QLT117" s="18"/>
      <c r="QLU117" s="18"/>
      <c r="QLV117" s="18"/>
      <c r="QLW117" s="18"/>
      <c r="QLX117" s="18"/>
      <c r="QLY117" s="18"/>
      <c r="QLZ117" s="18"/>
      <c r="QMA117" s="18"/>
      <c r="QMB117" s="18"/>
      <c r="QMC117" s="18"/>
      <c r="QMD117" s="18"/>
      <c r="QME117" s="18"/>
      <c r="QMF117" s="18"/>
      <c r="QMG117" s="18"/>
      <c r="QMH117" s="18"/>
      <c r="QMI117" s="18"/>
      <c r="QMJ117" s="18"/>
      <c r="QMK117" s="18"/>
      <c r="QML117" s="18"/>
      <c r="QMM117" s="18"/>
      <c r="QMN117" s="18"/>
      <c r="QMO117" s="18"/>
      <c r="QMP117" s="18"/>
      <c r="QMQ117" s="18"/>
      <c r="QMR117" s="18"/>
      <c r="QMS117" s="18"/>
      <c r="QMT117" s="18"/>
      <c r="QMU117" s="18"/>
      <c r="QMV117" s="18"/>
      <c r="QMW117" s="18"/>
      <c r="QMX117" s="18"/>
      <c r="QMY117" s="18"/>
      <c r="QMZ117" s="18"/>
      <c r="QNA117" s="18"/>
      <c r="QNB117" s="18"/>
      <c r="QNC117" s="18"/>
      <c r="QND117" s="18"/>
      <c r="QNE117" s="18"/>
      <c r="QNF117" s="18"/>
      <c r="QNG117" s="18"/>
      <c r="QNH117" s="18"/>
      <c r="QNI117" s="18"/>
      <c r="QNJ117" s="18"/>
      <c r="QNK117" s="18"/>
      <c r="QNL117" s="18"/>
      <c r="QNM117" s="18"/>
      <c r="QNN117" s="18"/>
      <c r="QNO117" s="18"/>
      <c r="QNP117" s="18"/>
      <c r="QNQ117" s="18"/>
      <c r="QNR117" s="18"/>
      <c r="QNS117" s="18"/>
      <c r="QNT117" s="18"/>
      <c r="QNU117" s="18"/>
      <c r="QNV117" s="18"/>
      <c r="QNW117" s="18"/>
      <c r="QNX117" s="18"/>
      <c r="QNY117" s="18"/>
      <c r="QNZ117" s="18"/>
      <c r="QOA117" s="18"/>
      <c r="QOB117" s="18"/>
      <c r="QOC117" s="18"/>
      <c r="QOD117" s="18"/>
      <c r="QOE117" s="18"/>
      <c r="QOF117" s="18"/>
      <c r="QOG117" s="18"/>
      <c r="QOH117" s="18"/>
      <c r="QOI117" s="18"/>
      <c r="QOJ117" s="18"/>
      <c r="QOK117" s="18"/>
      <c r="QOL117" s="18"/>
      <c r="QOM117" s="18"/>
      <c r="QON117" s="18"/>
      <c r="QOO117" s="18"/>
      <c r="QOP117" s="18"/>
      <c r="QOQ117" s="18"/>
      <c r="QOR117" s="18"/>
      <c r="QOS117" s="18"/>
      <c r="QOT117" s="18"/>
      <c r="QOU117" s="18"/>
      <c r="QOV117" s="18"/>
      <c r="QOW117" s="18"/>
      <c r="QOX117" s="18"/>
      <c r="QOY117" s="18"/>
      <c r="QOZ117" s="18"/>
      <c r="QPA117" s="18"/>
      <c r="QPB117" s="18"/>
      <c r="QPC117" s="18"/>
      <c r="QPD117" s="18"/>
      <c r="QPE117" s="18"/>
      <c r="QPF117" s="18"/>
      <c r="QPG117" s="18"/>
      <c r="QPH117" s="18"/>
      <c r="QPI117" s="18"/>
      <c r="QPJ117" s="18"/>
      <c r="QPK117" s="18"/>
      <c r="QPL117" s="18"/>
      <c r="QPM117" s="18"/>
      <c r="QPN117" s="18"/>
      <c r="QPO117" s="18"/>
      <c r="QPP117" s="18"/>
      <c r="QPQ117" s="18"/>
      <c r="QPR117" s="18"/>
      <c r="QPS117" s="18"/>
      <c r="QPT117" s="18"/>
      <c r="QPU117" s="18"/>
      <c r="QPV117" s="18"/>
      <c r="QPW117" s="18"/>
      <c r="QPX117" s="18"/>
      <c r="QPY117" s="18"/>
      <c r="QPZ117" s="18"/>
      <c r="QQA117" s="18"/>
      <c r="QQB117" s="18"/>
      <c r="QQC117" s="18"/>
      <c r="QQD117" s="18"/>
      <c r="QQE117" s="18"/>
      <c r="QQF117" s="18"/>
      <c r="QQG117" s="18"/>
      <c r="QQH117" s="18"/>
      <c r="QQI117" s="18"/>
      <c r="QQJ117" s="18"/>
      <c r="QQK117" s="18"/>
      <c r="QQL117" s="18"/>
      <c r="QQM117" s="18"/>
      <c r="QQN117" s="18"/>
      <c r="QQO117" s="18"/>
      <c r="QQP117" s="18"/>
      <c r="QQQ117" s="18"/>
      <c r="QQR117" s="18"/>
      <c r="QQS117" s="18"/>
      <c r="QQT117" s="18"/>
      <c r="QQU117" s="18"/>
      <c r="QQV117" s="18"/>
      <c r="QQW117" s="18"/>
      <c r="QQX117" s="18"/>
      <c r="QQY117" s="18"/>
      <c r="QQZ117" s="18"/>
      <c r="QRA117" s="18"/>
      <c r="QRB117" s="18"/>
      <c r="QRC117" s="18"/>
      <c r="QRD117" s="18"/>
      <c r="QRE117" s="18"/>
      <c r="QRF117" s="18"/>
      <c r="QRG117" s="18"/>
      <c r="QRH117" s="18"/>
      <c r="QRI117" s="18"/>
      <c r="QRJ117" s="18"/>
      <c r="QRK117" s="18"/>
      <c r="QRL117" s="18"/>
      <c r="QRM117" s="18"/>
      <c r="QRN117" s="18"/>
      <c r="QRO117" s="18"/>
      <c r="QRP117" s="18"/>
      <c r="QRQ117" s="18"/>
      <c r="QRR117" s="18"/>
      <c r="QRS117" s="18"/>
      <c r="QRT117" s="18"/>
      <c r="QRU117" s="18"/>
      <c r="QRV117" s="18"/>
      <c r="QRW117" s="18"/>
      <c r="QRX117" s="18"/>
      <c r="QRY117" s="18"/>
      <c r="QRZ117" s="18"/>
      <c r="QSA117" s="18"/>
      <c r="QSB117" s="18"/>
      <c r="QSC117" s="18"/>
      <c r="QSD117" s="18"/>
      <c r="QSE117" s="18"/>
      <c r="QSF117" s="18"/>
      <c r="QSG117" s="18"/>
      <c r="QSH117" s="18"/>
      <c r="QSI117" s="18"/>
      <c r="QSJ117" s="18"/>
      <c r="QSK117" s="18"/>
      <c r="QSL117" s="18"/>
      <c r="QSM117" s="18"/>
      <c r="QSN117" s="18"/>
      <c r="QSO117" s="18"/>
      <c r="QSP117" s="18"/>
      <c r="QSQ117" s="18"/>
      <c r="QSR117" s="18"/>
      <c r="QSS117" s="18"/>
      <c r="QST117" s="18"/>
      <c r="QSU117" s="18"/>
      <c r="QSV117" s="18"/>
      <c r="QSW117" s="18"/>
      <c r="QSX117" s="18"/>
      <c r="QSY117" s="18"/>
      <c r="QSZ117" s="18"/>
      <c r="QTA117" s="18"/>
      <c r="QTB117" s="18"/>
      <c r="QTC117" s="18"/>
      <c r="QTD117" s="18"/>
      <c r="QTE117" s="18"/>
      <c r="QTF117" s="18"/>
      <c r="QTG117" s="18"/>
      <c r="QTH117" s="18"/>
      <c r="QTI117" s="18"/>
      <c r="QTJ117" s="18"/>
      <c r="QTK117" s="18"/>
      <c r="QTL117" s="18"/>
      <c r="QTM117" s="18"/>
      <c r="QTN117" s="18"/>
      <c r="QTO117" s="18"/>
      <c r="QTP117" s="18"/>
      <c r="QTQ117" s="18"/>
      <c r="QTR117" s="18"/>
      <c r="QTS117" s="18"/>
      <c r="QTT117" s="18"/>
      <c r="QTU117" s="18"/>
      <c r="QTV117" s="18"/>
      <c r="QTW117" s="18"/>
      <c r="QTX117" s="18"/>
      <c r="QTY117" s="18"/>
      <c r="QTZ117" s="18"/>
      <c r="QUA117" s="18"/>
      <c r="QUB117" s="18"/>
      <c r="QUC117" s="18"/>
      <c r="QUD117" s="18"/>
      <c r="QUE117" s="18"/>
      <c r="QUF117" s="18"/>
      <c r="QUG117" s="18"/>
      <c r="QUH117" s="18"/>
      <c r="QUI117" s="18"/>
      <c r="QUJ117" s="18"/>
      <c r="QUK117" s="18"/>
      <c r="QUL117" s="18"/>
      <c r="QUM117" s="18"/>
      <c r="QUN117" s="18"/>
      <c r="QUO117" s="18"/>
      <c r="QUP117" s="18"/>
      <c r="QUQ117" s="18"/>
      <c r="QUR117" s="18"/>
      <c r="QUS117" s="18"/>
      <c r="QUT117" s="18"/>
      <c r="QUU117" s="18"/>
      <c r="QUV117" s="18"/>
      <c r="QUW117" s="18"/>
      <c r="QUX117" s="18"/>
      <c r="QUY117" s="18"/>
      <c r="QUZ117" s="18"/>
      <c r="QVA117" s="18"/>
      <c r="QVB117" s="18"/>
      <c r="QVC117" s="18"/>
      <c r="QVD117" s="18"/>
      <c r="QVE117" s="18"/>
      <c r="QVF117" s="18"/>
      <c r="QVG117" s="18"/>
      <c r="QVH117" s="18"/>
      <c r="QVI117" s="18"/>
      <c r="QVJ117" s="18"/>
      <c r="QVK117" s="18"/>
      <c r="QVL117" s="18"/>
      <c r="QVM117" s="18"/>
      <c r="QVN117" s="18"/>
      <c r="QVO117" s="18"/>
      <c r="QVP117" s="18"/>
      <c r="QVQ117" s="18"/>
      <c r="QVR117" s="18"/>
      <c r="QVS117" s="18"/>
      <c r="QVT117" s="18"/>
      <c r="QVU117" s="18"/>
      <c r="QVV117" s="18"/>
      <c r="QVW117" s="18"/>
      <c r="QVX117" s="18"/>
      <c r="QVY117" s="18"/>
      <c r="QVZ117" s="18"/>
      <c r="QWA117" s="18"/>
      <c r="QWB117" s="18"/>
      <c r="QWC117" s="18"/>
      <c r="QWD117" s="18"/>
      <c r="QWE117" s="18"/>
      <c r="QWF117" s="18"/>
      <c r="QWG117" s="18"/>
      <c r="QWH117" s="18"/>
      <c r="QWI117" s="18"/>
      <c r="QWJ117" s="18"/>
      <c r="QWK117" s="18"/>
      <c r="QWL117" s="18"/>
      <c r="QWM117" s="18"/>
      <c r="QWN117" s="18"/>
      <c r="QWO117" s="18"/>
      <c r="QWP117" s="18"/>
      <c r="QWQ117" s="18"/>
      <c r="QWR117" s="18"/>
      <c r="QWS117" s="18"/>
      <c r="QWT117" s="18"/>
      <c r="QWU117" s="18"/>
      <c r="QWV117" s="18"/>
      <c r="QWW117" s="18"/>
      <c r="QWX117" s="18"/>
      <c r="QWY117" s="18"/>
      <c r="QWZ117" s="18"/>
      <c r="QXA117" s="18"/>
      <c r="QXB117" s="18"/>
      <c r="QXC117" s="18"/>
      <c r="QXD117" s="18"/>
      <c r="QXE117" s="18"/>
      <c r="QXF117" s="18"/>
      <c r="QXG117" s="18"/>
      <c r="QXH117" s="18"/>
      <c r="QXI117" s="18"/>
      <c r="QXJ117" s="18"/>
      <c r="QXK117" s="18"/>
      <c r="QXL117" s="18"/>
      <c r="QXM117" s="18"/>
      <c r="QXN117" s="18"/>
      <c r="QXO117" s="18"/>
      <c r="QXP117" s="18"/>
      <c r="QXQ117" s="18"/>
      <c r="QXR117" s="18"/>
      <c r="QXS117" s="18"/>
      <c r="QXT117" s="18"/>
      <c r="QXU117" s="18"/>
      <c r="QXV117" s="18"/>
      <c r="QXW117" s="18"/>
      <c r="QXX117" s="18"/>
      <c r="QXY117" s="18"/>
      <c r="QXZ117" s="18"/>
      <c r="QYA117" s="18"/>
      <c r="QYB117" s="18"/>
      <c r="QYC117" s="18"/>
      <c r="QYD117" s="18"/>
      <c r="QYE117" s="18"/>
      <c r="QYF117" s="18"/>
      <c r="QYG117" s="18"/>
      <c r="QYH117" s="18"/>
      <c r="QYI117" s="18"/>
      <c r="QYJ117" s="18"/>
      <c r="QYK117" s="18"/>
      <c r="QYL117" s="18"/>
      <c r="QYM117" s="18"/>
      <c r="QYN117" s="18"/>
      <c r="QYO117" s="18"/>
      <c r="QYP117" s="18"/>
      <c r="QYQ117" s="18"/>
      <c r="QYR117" s="18"/>
      <c r="QYS117" s="18"/>
      <c r="QYT117" s="18"/>
      <c r="QYU117" s="18"/>
      <c r="QYV117" s="18"/>
      <c r="QYW117" s="18"/>
      <c r="QYX117" s="18"/>
      <c r="QYY117" s="18"/>
      <c r="QYZ117" s="18"/>
      <c r="QZA117" s="18"/>
      <c r="QZB117" s="18"/>
      <c r="QZC117" s="18"/>
      <c r="QZD117" s="18"/>
      <c r="QZE117" s="18"/>
      <c r="QZF117" s="18"/>
      <c r="QZG117" s="18"/>
      <c r="QZH117" s="18"/>
      <c r="QZI117" s="18"/>
      <c r="QZJ117" s="18"/>
      <c r="QZK117" s="18"/>
      <c r="QZL117" s="18"/>
      <c r="QZM117" s="18"/>
      <c r="QZN117" s="18"/>
      <c r="QZO117" s="18"/>
      <c r="QZP117" s="18"/>
      <c r="QZQ117" s="18"/>
      <c r="QZR117" s="18"/>
      <c r="QZS117" s="18"/>
      <c r="QZT117" s="18"/>
      <c r="QZU117" s="18"/>
      <c r="QZV117" s="18"/>
      <c r="QZW117" s="18"/>
      <c r="QZX117" s="18"/>
      <c r="QZY117" s="18"/>
      <c r="QZZ117" s="18"/>
      <c r="RAA117" s="18"/>
      <c r="RAB117" s="18"/>
      <c r="RAC117" s="18"/>
      <c r="RAD117" s="18"/>
      <c r="RAE117" s="18"/>
      <c r="RAF117" s="18"/>
      <c r="RAG117" s="18"/>
      <c r="RAH117" s="18"/>
      <c r="RAI117" s="18"/>
      <c r="RAJ117" s="18"/>
      <c r="RAK117" s="18"/>
      <c r="RAL117" s="18"/>
      <c r="RAM117" s="18"/>
      <c r="RAN117" s="18"/>
      <c r="RAO117" s="18"/>
      <c r="RAP117" s="18"/>
      <c r="RAQ117" s="18"/>
      <c r="RAR117" s="18"/>
      <c r="RAS117" s="18"/>
      <c r="RAT117" s="18"/>
      <c r="RAU117" s="18"/>
      <c r="RAV117" s="18"/>
      <c r="RAW117" s="18"/>
      <c r="RAX117" s="18"/>
      <c r="RAY117" s="18"/>
      <c r="RAZ117" s="18"/>
      <c r="RBA117" s="18"/>
      <c r="RBB117" s="18"/>
      <c r="RBC117" s="18"/>
      <c r="RBD117" s="18"/>
      <c r="RBE117" s="18"/>
      <c r="RBF117" s="18"/>
      <c r="RBG117" s="18"/>
      <c r="RBH117" s="18"/>
      <c r="RBI117" s="18"/>
      <c r="RBJ117" s="18"/>
      <c r="RBK117" s="18"/>
      <c r="RBL117" s="18"/>
      <c r="RBM117" s="18"/>
      <c r="RBN117" s="18"/>
      <c r="RBO117" s="18"/>
      <c r="RBP117" s="18"/>
      <c r="RBQ117" s="18"/>
      <c r="RBR117" s="18"/>
      <c r="RBS117" s="18"/>
      <c r="RBT117" s="18"/>
      <c r="RBU117" s="18"/>
      <c r="RBV117" s="18"/>
      <c r="RBW117" s="18"/>
      <c r="RBX117" s="18"/>
      <c r="RBY117" s="18"/>
      <c r="RBZ117" s="18"/>
      <c r="RCA117" s="18"/>
      <c r="RCB117" s="18"/>
      <c r="RCC117" s="18"/>
      <c r="RCD117" s="18"/>
      <c r="RCE117" s="18"/>
      <c r="RCF117" s="18"/>
      <c r="RCG117" s="18"/>
      <c r="RCH117" s="18"/>
      <c r="RCI117" s="18"/>
      <c r="RCJ117" s="18"/>
      <c r="RCK117" s="18"/>
      <c r="RCL117" s="18"/>
      <c r="RCM117" s="18"/>
      <c r="RCN117" s="18"/>
      <c r="RCO117" s="18"/>
      <c r="RCP117" s="18"/>
      <c r="RCQ117" s="18"/>
      <c r="RCR117" s="18"/>
      <c r="RCS117" s="18"/>
      <c r="RCT117" s="18"/>
      <c r="RCU117" s="18"/>
      <c r="RCV117" s="18"/>
      <c r="RCW117" s="18"/>
      <c r="RCX117" s="18"/>
      <c r="RCY117" s="18"/>
      <c r="RCZ117" s="18"/>
      <c r="RDA117" s="18"/>
      <c r="RDB117" s="18"/>
      <c r="RDC117" s="18"/>
      <c r="RDD117" s="18"/>
      <c r="RDE117" s="18"/>
      <c r="RDF117" s="18"/>
      <c r="RDG117" s="18"/>
      <c r="RDH117" s="18"/>
      <c r="RDI117" s="18"/>
      <c r="RDJ117" s="18"/>
      <c r="RDK117" s="18"/>
      <c r="RDL117" s="18"/>
      <c r="RDM117" s="18"/>
      <c r="RDN117" s="18"/>
      <c r="RDO117" s="18"/>
      <c r="RDP117" s="18"/>
      <c r="RDQ117" s="18"/>
      <c r="RDR117" s="18"/>
      <c r="RDS117" s="18"/>
      <c r="RDT117" s="18"/>
      <c r="RDU117" s="18"/>
      <c r="RDV117" s="18"/>
      <c r="RDW117" s="18"/>
      <c r="RDX117" s="18"/>
      <c r="RDY117" s="18"/>
      <c r="RDZ117" s="18"/>
      <c r="REA117" s="18"/>
      <c r="REB117" s="18"/>
      <c r="REC117" s="18"/>
      <c r="RED117" s="18"/>
      <c r="REE117" s="18"/>
      <c r="REF117" s="18"/>
      <c r="REG117" s="18"/>
      <c r="REH117" s="18"/>
      <c r="REI117" s="18"/>
      <c r="REJ117" s="18"/>
      <c r="REK117" s="18"/>
      <c r="REL117" s="18"/>
      <c r="REM117" s="18"/>
      <c r="REN117" s="18"/>
      <c r="REO117" s="18"/>
      <c r="REP117" s="18"/>
      <c r="REQ117" s="18"/>
      <c r="RER117" s="18"/>
      <c r="RES117" s="18"/>
      <c r="RET117" s="18"/>
      <c r="REU117" s="18"/>
      <c r="REV117" s="18"/>
      <c r="REW117" s="18"/>
      <c r="REX117" s="18"/>
      <c r="REY117" s="18"/>
      <c r="REZ117" s="18"/>
      <c r="RFA117" s="18"/>
      <c r="RFB117" s="18"/>
      <c r="RFC117" s="18"/>
      <c r="RFD117" s="18"/>
      <c r="RFE117" s="18"/>
      <c r="RFF117" s="18"/>
      <c r="RFG117" s="18"/>
      <c r="RFH117" s="18"/>
      <c r="RFI117" s="18"/>
      <c r="RFJ117" s="18"/>
      <c r="RFK117" s="18"/>
      <c r="RFL117" s="18"/>
      <c r="RFM117" s="18"/>
      <c r="RFN117" s="18"/>
      <c r="RFO117" s="18"/>
      <c r="RFP117" s="18"/>
      <c r="RFQ117" s="18"/>
      <c r="RFR117" s="18"/>
      <c r="RFS117" s="18"/>
      <c r="RFT117" s="18"/>
      <c r="RFU117" s="18"/>
      <c r="RFV117" s="18"/>
      <c r="RFW117" s="18"/>
      <c r="RFX117" s="18"/>
      <c r="RFY117" s="18"/>
      <c r="RFZ117" s="18"/>
      <c r="RGA117" s="18"/>
      <c r="RGB117" s="18"/>
      <c r="RGC117" s="18"/>
      <c r="RGD117" s="18"/>
      <c r="RGE117" s="18"/>
      <c r="RGF117" s="18"/>
      <c r="RGG117" s="18"/>
      <c r="RGH117" s="18"/>
      <c r="RGI117" s="18"/>
      <c r="RGJ117" s="18"/>
      <c r="RGK117" s="18"/>
      <c r="RGL117" s="18"/>
      <c r="RGM117" s="18"/>
      <c r="RGN117" s="18"/>
      <c r="RGO117" s="18"/>
      <c r="RGP117" s="18"/>
      <c r="RGQ117" s="18"/>
      <c r="RGR117" s="18"/>
      <c r="RGS117" s="18"/>
      <c r="RGT117" s="18"/>
      <c r="RGU117" s="18"/>
      <c r="RGV117" s="18"/>
      <c r="RGW117" s="18"/>
      <c r="RGX117" s="18"/>
      <c r="RGY117" s="18"/>
      <c r="RGZ117" s="18"/>
      <c r="RHA117" s="18"/>
      <c r="RHB117" s="18"/>
      <c r="RHC117" s="18"/>
      <c r="RHD117" s="18"/>
      <c r="RHE117" s="18"/>
      <c r="RHF117" s="18"/>
      <c r="RHG117" s="18"/>
      <c r="RHH117" s="18"/>
      <c r="RHI117" s="18"/>
      <c r="RHJ117" s="18"/>
      <c r="RHK117" s="18"/>
      <c r="RHL117" s="18"/>
      <c r="RHM117" s="18"/>
      <c r="RHN117" s="18"/>
      <c r="RHO117" s="18"/>
      <c r="RHP117" s="18"/>
      <c r="RHQ117" s="18"/>
      <c r="RHR117" s="18"/>
      <c r="RHS117" s="18"/>
      <c r="RHT117" s="18"/>
      <c r="RHU117" s="18"/>
      <c r="RHV117" s="18"/>
      <c r="RHW117" s="18"/>
      <c r="RHX117" s="18"/>
      <c r="RHY117" s="18"/>
      <c r="RHZ117" s="18"/>
      <c r="RIA117" s="18"/>
      <c r="RIB117" s="18"/>
      <c r="RIC117" s="18"/>
      <c r="RID117" s="18"/>
      <c r="RIE117" s="18"/>
      <c r="RIF117" s="18"/>
      <c r="RIG117" s="18"/>
      <c r="RIH117" s="18"/>
      <c r="RII117" s="18"/>
      <c r="RIJ117" s="18"/>
      <c r="RIK117" s="18"/>
      <c r="RIL117" s="18"/>
      <c r="RIM117" s="18"/>
      <c r="RIN117" s="18"/>
      <c r="RIO117" s="18"/>
      <c r="RIP117" s="18"/>
      <c r="RIQ117" s="18"/>
      <c r="RIR117" s="18"/>
      <c r="RIS117" s="18"/>
      <c r="RIT117" s="18"/>
      <c r="RIU117" s="18"/>
      <c r="RIV117" s="18"/>
      <c r="RIW117" s="18"/>
      <c r="RIX117" s="18"/>
      <c r="RIY117" s="18"/>
      <c r="RIZ117" s="18"/>
      <c r="RJA117" s="18"/>
      <c r="RJB117" s="18"/>
      <c r="RJC117" s="18"/>
      <c r="RJD117" s="18"/>
      <c r="RJE117" s="18"/>
      <c r="RJF117" s="18"/>
      <c r="RJG117" s="18"/>
      <c r="RJH117" s="18"/>
      <c r="RJI117" s="18"/>
      <c r="RJJ117" s="18"/>
      <c r="RJK117" s="18"/>
      <c r="RJL117" s="18"/>
      <c r="RJM117" s="18"/>
      <c r="RJN117" s="18"/>
      <c r="RJO117" s="18"/>
      <c r="RJP117" s="18"/>
      <c r="RJQ117" s="18"/>
      <c r="RJR117" s="18"/>
      <c r="RJS117" s="18"/>
      <c r="RJT117" s="18"/>
      <c r="RJU117" s="18"/>
      <c r="RJV117" s="18"/>
      <c r="RJW117" s="18"/>
      <c r="RJX117" s="18"/>
      <c r="RJY117" s="18"/>
      <c r="RJZ117" s="18"/>
      <c r="RKA117" s="18"/>
      <c r="RKB117" s="18"/>
      <c r="RKC117" s="18"/>
      <c r="RKD117" s="18"/>
      <c r="RKE117" s="18"/>
      <c r="RKF117" s="18"/>
      <c r="RKG117" s="18"/>
      <c r="RKH117" s="18"/>
      <c r="RKI117" s="18"/>
      <c r="RKJ117" s="18"/>
      <c r="RKK117" s="18"/>
      <c r="RKL117" s="18"/>
      <c r="RKM117" s="18"/>
      <c r="RKN117" s="18"/>
      <c r="RKO117" s="18"/>
      <c r="RKP117" s="18"/>
      <c r="RKQ117" s="18"/>
      <c r="RKR117" s="18"/>
      <c r="RKS117" s="18"/>
      <c r="RKT117" s="18"/>
      <c r="RKU117" s="18"/>
      <c r="RKV117" s="18"/>
      <c r="RKW117" s="18"/>
      <c r="RKX117" s="18"/>
      <c r="RKY117" s="18"/>
      <c r="RKZ117" s="18"/>
      <c r="RLA117" s="18"/>
      <c r="RLB117" s="18"/>
      <c r="RLC117" s="18"/>
      <c r="RLD117" s="18"/>
      <c r="RLE117" s="18"/>
      <c r="RLF117" s="18"/>
      <c r="RLG117" s="18"/>
      <c r="RLH117" s="18"/>
      <c r="RLI117" s="18"/>
      <c r="RLJ117" s="18"/>
      <c r="RLK117" s="18"/>
      <c r="RLL117" s="18"/>
      <c r="RLM117" s="18"/>
      <c r="RLN117" s="18"/>
      <c r="RLO117" s="18"/>
      <c r="RLP117" s="18"/>
      <c r="RLQ117" s="18"/>
      <c r="RLR117" s="18"/>
      <c r="RLS117" s="18"/>
      <c r="RLT117" s="18"/>
      <c r="RLU117" s="18"/>
      <c r="RLV117" s="18"/>
      <c r="RLW117" s="18"/>
      <c r="RLX117" s="18"/>
      <c r="RLY117" s="18"/>
      <c r="RLZ117" s="18"/>
      <c r="RMA117" s="18"/>
      <c r="RMB117" s="18"/>
      <c r="RMC117" s="18"/>
      <c r="RMD117" s="18"/>
      <c r="RME117" s="18"/>
      <c r="RMF117" s="18"/>
      <c r="RMG117" s="18"/>
      <c r="RMH117" s="18"/>
      <c r="RMI117" s="18"/>
      <c r="RMJ117" s="18"/>
      <c r="RMK117" s="18"/>
      <c r="RML117" s="18"/>
      <c r="RMM117" s="18"/>
      <c r="RMN117" s="18"/>
      <c r="RMO117" s="18"/>
      <c r="RMP117" s="18"/>
      <c r="RMQ117" s="18"/>
      <c r="RMR117" s="18"/>
      <c r="RMS117" s="18"/>
      <c r="RMT117" s="18"/>
      <c r="RMU117" s="18"/>
      <c r="RMV117" s="18"/>
      <c r="RMW117" s="18"/>
      <c r="RMX117" s="18"/>
      <c r="RMY117" s="18"/>
      <c r="RMZ117" s="18"/>
      <c r="RNA117" s="18"/>
      <c r="RNB117" s="18"/>
      <c r="RNC117" s="18"/>
      <c r="RND117" s="18"/>
      <c r="RNE117" s="18"/>
      <c r="RNF117" s="18"/>
      <c r="RNG117" s="18"/>
      <c r="RNH117" s="18"/>
      <c r="RNI117" s="18"/>
      <c r="RNJ117" s="18"/>
      <c r="RNK117" s="18"/>
      <c r="RNL117" s="18"/>
      <c r="RNM117" s="18"/>
      <c r="RNN117" s="18"/>
      <c r="RNO117" s="18"/>
      <c r="RNP117" s="18"/>
      <c r="RNQ117" s="18"/>
      <c r="RNR117" s="18"/>
      <c r="RNS117" s="18"/>
      <c r="RNT117" s="18"/>
      <c r="RNU117" s="18"/>
      <c r="RNV117" s="18"/>
      <c r="RNW117" s="18"/>
      <c r="RNX117" s="18"/>
      <c r="RNY117" s="18"/>
      <c r="RNZ117" s="18"/>
      <c r="ROA117" s="18"/>
      <c r="ROB117" s="18"/>
      <c r="ROC117" s="18"/>
      <c r="ROD117" s="18"/>
      <c r="ROE117" s="18"/>
      <c r="ROF117" s="18"/>
      <c r="ROG117" s="18"/>
      <c r="ROH117" s="18"/>
      <c r="ROI117" s="18"/>
      <c r="ROJ117" s="18"/>
      <c r="ROK117" s="18"/>
      <c r="ROL117" s="18"/>
      <c r="ROM117" s="18"/>
      <c r="RON117" s="18"/>
      <c r="ROO117" s="18"/>
      <c r="ROP117" s="18"/>
      <c r="ROQ117" s="18"/>
      <c r="ROR117" s="18"/>
      <c r="ROS117" s="18"/>
      <c r="ROT117" s="18"/>
      <c r="ROU117" s="18"/>
      <c r="ROV117" s="18"/>
      <c r="ROW117" s="18"/>
      <c r="ROX117" s="18"/>
      <c r="ROY117" s="18"/>
      <c r="ROZ117" s="18"/>
      <c r="RPA117" s="18"/>
      <c r="RPB117" s="18"/>
      <c r="RPC117" s="18"/>
      <c r="RPD117" s="18"/>
      <c r="RPE117" s="18"/>
      <c r="RPF117" s="18"/>
      <c r="RPG117" s="18"/>
      <c r="RPH117" s="18"/>
      <c r="RPI117" s="18"/>
      <c r="RPJ117" s="18"/>
      <c r="RPK117" s="18"/>
      <c r="RPL117" s="18"/>
      <c r="RPM117" s="18"/>
      <c r="RPN117" s="18"/>
      <c r="RPO117" s="18"/>
      <c r="RPP117" s="18"/>
      <c r="RPQ117" s="18"/>
      <c r="RPR117" s="18"/>
      <c r="RPS117" s="18"/>
      <c r="RPT117" s="18"/>
      <c r="RPU117" s="18"/>
      <c r="RPV117" s="18"/>
      <c r="RPW117" s="18"/>
      <c r="RPX117" s="18"/>
      <c r="RPY117" s="18"/>
      <c r="RPZ117" s="18"/>
      <c r="RQA117" s="18"/>
      <c r="RQB117" s="18"/>
      <c r="RQC117" s="18"/>
      <c r="RQD117" s="18"/>
      <c r="RQE117" s="18"/>
      <c r="RQF117" s="18"/>
      <c r="RQG117" s="18"/>
      <c r="RQH117" s="18"/>
      <c r="RQI117" s="18"/>
      <c r="RQJ117" s="18"/>
      <c r="RQK117" s="18"/>
      <c r="RQL117" s="18"/>
      <c r="RQM117" s="18"/>
      <c r="RQN117" s="18"/>
      <c r="RQO117" s="18"/>
      <c r="RQP117" s="18"/>
      <c r="RQQ117" s="18"/>
      <c r="RQR117" s="18"/>
      <c r="RQS117" s="18"/>
      <c r="RQT117" s="18"/>
      <c r="RQU117" s="18"/>
      <c r="RQV117" s="18"/>
      <c r="RQW117" s="18"/>
      <c r="RQX117" s="18"/>
      <c r="RQY117" s="18"/>
      <c r="RQZ117" s="18"/>
      <c r="RRA117" s="18"/>
      <c r="RRB117" s="18"/>
      <c r="RRC117" s="18"/>
      <c r="RRD117" s="18"/>
      <c r="RRE117" s="18"/>
      <c r="RRF117" s="18"/>
      <c r="RRG117" s="18"/>
      <c r="RRH117" s="18"/>
      <c r="RRI117" s="18"/>
      <c r="RRJ117" s="18"/>
      <c r="RRK117" s="18"/>
      <c r="RRL117" s="18"/>
      <c r="RRM117" s="18"/>
      <c r="RRN117" s="18"/>
      <c r="RRO117" s="18"/>
      <c r="RRP117" s="18"/>
      <c r="RRQ117" s="18"/>
      <c r="RRR117" s="18"/>
      <c r="RRS117" s="18"/>
      <c r="RRT117" s="18"/>
      <c r="RRU117" s="18"/>
      <c r="RRV117" s="18"/>
      <c r="RRW117" s="18"/>
      <c r="RRX117" s="18"/>
      <c r="RRY117" s="18"/>
      <c r="RRZ117" s="18"/>
      <c r="RSA117" s="18"/>
      <c r="RSB117" s="18"/>
      <c r="RSC117" s="18"/>
      <c r="RSD117" s="18"/>
      <c r="RSE117" s="18"/>
      <c r="RSF117" s="18"/>
      <c r="RSG117" s="18"/>
      <c r="RSH117" s="18"/>
      <c r="RSI117" s="18"/>
      <c r="RSJ117" s="18"/>
      <c r="RSK117" s="18"/>
      <c r="RSL117" s="18"/>
      <c r="RSM117" s="18"/>
      <c r="RSN117" s="18"/>
      <c r="RSO117" s="18"/>
      <c r="RSP117" s="18"/>
      <c r="RSQ117" s="18"/>
      <c r="RSR117" s="18"/>
      <c r="RSS117" s="18"/>
      <c r="RST117" s="18"/>
      <c r="RSU117" s="18"/>
      <c r="RSV117" s="18"/>
      <c r="RSW117" s="18"/>
      <c r="RSX117" s="18"/>
      <c r="RSY117" s="18"/>
      <c r="RSZ117" s="18"/>
      <c r="RTA117" s="18"/>
      <c r="RTB117" s="18"/>
      <c r="RTC117" s="18"/>
      <c r="RTD117" s="18"/>
      <c r="RTE117" s="18"/>
      <c r="RTF117" s="18"/>
      <c r="RTG117" s="18"/>
      <c r="RTH117" s="18"/>
      <c r="RTI117" s="18"/>
      <c r="RTJ117" s="18"/>
      <c r="RTK117" s="18"/>
      <c r="RTL117" s="18"/>
      <c r="RTM117" s="18"/>
      <c r="RTN117" s="18"/>
      <c r="RTO117" s="18"/>
      <c r="RTP117" s="18"/>
      <c r="RTQ117" s="18"/>
      <c r="RTR117" s="18"/>
      <c r="RTS117" s="18"/>
      <c r="RTT117" s="18"/>
      <c r="RTU117" s="18"/>
      <c r="RTV117" s="18"/>
      <c r="RTW117" s="18"/>
      <c r="RTX117" s="18"/>
      <c r="RTY117" s="18"/>
      <c r="RTZ117" s="18"/>
      <c r="RUA117" s="18"/>
      <c r="RUB117" s="18"/>
      <c r="RUC117" s="18"/>
      <c r="RUD117" s="18"/>
      <c r="RUE117" s="18"/>
      <c r="RUF117" s="18"/>
      <c r="RUG117" s="18"/>
      <c r="RUH117" s="18"/>
      <c r="RUI117" s="18"/>
      <c r="RUJ117" s="18"/>
      <c r="RUK117" s="18"/>
      <c r="RUL117" s="18"/>
      <c r="RUM117" s="18"/>
      <c r="RUN117" s="18"/>
      <c r="RUO117" s="18"/>
      <c r="RUP117" s="18"/>
      <c r="RUQ117" s="18"/>
      <c r="RUR117" s="18"/>
      <c r="RUS117" s="18"/>
      <c r="RUT117" s="18"/>
      <c r="RUU117" s="18"/>
      <c r="RUV117" s="18"/>
      <c r="RUW117" s="18"/>
      <c r="RUX117" s="18"/>
      <c r="RUY117" s="18"/>
      <c r="RUZ117" s="18"/>
      <c r="RVA117" s="18"/>
      <c r="RVB117" s="18"/>
      <c r="RVC117" s="18"/>
      <c r="RVD117" s="18"/>
      <c r="RVE117" s="18"/>
      <c r="RVF117" s="18"/>
      <c r="RVG117" s="18"/>
      <c r="RVH117" s="18"/>
      <c r="RVI117" s="18"/>
      <c r="RVJ117" s="18"/>
      <c r="RVK117" s="18"/>
      <c r="RVL117" s="18"/>
      <c r="RVM117" s="18"/>
      <c r="RVN117" s="18"/>
      <c r="RVO117" s="18"/>
      <c r="RVP117" s="18"/>
      <c r="RVQ117" s="18"/>
      <c r="RVR117" s="18"/>
      <c r="RVS117" s="18"/>
      <c r="RVT117" s="18"/>
      <c r="RVU117" s="18"/>
      <c r="RVV117" s="18"/>
      <c r="RVW117" s="18"/>
      <c r="RVX117" s="18"/>
      <c r="RVY117" s="18"/>
      <c r="RVZ117" s="18"/>
      <c r="RWA117" s="18"/>
      <c r="RWB117" s="18"/>
      <c r="RWC117" s="18"/>
      <c r="RWD117" s="18"/>
      <c r="RWE117" s="18"/>
      <c r="RWF117" s="18"/>
      <c r="RWG117" s="18"/>
      <c r="RWH117" s="18"/>
      <c r="RWI117" s="18"/>
      <c r="RWJ117" s="18"/>
      <c r="RWK117" s="18"/>
      <c r="RWL117" s="18"/>
      <c r="RWM117" s="18"/>
      <c r="RWN117" s="18"/>
      <c r="RWO117" s="18"/>
      <c r="RWP117" s="18"/>
      <c r="RWQ117" s="18"/>
      <c r="RWR117" s="18"/>
      <c r="RWS117" s="18"/>
      <c r="RWT117" s="18"/>
      <c r="RWU117" s="18"/>
      <c r="RWV117" s="18"/>
      <c r="RWW117" s="18"/>
      <c r="RWX117" s="18"/>
      <c r="RWY117" s="18"/>
      <c r="RWZ117" s="18"/>
      <c r="RXA117" s="18"/>
      <c r="RXB117" s="18"/>
      <c r="RXC117" s="18"/>
      <c r="RXD117" s="18"/>
      <c r="RXE117" s="18"/>
      <c r="RXF117" s="18"/>
      <c r="RXG117" s="18"/>
      <c r="RXH117" s="18"/>
      <c r="RXI117" s="18"/>
      <c r="RXJ117" s="18"/>
      <c r="RXK117" s="18"/>
      <c r="RXL117" s="18"/>
      <c r="RXM117" s="18"/>
      <c r="RXN117" s="18"/>
      <c r="RXO117" s="18"/>
      <c r="RXP117" s="18"/>
      <c r="RXQ117" s="18"/>
      <c r="RXR117" s="18"/>
      <c r="RXS117" s="18"/>
      <c r="RXT117" s="18"/>
      <c r="RXU117" s="18"/>
      <c r="RXV117" s="18"/>
      <c r="RXW117" s="18"/>
      <c r="RXX117" s="18"/>
      <c r="RXY117" s="18"/>
      <c r="RXZ117" s="18"/>
      <c r="RYA117" s="18"/>
      <c r="RYB117" s="18"/>
      <c r="RYC117" s="18"/>
      <c r="RYD117" s="18"/>
      <c r="RYE117" s="18"/>
      <c r="RYF117" s="18"/>
      <c r="RYG117" s="18"/>
      <c r="RYH117" s="18"/>
      <c r="RYI117" s="18"/>
      <c r="RYJ117" s="18"/>
      <c r="RYK117" s="18"/>
      <c r="RYL117" s="18"/>
      <c r="RYM117" s="18"/>
      <c r="RYN117" s="18"/>
      <c r="RYO117" s="18"/>
      <c r="RYP117" s="18"/>
      <c r="RYQ117" s="18"/>
      <c r="RYR117" s="18"/>
      <c r="RYS117" s="18"/>
      <c r="RYT117" s="18"/>
      <c r="RYU117" s="18"/>
      <c r="RYV117" s="18"/>
      <c r="RYW117" s="18"/>
      <c r="RYX117" s="18"/>
      <c r="RYY117" s="18"/>
      <c r="RYZ117" s="18"/>
      <c r="RZA117" s="18"/>
      <c r="RZB117" s="18"/>
      <c r="RZC117" s="18"/>
      <c r="RZD117" s="18"/>
      <c r="RZE117" s="18"/>
      <c r="RZF117" s="18"/>
      <c r="RZG117" s="18"/>
      <c r="RZH117" s="18"/>
      <c r="RZI117" s="18"/>
      <c r="RZJ117" s="18"/>
      <c r="RZK117" s="18"/>
      <c r="RZL117" s="18"/>
      <c r="RZM117" s="18"/>
      <c r="RZN117" s="18"/>
      <c r="RZO117" s="18"/>
      <c r="RZP117" s="18"/>
      <c r="RZQ117" s="18"/>
      <c r="RZR117" s="18"/>
      <c r="RZS117" s="18"/>
      <c r="RZT117" s="18"/>
      <c r="RZU117" s="18"/>
      <c r="RZV117" s="18"/>
      <c r="RZW117" s="18"/>
      <c r="RZX117" s="18"/>
      <c r="RZY117" s="18"/>
      <c r="RZZ117" s="18"/>
      <c r="SAA117" s="18"/>
      <c r="SAB117" s="18"/>
      <c r="SAC117" s="18"/>
      <c r="SAD117" s="18"/>
      <c r="SAE117" s="18"/>
      <c r="SAF117" s="18"/>
      <c r="SAG117" s="18"/>
      <c r="SAH117" s="18"/>
      <c r="SAI117" s="18"/>
      <c r="SAJ117" s="18"/>
      <c r="SAK117" s="18"/>
      <c r="SAL117" s="18"/>
      <c r="SAM117" s="18"/>
      <c r="SAN117" s="18"/>
      <c r="SAO117" s="18"/>
      <c r="SAP117" s="18"/>
      <c r="SAQ117" s="18"/>
      <c r="SAR117" s="18"/>
      <c r="SAS117" s="18"/>
      <c r="SAT117" s="18"/>
      <c r="SAU117" s="18"/>
      <c r="SAV117" s="18"/>
      <c r="SAW117" s="18"/>
      <c r="SAX117" s="18"/>
      <c r="SAY117" s="18"/>
      <c r="SAZ117" s="18"/>
      <c r="SBA117" s="18"/>
      <c r="SBB117" s="18"/>
      <c r="SBC117" s="18"/>
      <c r="SBD117" s="18"/>
      <c r="SBE117" s="18"/>
      <c r="SBF117" s="18"/>
      <c r="SBG117" s="18"/>
      <c r="SBH117" s="18"/>
      <c r="SBI117" s="18"/>
      <c r="SBJ117" s="18"/>
      <c r="SBK117" s="18"/>
      <c r="SBL117" s="18"/>
      <c r="SBM117" s="18"/>
      <c r="SBN117" s="18"/>
      <c r="SBO117" s="18"/>
      <c r="SBP117" s="18"/>
      <c r="SBQ117" s="18"/>
      <c r="SBR117" s="18"/>
      <c r="SBS117" s="18"/>
      <c r="SBT117" s="18"/>
      <c r="SBU117" s="18"/>
      <c r="SBV117" s="18"/>
      <c r="SBW117" s="18"/>
      <c r="SBX117" s="18"/>
      <c r="SBY117" s="18"/>
      <c r="SBZ117" s="18"/>
      <c r="SCA117" s="18"/>
      <c r="SCB117" s="18"/>
      <c r="SCC117" s="18"/>
      <c r="SCD117" s="18"/>
      <c r="SCE117" s="18"/>
      <c r="SCF117" s="18"/>
      <c r="SCG117" s="18"/>
      <c r="SCH117" s="18"/>
      <c r="SCI117" s="18"/>
      <c r="SCJ117" s="18"/>
      <c r="SCK117" s="18"/>
      <c r="SCL117" s="18"/>
      <c r="SCM117" s="18"/>
      <c r="SCN117" s="18"/>
      <c r="SCO117" s="18"/>
      <c r="SCP117" s="18"/>
      <c r="SCQ117" s="18"/>
      <c r="SCR117" s="18"/>
      <c r="SCS117" s="18"/>
      <c r="SCT117" s="18"/>
      <c r="SCU117" s="18"/>
      <c r="SCV117" s="18"/>
      <c r="SCW117" s="18"/>
      <c r="SCX117" s="18"/>
      <c r="SCY117" s="18"/>
      <c r="SCZ117" s="18"/>
      <c r="SDA117" s="18"/>
      <c r="SDB117" s="18"/>
      <c r="SDC117" s="18"/>
      <c r="SDD117" s="18"/>
      <c r="SDE117" s="18"/>
      <c r="SDF117" s="18"/>
      <c r="SDG117" s="18"/>
      <c r="SDH117" s="18"/>
      <c r="SDI117" s="18"/>
      <c r="SDJ117" s="18"/>
      <c r="SDK117" s="18"/>
      <c r="SDL117" s="18"/>
      <c r="SDM117" s="18"/>
      <c r="SDN117" s="18"/>
      <c r="SDO117" s="18"/>
      <c r="SDP117" s="18"/>
      <c r="SDQ117" s="18"/>
      <c r="SDR117" s="18"/>
      <c r="SDS117" s="18"/>
      <c r="SDT117" s="18"/>
      <c r="SDU117" s="18"/>
      <c r="SDV117" s="18"/>
      <c r="SDW117" s="18"/>
      <c r="SDX117" s="18"/>
      <c r="SDY117" s="18"/>
      <c r="SDZ117" s="18"/>
      <c r="SEA117" s="18"/>
      <c r="SEB117" s="18"/>
      <c r="SEC117" s="18"/>
      <c r="SED117" s="18"/>
      <c r="SEE117" s="18"/>
      <c r="SEF117" s="18"/>
      <c r="SEG117" s="18"/>
      <c r="SEH117" s="18"/>
      <c r="SEI117" s="18"/>
      <c r="SEJ117" s="18"/>
      <c r="SEK117" s="18"/>
      <c r="SEL117" s="18"/>
      <c r="SEM117" s="18"/>
      <c r="SEN117" s="18"/>
      <c r="SEO117" s="18"/>
      <c r="SEP117" s="18"/>
      <c r="SEQ117" s="18"/>
      <c r="SER117" s="18"/>
      <c r="SES117" s="18"/>
      <c r="SET117" s="18"/>
      <c r="SEU117" s="18"/>
      <c r="SEV117" s="18"/>
      <c r="SEW117" s="18"/>
      <c r="SEX117" s="18"/>
      <c r="SEY117" s="18"/>
      <c r="SEZ117" s="18"/>
      <c r="SFA117" s="18"/>
      <c r="SFB117" s="18"/>
      <c r="SFC117" s="18"/>
      <c r="SFD117" s="18"/>
      <c r="SFE117" s="18"/>
      <c r="SFF117" s="18"/>
      <c r="SFG117" s="18"/>
      <c r="SFH117" s="18"/>
      <c r="SFI117" s="18"/>
      <c r="SFJ117" s="18"/>
      <c r="SFK117" s="18"/>
      <c r="SFL117" s="18"/>
      <c r="SFM117" s="18"/>
      <c r="SFN117" s="18"/>
      <c r="SFO117" s="18"/>
      <c r="SFP117" s="18"/>
      <c r="SFQ117" s="18"/>
      <c r="SFR117" s="18"/>
      <c r="SFS117" s="18"/>
      <c r="SFT117" s="18"/>
      <c r="SFU117" s="18"/>
      <c r="SFV117" s="18"/>
      <c r="SFW117" s="18"/>
      <c r="SFX117" s="18"/>
      <c r="SFY117" s="18"/>
      <c r="SFZ117" s="18"/>
      <c r="SGA117" s="18"/>
      <c r="SGB117" s="18"/>
      <c r="SGC117" s="18"/>
      <c r="SGD117" s="18"/>
      <c r="SGE117" s="18"/>
      <c r="SGF117" s="18"/>
      <c r="SGG117" s="18"/>
      <c r="SGH117" s="18"/>
      <c r="SGI117" s="18"/>
      <c r="SGJ117" s="18"/>
      <c r="SGK117" s="18"/>
      <c r="SGL117" s="18"/>
      <c r="SGM117" s="18"/>
      <c r="SGN117" s="18"/>
      <c r="SGO117" s="18"/>
      <c r="SGP117" s="18"/>
      <c r="SGQ117" s="18"/>
      <c r="SGR117" s="18"/>
      <c r="SGS117" s="18"/>
      <c r="SGT117" s="18"/>
      <c r="SGU117" s="18"/>
      <c r="SGV117" s="18"/>
      <c r="SGW117" s="18"/>
      <c r="SGX117" s="18"/>
      <c r="SGY117" s="18"/>
      <c r="SGZ117" s="18"/>
      <c r="SHA117" s="18"/>
      <c r="SHB117" s="18"/>
      <c r="SHC117" s="18"/>
      <c r="SHD117" s="18"/>
      <c r="SHE117" s="18"/>
      <c r="SHF117" s="18"/>
      <c r="SHG117" s="18"/>
      <c r="SHH117" s="18"/>
      <c r="SHI117" s="18"/>
      <c r="SHJ117" s="18"/>
      <c r="SHK117" s="18"/>
      <c r="SHL117" s="18"/>
      <c r="SHM117" s="18"/>
      <c r="SHN117" s="18"/>
      <c r="SHO117" s="18"/>
      <c r="SHP117" s="18"/>
      <c r="SHQ117" s="18"/>
      <c r="SHR117" s="18"/>
      <c r="SHS117" s="18"/>
      <c r="SHT117" s="18"/>
      <c r="SHU117" s="18"/>
      <c r="SHV117" s="18"/>
      <c r="SHW117" s="18"/>
      <c r="SHX117" s="18"/>
      <c r="SHY117" s="18"/>
      <c r="SHZ117" s="18"/>
      <c r="SIA117" s="18"/>
      <c r="SIB117" s="18"/>
      <c r="SIC117" s="18"/>
      <c r="SID117" s="18"/>
      <c r="SIE117" s="18"/>
      <c r="SIF117" s="18"/>
      <c r="SIG117" s="18"/>
      <c r="SIH117" s="18"/>
      <c r="SII117" s="18"/>
      <c r="SIJ117" s="18"/>
      <c r="SIK117" s="18"/>
      <c r="SIL117" s="18"/>
      <c r="SIM117" s="18"/>
      <c r="SIN117" s="18"/>
      <c r="SIO117" s="18"/>
      <c r="SIP117" s="18"/>
      <c r="SIQ117" s="18"/>
      <c r="SIR117" s="18"/>
      <c r="SIS117" s="18"/>
      <c r="SIT117" s="18"/>
      <c r="SIU117" s="18"/>
      <c r="SIV117" s="18"/>
      <c r="SIW117" s="18"/>
      <c r="SIX117" s="18"/>
      <c r="SIY117" s="18"/>
      <c r="SIZ117" s="18"/>
      <c r="SJA117" s="18"/>
      <c r="SJB117" s="18"/>
      <c r="SJC117" s="18"/>
      <c r="SJD117" s="18"/>
      <c r="SJE117" s="18"/>
      <c r="SJF117" s="18"/>
      <c r="SJG117" s="18"/>
      <c r="SJH117" s="18"/>
      <c r="SJI117" s="18"/>
      <c r="SJJ117" s="18"/>
      <c r="SJK117" s="18"/>
      <c r="SJL117" s="18"/>
      <c r="SJM117" s="18"/>
      <c r="SJN117" s="18"/>
      <c r="SJO117" s="18"/>
      <c r="SJP117" s="18"/>
      <c r="SJQ117" s="18"/>
      <c r="SJR117" s="18"/>
      <c r="SJS117" s="18"/>
      <c r="SJT117" s="18"/>
      <c r="SJU117" s="18"/>
      <c r="SJV117" s="18"/>
      <c r="SJW117" s="18"/>
      <c r="SJX117" s="18"/>
      <c r="SJY117" s="18"/>
      <c r="SJZ117" s="18"/>
      <c r="SKA117" s="18"/>
      <c r="SKB117" s="18"/>
      <c r="SKC117" s="18"/>
      <c r="SKD117" s="18"/>
      <c r="SKE117" s="18"/>
      <c r="SKF117" s="18"/>
      <c r="SKG117" s="18"/>
      <c r="SKH117" s="18"/>
      <c r="SKI117" s="18"/>
      <c r="SKJ117" s="18"/>
      <c r="SKK117" s="18"/>
      <c r="SKL117" s="18"/>
      <c r="SKM117" s="18"/>
      <c r="SKN117" s="18"/>
      <c r="SKO117" s="18"/>
      <c r="SKP117" s="18"/>
      <c r="SKQ117" s="18"/>
      <c r="SKR117" s="18"/>
      <c r="SKS117" s="18"/>
      <c r="SKT117" s="18"/>
      <c r="SKU117" s="18"/>
      <c r="SKV117" s="18"/>
      <c r="SKW117" s="18"/>
      <c r="SKX117" s="18"/>
      <c r="SKY117" s="18"/>
      <c r="SKZ117" s="18"/>
      <c r="SLA117" s="18"/>
      <c r="SLB117" s="18"/>
      <c r="SLC117" s="18"/>
      <c r="SLD117" s="18"/>
      <c r="SLE117" s="18"/>
      <c r="SLF117" s="18"/>
      <c r="SLG117" s="18"/>
      <c r="SLH117" s="18"/>
      <c r="SLI117" s="18"/>
      <c r="SLJ117" s="18"/>
      <c r="SLK117" s="18"/>
      <c r="SLL117" s="18"/>
      <c r="SLM117" s="18"/>
      <c r="SLN117" s="18"/>
      <c r="SLO117" s="18"/>
      <c r="SLP117" s="18"/>
      <c r="SLQ117" s="18"/>
      <c r="SLR117" s="18"/>
      <c r="SLS117" s="18"/>
      <c r="SLT117" s="18"/>
      <c r="SLU117" s="18"/>
      <c r="SLV117" s="18"/>
      <c r="SLW117" s="18"/>
      <c r="SLX117" s="18"/>
      <c r="SLY117" s="18"/>
      <c r="SLZ117" s="18"/>
      <c r="SMA117" s="18"/>
      <c r="SMB117" s="18"/>
      <c r="SMC117" s="18"/>
      <c r="SMD117" s="18"/>
      <c r="SME117" s="18"/>
      <c r="SMF117" s="18"/>
      <c r="SMG117" s="18"/>
      <c r="SMH117" s="18"/>
      <c r="SMI117" s="18"/>
      <c r="SMJ117" s="18"/>
      <c r="SMK117" s="18"/>
      <c r="SML117" s="18"/>
      <c r="SMM117" s="18"/>
      <c r="SMN117" s="18"/>
      <c r="SMO117" s="18"/>
      <c r="SMP117" s="18"/>
      <c r="SMQ117" s="18"/>
      <c r="SMR117" s="18"/>
      <c r="SMS117" s="18"/>
      <c r="SMT117" s="18"/>
      <c r="SMU117" s="18"/>
      <c r="SMV117" s="18"/>
      <c r="SMW117" s="18"/>
      <c r="SMX117" s="18"/>
      <c r="SMY117" s="18"/>
      <c r="SMZ117" s="18"/>
      <c r="SNA117" s="18"/>
      <c r="SNB117" s="18"/>
      <c r="SNC117" s="18"/>
      <c r="SND117" s="18"/>
      <c r="SNE117" s="18"/>
      <c r="SNF117" s="18"/>
      <c r="SNG117" s="18"/>
      <c r="SNH117" s="18"/>
      <c r="SNI117" s="18"/>
      <c r="SNJ117" s="18"/>
      <c r="SNK117" s="18"/>
      <c r="SNL117" s="18"/>
      <c r="SNM117" s="18"/>
      <c r="SNN117" s="18"/>
      <c r="SNO117" s="18"/>
      <c r="SNP117" s="18"/>
      <c r="SNQ117" s="18"/>
      <c r="SNR117" s="18"/>
      <c r="SNS117" s="18"/>
      <c r="SNT117" s="18"/>
      <c r="SNU117" s="18"/>
      <c r="SNV117" s="18"/>
      <c r="SNW117" s="18"/>
      <c r="SNX117" s="18"/>
      <c r="SNY117" s="18"/>
      <c r="SNZ117" s="18"/>
      <c r="SOA117" s="18"/>
      <c r="SOB117" s="18"/>
      <c r="SOC117" s="18"/>
      <c r="SOD117" s="18"/>
      <c r="SOE117" s="18"/>
      <c r="SOF117" s="18"/>
      <c r="SOG117" s="18"/>
      <c r="SOH117" s="18"/>
      <c r="SOI117" s="18"/>
      <c r="SOJ117" s="18"/>
      <c r="SOK117" s="18"/>
      <c r="SOL117" s="18"/>
      <c r="SOM117" s="18"/>
      <c r="SON117" s="18"/>
      <c r="SOO117" s="18"/>
      <c r="SOP117" s="18"/>
      <c r="SOQ117" s="18"/>
      <c r="SOR117" s="18"/>
      <c r="SOS117" s="18"/>
      <c r="SOT117" s="18"/>
      <c r="SOU117" s="18"/>
      <c r="SOV117" s="18"/>
      <c r="SOW117" s="18"/>
      <c r="SOX117" s="18"/>
      <c r="SOY117" s="18"/>
      <c r="SOZ117" s="18"/>
      <c r="SPA117" s="18"/>
      <c r="SPB117" s="18"/>
      <c r="SPC117" s="18"/>
      <c r="SPD117" s="18"/>
      <c r="SPE117" s="18"/>
      <c r="SPF117" s="18"/>
      <c r="SPG117" s="18"/>
      <c r="SPH117" s="18"/>
      <c r="SPI117" s="18"/>
      <c r="SPJ117" s="18"/>
      <c r="SPK117" s="18"/>
      <c r="SPL117" s="18"/>
      <c r="SPM117" s="18"/>
      <c r="SPN117" s="18"/>
      <c r="SPO117" s="18"/>
      <c r="SPP117" s="18"/>
      <c r="SPQ117" s="18"/>
      <c r="SPR117" s="18"/>
      <c r="SPS117" s="18"/>
      <c r="SPT117" s="18"/>
      <c r="SPU117" s="18"/>
      <c r="SPV117" s="18"/>
      <c r="SPW117" s="18"/>
      <c r="SPX117" s="18"/>
      <c r="SPY117" s="18"/>
      <c r="SPZ117" s="18"/>
      <c r="SQA117" s="18"/>
      <c r="SQB117" s="18"/>
      <c r="SQC117" s="18"/>
      <c r="SQD117" s="18"/>
      <c r="SQE117" s="18"/>
      <c r="SQF117" s="18"/>
      <c r="SQG117" s="18"/>
      <c r="SQH117" s="18"/>
      <c r="SQI117" s="18"/>
      <c r="SQJ117" s="18"/>
      <c r="SQK117" s="18"/>
      <c r="SQL117" s="18"/>
      <c r="SQM117" s="18"/>
      <c r="SQN117" s="18"/>
      <c r="SQO117" s="18"/>
      <c r="SQP117" s="18"/>
      <c r="SQQ117" s="18"/>
      <c r="SQR117" s="18"/>
      <c r="SQS117" s="18"/>
      <c r="SQT117" s="18"/>
      <c r="SQU117" s="18"/>
      <c r="SQV117" s="18"/>
      <c r="SQW117" s="18"/>
      <c r="SQX117" s="18"/>
      <c r="SQY117" s="18"/>
      <c r="SQZ117" s="18"/>
      <c r="SRA117" s="18"/>
      <c r="SRB117" s="18"/>
      <c r="SRC117" s="18"/>
      <c r="SRD117" s="18"/>
      <c r="SRE117" s="18"/>
      <c r="SRF117" s="18"/>
      <c r="SRG117" s="18"/>
      <c r="SRH117" s="18"/>
      <c r="SRI117" s="18"/>
      <c r="SRJ117" s="18"/>
      <c r="SRK117" s="18"/>
      <c r="SRL117" s="18"/>
      <c r="SRM117" s="18"/>
      <c r="SRN117" s="18"/>
      <c r="SRO117" s="18"/>
      <c r="SRP117" s="18"/>
      <c r="SRQ117" s="18"/>
      <c r="SRR117" s="18"/>
      <c r="SRS117" s="18"/>
      <c r="SRT117" s="18"/>
      <c r="SRU117" s="18"/>
      <c r="SRV117" s="18"/>
      <c r="SRW117" s="18"/>
      <c r="SRX117" s="18"/>
      <c r="SRY117" s="18"/>
      <c r="SRZ117" s="18"/>
      <c r="SSA117" s="18"/>
      <c r="SSB117" s="18"/>
      <c r="SSC117" s="18"/>
      <c r="SSD117" s="18"/>
      <c r="SSE117" s="18"/>
      <c r="SSF117" s="18"/>
      <c r="SSG117" s="18"/>
      <c r="SSH117" s="18"/>
      <c r="SSI117" s="18"/>
      <c r="SSJ117" s="18"/>
      <c r="SSK117" s="18"/>
      <c r="SSL117" s="18"/>
      <c r="SSM117" s="18"/>
      <c r="SSN117" s="18"/>
      <c r="SSO117" s="18"/>
      <c r="SSP117" s="18"/>
      <c r="SSQ117" s="18"/>
      <c r="SSR117" s="18"/>
      <c r="SSS117" s="18"/>
      <c r="SST117" s="18"/>
      <c r="SSU117" s="18"/>
      <c r="SSV117" s="18"/>
      <c r="SSW117" s="18"/>
      <c r="SSX117" s="18"/>
      <c r="SSY117" s="18"/>
      <c r="SSZ117" s="18"/>
      <c r="STA117" s="18"/>
      <c r="STB117" s="18"/>
      <c r="STC117" s="18"/>
      <c r="STD117" s="18"/>
      <c r="STE117" s="18"/>
      <c r="STF117" s="18"/>
      <c r="STG117" s="18"/>
      <c r="STH117" s="18"/>
      <c r="STI117" s="18"/>
      <c r="STJ117" s="18"/>
      <c r="STK117" s="18"/>
      <c r="STL117" s="18"/>
      <c r="STM117" s="18"/>
      <c r="STN117" s="18"/>
      <c r="STO117" s="18"/>
      <c r="STP117" s="18"/>
      <c r="STQ117" s="18"/>
      <c r="STR117" s="18"/>
      <c r="STS117" s="18"/>
      <c r="STT117" s="18"/>
      <c r="STU117" s="18"/>
      <c r="STV117" s="18"/>
      <c r="STW117" s="18"/>
      <c r="STX117" s="18"/>
      <c r="STY117" s="18"/>
      <c r="STZ117" s="18"/>
      <c r="SUA117" s="18"/>
      <c r="SUB117" s="18"/>
      <c r="SUC117" s="18"/>
      <c r="SUD117" s="18"/>
      <c r="SUE117" s="18"/>
      <c r="SUF117" s="18"/>
      <c r="SUG117" s="18"/>
      <c r="SUH117" s="18"/>
      <c r="SUI117" s="18"/>
      <c r="SUJ117" s="18"/>
      <c r="SUK117" s="18"/>
      <c r="SUL117" s="18"/>
      <c r="SUM117" s="18"/>
      <c r="SUN117" s="18"/>
      <c r="SUO117" s="18"/>
      <c r="SUP117" s="18"/>
      <c r="SUQ117" s="18"/>
      <c r="SUR117" s="18"/>
      <c r="SUS117" s="18"/>
      <c r="SUT117" s="18"/>
      <c r="SUU117" s="18"/>
      <c r="SUV117" s="18"/>
      <c r="SUW117" s="18"/>
      <c r="SUX117" s="18"/>
      <c r="SUY117" s="18"/>
      <c r="SUZ117" s="18"/>
      <c r="SVA117" s="18"/>
      <c r="SVB117" s="18"/>
      <c r="SVC117" s="18"/>
      <c r="SVD117" s="18"/>
      <c r="SVE117" s="18"/>
      <c r="SVF117" s="18"/>
      <c r="SVG117" s="18"/>
      <c r="SVH117" s="18"/>
      <c r="SVI117" s="18"/>
      <c r="SVJ117" s="18"/>
      <c r="SVK117" s="18"/>
      <c r="SVL117" s="18"/>
      <c r="SVM117" s="18"/>
      <c r="SVN117" s="18"/>
      <c r="SVO117" s="18"/>
      <c r="SVP117" s="18"/>
      <c r="SVQ117" s="18"/>
      <c r="SVR117" s="18"/>
      <c r="SVS117" s="18"/>
      <c r="SVT117" s="18"/>
      <c r="SVU117" s="18"/>
      <c r="SVV117" s="18"/>
      <c r="SVW117" s="18"/>
      <c r="SVX117" s="18"/>
      <c r="SVY117" s="18"/>
      <c r="SVZ117" s="18"/>
      <c r="SWA117" s="18"/>
      <c r="SWB117" s="18"/>
      <c r="SWC117" s="18"/>
      <c r="SWD117" s="18"/>
      <c r="SWE117" s="18"/>
      <c r="SWF117" s="18"/>
      <c r="SWG117" s="18"/>
      <c r="SWH117" s="18"/>
      <c r="SWI117" s="18"/>
      <c r="SWJ117" s="18"/>
      <c r="SWK117" s="18"/>
      <c r="SWL117" s="18"/>
      <c r="SWM117" s="18"/>
      <c r="SWN117" s="18"/>
      <c r="SWO117" s="18"/>
      <c r="SWP117" s="18"/>
      <c r="SWQ117" s="18"/>
      <c r="SWR117" s="18"/>
      <c r="SWS117" s="18"/>
      <c r="SWT117" s="18"/>
      <c r="SWU117" s="18"/>
      <c r="SWV117" s="18"/>
      <c r="SWW117" s="18"/>
      <c r="SWX117" s="18"/>
      <c r="SWY117" s="18"/>
      <c r="SWZ117" s="18"/>
      <c r="SXA117" s="18"/>
      <c r="SXB117" s="18"/>
      <c r="SXC117" s="18"/>
      <c r="SXD117" s="18"/>
      <c r="SXE117" s="18"/>
      <c r="SXF117" s="18"/>
      <c r="SXG117" s="18"/>
      <c r="SXH117" s="18"/>
      <c r="SXI117" s="18"/>
      <c r="SXJ117" s="18"/>
      <c r="SXK117" s="18"/>
      <c r="SXL117" s="18"/>
      <c r="SXM117" s="18"/>
      <c r="SXN117" s="18"/>
      <c r="SXO117" s="18"/>
      <c r="SXP117" s="18"/>
      <c r="SXQ117" s="18"/>
      <c r="SXR117" s="18"/>
      <c r="SXS117" s="18"/>
      <c r="SXT117" s="18"/>
      <c r="SXU117" s="18"/>
      <c r="SXV117" s="18"/>
      <c r="SXW117" s="18"/>
      <c r="SXX117" s="18"/>
      <c r="SXY117" s="18"/>
      <c r="SXZ117" s="18"/>
      <c r="SYA117" s="18"/>
      <c r="SYB117" s="18"/>
      <c r="SYC117" s="18"/>
      <c r="SYD117" s="18"/>
      <c r="SYE117" s="18"/>
      <c r="SYF117" s="18"/>
      <c r="SYG117" s="18"/>
      <c r="SYH117" s="18"/>
      <c r="SYI117" s="18"/>
      <c r="SYJ117" s="18"/>
      <c r="SYK117" s="18"/>
      <c r="SYL117" s="18"/>
      <c r="SYM117" s="18"/>
      <c r="SYN117" s="18"/>
      <c r="SYO117" s="18"/>
      <c r="SYP117" s="18"/>
      <c r="SYQ117" s="18"/>
      <c r="SYR117" s="18"/>
      <c r="SYS117" s="18"/>
      <c r="SYT117" s="18"/>
      <c r="SYU117" s="18"/>
      <c r="SYV117" s="18"/>
      <c r="SYW117" s="18"/>
      <c r="SYX117" s="18"/>
      <c r="SYY117" s="18"/>
      <c r="SYZ117" s="18"/>
      <c r="SZA117" s="18"/>
      <c r="SZB117" s="18"/>
      <c r="SZC117" s="18"/>
      <c r="SZD117" s="18"/>
      <c r="SZE117" s="18"/>
      <c r="SZF117" s="18"/>
      <c r="SZG117" s="18"/>
      <c r="SZH117" s="18"/>
      <c r="SZI117" s="18"/>
      <c r="SZJ117" s="18"/>
      <c r="SZK117" s="18"/>
      <c r="SZL117" s="18"/>
      <c r="SZM117" s="18"/>
      <c r="SZN117" s="18"/>
      <c r="SZO117" s="18"/>
      <c r="SZP117" s="18"/>
      <c r="SZQ117" s="18"/>
      <c r="SZR117" s="18"/>
      <c r="SZS117" s="18"/>
      <c r="SZT117" s="18"/>
      <c r="SZU117" s="18"/>
      <c r="SZV117" s="18"/>
      <c r="SZW117" s="18"/>
      <c r="SZX117" s="18"/>
      <c r="SZY117" s="18"/>
      <c r="SZZ117" s="18"/>
      <c r="TAA117" s="18"/>
      <c r="TAB117" s="18"/>
      <c r="TAC117" s="18"/>
      <c r="TAD117" s="18"/>
      <c r="TAE117" s="18"/>
      <c r="TAF117" s="18"/>
      <c r="TAG117" s="18"/>
      <c r="TAH117" s="18"/>
      <c r="TAI117" s="18"/>
      <c r="TAJ117" s="18"/>
      <c r="TAK117" s="18"/>
      <c r="TAL117" s="18"/>
      <c r="TAM117" s="18"/>
      <c r="TAN117" s="18"/>
      <c r="TAO117" s="18"/>
      <c r="TAP117" s="18"/>
      <c r="TAQ117" s="18"/>
      <c r="TAR117" s="18"/>
      <c r="TAS117" s="18"/>
      <c r="TAT117" s="18"/>
      <c r="TAU117" s="18"/>
      <c r="TAV117" s="18"/>
      <c r="TAW117" s="18"/>
      <c r="TAX117" s="18"/>
      <c r="TAY117" s="18"/>
      <c r="TAZ117" s="18"/>
      <c r="TBA117" s="18"/>
      <c r="TBB117" s="18"/>
      <c r="TBC117" s="18"/>
      <c r="TBD117" s="18"/>
      <c r="TBE117" s="18"/>
      <c r="TBF117" s="18"/>
      <c r="TBG117" s="18"/>
      <c r="TBH117" s="18"/>
      <c r="TBI117" s="18"/>
      <c r="TBJ117" s="18"/>
      <c r="TBK117" s="18"/>
      <c r="TBL117" s="18"/>
      <c r="TBM117" s="18"/>
      <c r="TBN117" s="18"/>
      <c r="TBO117" s="18"/>
      <c r="TBP117" s="18"/>
      <c r="TBQ117" s="18"/>
      <c r="TBR117" s="18"/>
      <c r="TBS117" s="18"/>
      <c r="TBT117" s="18"/>
      <c r="TBU117" s="18"/>
      <c r="TBV117" s="18"/>
      <c r="TBW117" s="18"/>
      <c r="TBX117" s="18"/>
      <c r="TBY117" s="18"/>
      <c r="TBZ117" s="18"/>
      <c r="TCA117" s="18"/>
      <c r="TCB117" s="18"/>
      <c r="TCC117" s="18"/>
      <c r="TCD117" s="18"/>
      <c r="TCE117" s="18"/>
      <c r="TCF117" s="18"/>
      <c r="TCG117" s="18"/>
      <c r="TCH117" s="18"/>
      <c r="TCI117" s="18"/>
      <c r="TCJ117" s="18"/>
      <c r="TCK117" s="18"/>
      <c r="TCL117" s="18"/>
      <c r="TCM117" s="18"/>
      <c r="TCN117" s="18"/>
      <c r="TCO117" s="18"/>
      <c r="TCP117" s="18"/>
      <c r="TCQ117" s="18"/>
      <c r="TCR117" s="18"/>
      <c r="TCS117" s="18"/>
      <c r="TCT117" s="18"/>
      <c r="TCU117" s="18"/>
      <c r="TCV117" s="18"/>
      <c r="TCW117" s="18"/>
      <c r="TCX117" s="18"/>
      <c r="TCY117" s="18"/>
      <c r="TCZ117" s="18"/>
      <c r="TDA117" s="18"/>
      <c r="TDB117" s="18"/>
      <c r="TDC117" s="18"/>
      <c r="TDD117" s="18"/>
      <c r="TDE117" s="18"/>
      <c r="TDF117" s="18"/>
      <c r="TDG117" s="18"/>
      <c r="TDH117" s="18"/>
      <c r="TDI117" s="18"/>
      <c r="TDJ117" s="18"/>
      <c r="TDK117" s="18"/>
      <c r="TDL117" s="18"/>
      <c r="TDM117" s="18"/>
      <c r="TDN117" s="18"/>
      <c r="TDO117" s="18"/>
      <c r="TDP117" s="18"/>
      <c r="TDQ117" s="18"/>
      <c r="TDR117" s="18"/>
      <c r="TDS117" s="18"/>
      <c r="TDT117" s="18"/>
      <c r="TDU117" s="18"/>
      <c r="TDV117" s="18"/>
      <c r="TDW117" s="18"/>
      <c r="TDX117" s="18"/>
      <c r="TDY117" s="18"/>
      <c r="TDZ117" s="18"/>
      <c r="TEA117" s="18"/>
      <c r="TEB117" s="18"/>
      <c r="TEC117" s="18"/>
      <c r="TED117" s="18"/>
      <c r="TEE117" s="18"/>
      <c r="TEF117" s="18"/>
      <c r="TEG117" s="18"/>
      <c r="TEH117" s="18"/>
      <c r="TEI117" s="18"/>
      <c r="TEJ117" s="18"/>
      <c r="TEK117" s="18"/>
      <c r="TEL117" s="18"/>
      <c r="TEM117" s="18"/>
      <c r="TEN117" s="18"/>
      <c r="TEO117" s="18"/>
      <c r="TEP117" s="18"/>
      <c r="TEQ117" s="18"/>
      <c r="TER117" s="18"/>
      <c r="TES117" s="18"/>
      <c r="TET117" s="18"/>
      <c r="TEU117" s="18"/>
      <c r="TEV117" s="18"/>
      <c r="TEW117" s="18"/>
      <c r="TEX117" s="18"/>
      <c r="TEY117" s="18"/>
      <c r="TEZ117" s="18"/>
      <c r="TFA117" s="18"/>
      <c r="TFB117" s="18"/>
      <c r="TFC117" s="18"/>
      <c r="TFD117" s="18"/>
      <c r="TFE117" s="18"/>
      <c r="TFF117" s="18"/>
      <c r="TFG117" s="18"/>
      <c r="TFH117" s="18"/>
      <c r="TFI117" s="18"/>
      <c r="TFJ117" s="18"/>
      <c r="TFK117" s="18"/>
      <c r="TFL117" s="18"/>
      <c r="TFM117" s="18"/>
      <c r="TFN117" s="18"/>
      <c r="TFO117" s="18"/>
      <c r="TFP117" s="18"/>
      <c r="TFQ117" s="18"/>
      <c r="TFR117" s="18"/>
      <c r="TFS117" s="18"/>
      <c r="TFT117" s="18"/>
      <c r="TFU117" s="18"/>
      <c r="TFV117" s="18"/>
      <c r="TFW117" s="18"/>
      <c r="TFX117" s="18"/>
      <c r="TFY117" s="18"/>
      <c r="TFZ117" s="18"/>
      <c r="TGA117" s="18"/>
      <c r="TGB117" s="18"/>
      <c r="TGC117" s="18"/>
      <c r="TGD117" s="18"/>
      <c r="TGE117" s="18"/>
      <c r="TGF117" s="18"/>
      <c r="TGG117" s="18"/>
      <c r="TGH117" s="18"/>
      <c r="TGI117" s="18"/>
      <c r="TGJ117" s="18"/>
      <c r="TGK117" s="18"/>
      <c r="TGL117" s="18"/>
      <c r="TGM117" s="18"/>
      <c r="TGN117" s="18"/>
      <c r="TGO117" s="18"/>
      <c r="TGP117" s="18"/>
      <c r="TGQ117" s="18"/>
      <c r="TGR117" s="18"/>
      <c r="TGS117" s="18"/>
      <c r="TGT117" s="18"/>
      <c r="TGU117" s="18"/>
      <c r="TGV117" s="18"/>
      <c r="TGW117" s="18"/>
      <c r="TGX117" s="18"/>
      <c r="TGY117" s="18"/>
      <c r="TGZ117" s="18"/>
      <c r="THA117" s="18"/>
      <c r="THB117" s="18"/>
      <c r="THC117" s="18"/>
      <c r="THD117" s="18"/>
      <c r="THE117" s="18"/>
      <c r="THF117" s="18"/>
      <c r="THG117" s="18"/>
      <c r="THH117" s="18"/>
      <c r="THI117" s="18"/>
      <c r="THJ117" s="18"/>
      <c r="THK117" s="18"/>
      <c r="THL117" s="18"/>
      <c r="THM117" s="18"/>
      <c r="THN117" s="18"/>
      <c r="THO117" s="18"/>
      <c r="THP117" s="18"/>
      <c r="THQ117" s="18"/>
      <c r="THR117" s="18"/>
      <c r="THS117" s="18"/>
      <c r="THT117" s="18"/>
      <c r="THU117" s="18"/>
      <c r="THV117" s="18"/>
      <c r="THW117" s="18"/>
      <c r="THX117" s="18"/>
      <c r="THY117" s="18"/>
      <c r="THZ117" s="18"/>
      <c r="TIA117" s="18"/>
      <c r="TIB117" s="18"/>
      <c r="TIC117" s="18"/>
      <c r="TID117" s="18"/>
      <c r="TIE117" s="18"/>
      <c r="TIF117" s="18"/>
      <c r="TIG117" s="18"/>
      <c r="TIH117" s="18"/>
      <c r="TII117" s="18"/>
      <c r="TIJ117" s="18"/>
      <c r="TIK117" s="18"/>
      <c r="TIL117" s="18"/>
      <c r="TIM117" s="18"/>
      <c r="TIN117" s="18"/>
      <c r="TIO117" s="18"/>
      <c r="TIP117" s="18"/>
      <c r="TIQ117" s="18"/>
      <c r="TIR117" s="18"/>
      <c r="TIS117" s="18"/>
      <c r="TIT117" s="18"/>
      <c r="TIU117" s="18"/>
      <c r="TIV117" s="18"/>
      <c r="TIW117" s="18"/>
      <c r="TIX117" s="18"/>
      <c r="TIY117" s="18"/>
      <c r="TIZ117" s="18"/>
      <c r="TJA117" s="18"/>
      <c r="TJB117" s="18"/>
      <c r="TJC117" s="18"/>
      <c r="TJD117" s="18"/>
      <c r="TJE117" s="18"/>
      <c r="TJF117" s="18"/>
      <c r="TJG117" s="18"/>
      <c r="TJH117" s="18"/>
      <c r="TJI117" s="18"/>
      <c r="TJJ117" s="18"/>
      <c r="TJK117" s="18"/>
      <c r="TJL117" s="18"/>
      <c r="TJM117" s="18"/>
      <c r="TJN117" s="18"/>
      <c r="TJO117" s="18"/>
      <c r="TJP117" s="18"/>
      <c r="TJQ117" s="18"/>
      <c r="TJR117" s="18"/>
      <c r="TJS117" s="18"/>
      <c r="TJT117" s="18"/>
      <c r="TJU117" s="18"/>
      <c r="TJV117" s="18"/>
      <c r="TJW117" s="18"/>
      <c r="TJX117" s="18"/>
      <c r="TJY117" s="18"/>
      <c r="TJZ117" s="18"/>
      <c r="TKA117" s="18"/>
      <c r="TKB117" s="18"/>
      <c r="TKC117" s="18"/>
      <c r="TKD117" s="18"/>
      <c r="TKE117" s="18"/>
      <c r="TKF117" s="18"/>
      <c r="TKG117" s="18"/>
      <c r="TKH117" s="18"/>
      <c r="TKI117" s="18"/>
      <c r="TKJ117" s="18"/>
      <c r="TKK117" s="18"/>
      <c r="TKL117" s="18"/>
      <c r="TKM117" s="18"/>
      <c r="TKN117" s="18"/>
      <c r="TKO117" s="18"/>
      <c r="TKP117" s="18"/>
      <c r="TKQ117" s="18"/>
      <c r="TKR117" s="18"/>
      <c r="TKS117" s="18"/>
      <c r="TKT117" s="18"/>
      <c r="TKU117" s="18"/>
      <c r="TKV117" s="18"/>
      <c r="TKW117" s="18"/>
      <c r="TKX117" s="18"/>
      <c r="TKY117" s="18"/>
      <c r="TKZ117" s="18"/>
      <c r="TLA117" s="18"/>
      <c r="TLB117" s="18"/>
      <c r="TLC117" s="18"/>
      <c r="TLD117" s="18"/>
      <c r="TLE117" s="18"/>
      <c r="TLF117" s="18"/>
      <c r="TLG117" s="18"/>
      <c r="TLH117" s="18"/>
      <c r="TLI117" s="18"/>
      <c r="TLJ117" s="18"/>
      <c r="TLK117" s="18"/>
      <c r="TLL117" s="18"/>
      <c r="TLM117" s="18"/>
      <c r="TLN117" s="18"/>
      <c r="TLO117" s="18"/>
      <c r="TLP117" s="18"/>
      <c r="TLQ117" s="18"/>
      <c r="TLR117" s="18"/>
      <c r="TLS117" s="18"/>
      <c r="TLT117" s="18"/>
      <c r="TLU117" s="18"/>
      <c r="TLV117" s="18"/>
      <c r="TLW117" s="18"/>
      <c r="TLX117" s="18"/>
      <c r="TLY117" s="18"/>
      <c r="TLZ117" s="18"/>
      <c r="TMA117" s="18"/>
      <c r="TMB117" s="18"/>
      <c r="TMC117" s="18"/>
      <c r="TMD117" s="18"/>
      <c r="TME117" s="18"/>
      <c r="TMF117" s="18"/>
      <c r="TMG117" s="18"/>
      <c r="TMH117" s="18"/>
      <c r="TMI117" s="18"/>
      <c r="TMJ117" s="18"/>
      <c r="TMK117" s="18"/>
      <c r="TML117" s="18"/>
      <c r="TMM117" s="18"/>
      <c r="TMN117" s="18"/>
      <c r="TMO117" s="18"/>
      <c r="TMP117" s="18"/>
      <c r="TMQ117" s="18"/>
      <c r="TMR117" s="18"/>
      <c r="TMS117" s="18"/>
      <c r="TMT117" s="18"/>
      <c r="TMU117" s="18"/>
      <c r="TMV117" s="18"/>
      <c r="TMW117" s="18"/>
      <c r="TMX117" s="18"/>
      <c r="TMY117" s="18"/>
      <c r="TMZ117" s="18"/>
      <c r="TNA117" s="18"/>
      <c r="TNB117" s="18"/>
      <c r="TNC117" s="18"/>
      <c r="TND117" s="18"/>
      <c r="TNE117" s="18"/>
      <c r="TNF117" s="18"/>
      <c r="TNG117" s="18"/>
      <c r="TNH117" s="18"/>
      <c r="TNI117" s="18"/>
      <c r="TNJ117" s="18"/>
      <c r="TNK117" s="18"/>
      <c r="TNL117" s="18"/>
      <c r="TNM117" s="18"/>
      <c r="TNN117" s="18"/>
      <c r="TNO117" s="18"/>
      <c r="TNP117" s="18"/>
      <c r="TNQ117" s="18"/>
      <c r="TNR117" s="18"/>
      <c r="TNS117" s="18"/>
      <c r="TNT117" s="18"/>
      <c r="TNU117" s="18"/>
      <c r="TNV117" s="18"/>
      <c r="TNW117" s="18"/>
      <c r="TNX117" s="18"/>
      <c r="TNY117" s="18"/>
      <c r="TNZ117" s="18"/>
      <c r="TOA117" s="18"/>
      <c r="TOB117" s="18"/>
      <c r="TOC117" s="18"/>
      <c r="TOD117" s="18"/>
      <c r="TOE117" s="18"/>
      <c r="TOF117" s="18"/>
      <c r="TOG117" s="18"/>
      <c r="TOH117" s="18"/>
      <c r="TOI117" s="18"/>
      <c r="TOJ117" s="18"/>
      <c r="TOK117" s="18"/>
      <c r="TOL117" s="18"/>
      <c r="TOM117" s="18"/>
      <c r="TON117" s="18"/>
      <c r="TOO117" s="18"/>
      <c r="TOP117" s="18"/>
      <c r="TOQ117" s="18"/>
      <c r="TOR117" s="18"/>
      <c r="TOS117" s="18"/>
      <c r="TOT117" s="18"/>
      <c r="TOU117" s="18"/>
      <c r="TOV117" s="18"/>
      <c r="TOW117" s="18"/>
      <c r="TOX117" s="18"/>
      <c r="TOY117" s="18"/>
      <c r="TOZ117" s="18"/>
      <c r="TPA117" s="18"/>
      <c r="TPB117" s="18"/>
      <c r="TPC117" s="18"/>
      <c r="TPD117" s="18"/>
      <c r="TPE117" s="18"/>
      <c r="TPF117" s="18"/>
      <c r="TPG117" s="18"/>
      <c r="TPH117" s="18"/>
      <c r="TPI117" s="18"/>
      <c r="TPJ117" s="18"/>
      <c r="TPK117" s="18"/>
      <c r="TPL117" s="18"/>
      <c r="TPM117" s="18"/>
      <c r="TPN117" s="18"/>
      <c r="TPO117" s="18"/>
      <c r="TPP117" s="18"/>
      <c r="TPQ117" s="18"/>
      <c r="TPR117" s="18"/>
      <c r="TPS117" s="18"/>
      <c r="TPT117" s="18"/>
      <c r="TPU117" s="18"/>
      <c r="TPV117" s="18"/>
      <c r="TPW117" s="18"/>
      <c r="TPX117" s="18"/>
      <c r="TPY117" s="18"/>
      <c r="TPZ117" s="18"/>
      <c r="TQA117" s="18"/>
      <c r="TQB117" s="18"/>
      <c r="TQC117" s="18"/>
      <c r="TQD117" s="18"/>
      <c r="TQE117" s="18"/>
      <c r="TQF117" s="18"/>
      <c r="TQG117" s="18"/>
      <c r="TQH117" s="18"/>
      <c r="TQI117" s="18"/>
      <c r="TQJ117" s="18"/>
      <c r="TQK117" s="18"/>
      <c r="TQL117" s="18"/>
      <c r="TQM117" s="18"/>
      <c r="TQN117" s="18"/>
      <c r="TQO117" s="18"/>
      <c r="TQP117" s="18"/>
      <c r="TQQ117" s="18"/>
      <c r="TQR117" s="18"/>
      <c r="TQS117" s="18"/>
      <c r="TQT117" s="18"/>
      <c r="TQU117" s="18"/>
      <c r="TQV117" s="18"/>
      <c r="TQW117" s="18"/>
      <c r="TQX117" s="18"/>
      <c r="TQY117" s="18"/>
      <c r="TQZ117" s="18"/>
      <c r="TRA117" s="18"/>
      <c r="TRB117" s="18"/>
      <c r="TRC117" s="18"/>
      <c r="TRD117" s="18"/>
      <c r="TRE117" s="18"/>
      <c r="TRF117" s="18"/>
      <c r="TRG117" s="18"/>
      <c r="TRH117" s="18"/>
      <c r="TRI117" s="18"/>
      <c r="TRJ117" s="18"/>
      <c r="TRK117" s="18"/>
      <c r="TRL117" s="18"/>
      <c r="TRM117" s="18"/>
      <c r="TRN117" s="18"/>
      <c r="TRO117" s="18"/>
      <c r="TRP117" s="18"/>
      <c r="TRQ117" s="18"/>
      <c r="TRR117" s="18"/>
      <c r="TRS117" s="18"/>
      <c r="TRT117" s="18"/>
      <c r="TRU117" s="18"/>
      <c r="TRV117" s="18"/>
      <c r="TRW117" s="18"/>
      <c r="TRX117" s="18"/>
      <c r="TRY117" s="18"/>
      <c r="TRZ117" s="18"/>
      <c r="TSA117" s="18"/>
      <c r="TSB117" s="18"/>
      <c r="TSC117" s="18"/>
      <c r="TSD117" s="18"/>
      <c r="TSE117" s="18"/>
      <c r="TSF117" s="18"/>
      <c r="TSG117" s="18"/>
      <c r="TSH117" s="18"/>
      <c r="TSI117" s="18"/>
      <c r="TSJ117" s="18"/>
      <c r="TSK117" s="18"/>
      <c r="TSL117" s="18"/>
      <c r="TSM117" s="18"/>
      <c r="TSN117" s="18"/>
      <c r="TSO117" s="18"/>
      <c r="TSP117" s="18"/>
      <c r="TSQ117" s="18"/>
      <c r="TSR117" s="18"/>
      <c r="TSS117" s="18"/>
      <c r="TST117" s="18"/>
      <c r="TSU117" s="18"/>
      <c r="TSV117" s="18"/>
      <c r="TSW117" s="18"/>
      <c r="TSX117" s="18"/>
      <c r="TSY117" s="18"/>
      <c r="TSZ117" s="18"/>
      <c r="TTA117" s="18"/>
      <c r="TTB117" s="18"/>
      <c r="TTC117" s="18"/>
      <c r="TTD117" s="18"/>
      <c r="TTE117" s="18"/>
      <c r="TTF117" s="18"/>
      <c r="TTG117" s="18"/>
      <c r="TTH117" s="18"/>
      <c r="TTI117" s="18"/>
      <c r="TTJ117" s="18"/>
      <c r="TTK117" s="18"/>
      <c r="TTL117" s="18"/>
      <c r="TTM117" s="18"/>
      <c r="TTN117" s="18"/>
      <c r="TTO117" s="18"/>
      <c r="TTP117" s="18"/>
      <c r="TTQ117" s="18"/>
      <c r="TTR117" s="18"/>
      <c r="TTS117" s="18"/>
      <c r="TTT117" s="18"/>
      <c r="TTU117" s="18"/>
      <c r="TTV117" s="18"/>
      <c r="TTW117" s="18"/>
      <c r="TTX117" s="18"/>
      <c r="TTY117" s="18"/>
      <c r="TTZ117" s="18"/>
      <c r="TUA117" s="18"/>
      <c r="TUB117" s="18"/>
      <c r="TUC117" s="18"/>
      <c r="TUD117" s="18"/>
      <c r="TUE117" s="18"/>
      <c r="TUF117" s="18"/>
      <c r="TUG117" s="18"/>
      <c r="TUH117" s="18"/>
      <c r="TUI117" s="18"/>
      <c r="TUJ117" s="18"/>
      <c r="TUK117" s="18"/>
      <c r="TUL117" s="18"/>
      <c r="TUM117" s="18"/>
      <c r="TUN117" s="18"/>
      <c r="TUO117" s="18"/>
      <c r="TUP117" s="18"/>
      <c r="TUQ117" s="18"/>
      <c r="TUR117" s="18"/>
      <c r="TUS117" s="18"/>
      <c r="TUT117" s="18"/>
      <c r="TUU117" s="18"/>
      <c r="TUV117" s="18"/>
      <c r="TUW117" s="18"/>
      <c r="TUX117" s="18"/>
      <c r="TUY117" s="18"/>
      <c r="TUZ117" s="18"/>
      <c r="TVA117" s="18"/>
      <c r="TVB117" s="18"/>
      <c r="TVC117" s="18"/>
      <c r="TVD117" s="18"/>
      <c r="TVE117" s="18"/>
      <c r="TVF117" s="18"/>
      <c r="TVG117" s="18"/>
      <c r="TVH117" s="18"/>
      <c r="TVI117" s="18"/>
      <c r="TVJ117" s="18"/>
      <c r="TVK117" s="18"/>
      <c r="TVL117" s="18"/>
      <c r="TVM117" s="18"/>
      <c r="TVN117" s="18"/>
      <c r="TVO117" s="18"/>
      <c r="TVP117" s="18"/>
      <c r="TVQ117" s="18"/>
      <c r="TVR117" s="18"/>
      <c r="TVS117" s="18"/>
      <c r="TVT117" s="18"/>
      <c r="TVU117" s="18"/>
      <c r="TVV117" s="18"/>
      <c r="TVW117" s="18"/>
      <c r="TVX117" s="18"/>
      <c r="TVY117" s="18"/>
      <c r="TVZ117" s="18"/>
      <c r="TWA117" s="18"/>
      <c r="TWB117" s="18"/>
      <c r="TWC117" s="18"/>
      <c r="TWD117" s="18"/>
      <c r="TWE117" s="18"/>
      <c r="TWF117" s="18"/>
      <c r="TWG117" s="18"/>
      <c r="TWH117" s="18"/>
      <c r="TWI117" s="18"/>
      <c r="TWJ117" s="18"/>
      <c r="TWK117" s="18"/>
      <c r="TWL117" s="18"/>
      <c r="TWM117" s="18"/>
      <c r="TWN117" s="18"/>
      <c r="TWO117" s="18"/>
      <c r="TWP117" s="18"/>
      <c r="TWQ117" s="18"/>
      <c r="TWR117" s="18"/>
      <c r="TWS117" s="18"/>
      <c r="TWT117" s="18"/>
      <c r="TWU117" s="18"/>
      <c r="TWV117" s="18"/>
      <c r="TWW117" s="18"/>
      <c r="TWX117" s="18"/>
      <c r="TWY117" s="18"/>
      <c r="TWZ117" s="18"/>
      <c r="TXA117" s="18"/>
      <c r="TXB117" s="18"/>
      <c r="TXC117" s="18"/>
      <c r="TXD117" s="18"/>
      <c r="TXE117" s="18"/>
      <c r="TXF117" s="18"/>
      <c r="TXG117" s="18"/>
      <c r="TXH117" s="18"/>
      <c r="TXI117" s="18"/>
      <c r="TXJ117" s="18"/>
      <c r="TXK117" s="18"/>
      <c r="TXL117" s="18"/>
      <c r="TXM117" s="18"/>
      <c r="TXN117" s="18"/>
      <c r="TXO117" s="18"/>
      <c r="TXP117" s="18"/>
      <c r="TXQ117" s="18"/>
      <c r="TXR117" s="18"/>
      <c r="TXS117" s="18"/>
      <c r="TXT117" s="18"/>
      <c r="TXU117" s="18"/>
      <c r="TXV117" s="18"/>
      <c r="TXW117" s="18"/>
      <c r="TXX117" s="18"/>
      <c r="TXY117" s="18"/>
      <c r="TXZ117" s="18"/>
      <c r="TYA117" s="18"/>
      <c r="TYB117" s="18"/>
      <c r="TYC117" s="18"/>
      <c r="TYD117" s="18"/>
      <c r="TYE117" s="18"/>
      <c r="TYF117" s="18"/>
      <c r="TYG117" s="18"/>
      <c r="TYH117" s="18"/>
      <c r="TYI117" s="18"/>
      <c r="TYJ117" s="18"/>
      <c r="TYK117" s="18"/>
      <c r="TYL117" s="18"/>
      <c r="TYM117" s="18"/>
      <c r="TYN117" s="18"/>
      <c r="TYO117" s="18"/>
      <c r="TYP117" s="18"/>
      <c r="TYQ117" s="18"/>
      <c r="TYR117" s="18"/>
      <c r="TYS117" s="18"/>
      <c r="TYT117" s="18"/>
      <c r="TYU117" s="18"/>
      <c r="TYV117" s="18"/>
      <c r="TYW117" s="18"/>
      <c r="TYX117" s="18"/>
      <c r="TYY117" s="18"/>
      <c r="TYZ117" s="18"/>
      <c r="TZA117" s="18"/>
      <c r="TZB117" s="18"/>
      <c r="TZC117" s="18"/>
      <c r="TZD117" s="18"/>
      <c r="TZE117" s="18"/>
      <c r="TZF117" s="18"/>
      <c r="TZG117" s="18"/>
      <c r="TZH117" s="18"/>
      <c r="TZI117" s="18"/>
      <c r="TZJ117" s="18"/>
      <c r="TZK117" s="18"/>
      <c r="TZL117" s="18"/>
      <c r="TZM117" s="18"/>
      <c r="TZN117" s="18"/>
      <c r="TZO117" s="18"/>
      <c r="TZP117" s="18"/>
      <c r="TZQ117" s="18"/>
      <c r="TZR117" s="18"/>
      <c r="TZS117" s="18"/>
      <c r="TZT117" s="18"/>
      <c r="TZU117" s="18"/>
      <c r="TZV117" s="18"/>
      <c r="TZW117" s="18"/>
      <c r="TZX117" s="18"/>
      <c r="TZY117" s="18"/>
      <c r="TZZ117" s="18"/>
      <c r="UAA117" s="18"/>
      <c r="UAB117" s="18"/>
      <c r="UAC117" s="18"/>
      <c r="UAD117" s="18"/>
      <c r="UAE117" s="18"/>
      <c r="UAF117" s="18"/>
      <c r="UAG117" s="18"/>
      <c r="UAH117" s="18"/>
      <c r="UAI117" s="18"/>
      <c r="UAJ117" s="18"/>
      <c r="UAK117" s="18"/>
      <c r="UAL117" s="18"/>
      <c r="UAM117" s="18"/>
      <c r="UAN117" s="18"/>
      <c r="UAO117" s="18"/>
      <c r="UAP117" s="18"/>
      <c r="UAQ117" s="18"/>
      <c r="UAR117" s="18"/>
      <c r="UAS117" s="18"/>
      <c r="UAT117" s="18"/>
      <c r="UAU117" s="18"/>
      <c r="UAV117" s="18"/>
      <c r="UAW117" s="18"/>
      <c r="UAX117" s="18"/>
      <c r="UAY117" s="18"/>
      <c r="UAZ117" s="18"/>
      <c r="UBA117" s="18"/>
      <c r="UBB117" s="18"/>
      <c r="UBC117" s="18"/>
      <c r="UBD117" s="18"/>
      <c r="UBE117" s="18"/>
      <c r="UBF117" s="18"/>
      <c r="UBG117" s="18"/>
      <c r="UBH117" s="18"/>
      <c r="UBI117" s="18"/>
      <c r="UBJ117" s="18"/>
      <c r="UBK117" s="18"/>
      <c r="UBL117" s="18"/>
      <c r="UBM117" s="18"/>
      <c r="UBN117" s="18"/>
      <c r="UBO117" s="18"/>
      <c r="UBP117" s="18"/>
      <c r="UBQ117" s="18"/>
      <c r="UBR117" s="18"/>
      <c r="UBS117" s="18"/>
      <c r="UBT117" s="18"/>
      <c r="UBU117" s="18"/>
      <c r="UBV117" s="18"/>
      <c r="UBW117" s="18"/>
      <c r="UBX117" s="18"/>
      <c r="UBY117" s="18"/>
      <c r="UBZ117" s="18"/>
      <c r="UCA117" s="18"/>
      <c r="UCB117" s="18"/>
      <c r="UCC117" s="18"/>
      <c r="UCD117" s="18"/>
      <c r="UCE117" s="18"/>
      <c r="UCF117" s="18"/>
      <c r="UCG117" s="18"/>
      <c r="UCH117" s="18"/>
      <c r="UCI117" s="18"/>
      <c r="UCJ117" s="18"/>
      <c r="UCK117" s="18"/>
      <c r="UCL117" s="18"/>
      <c r="UCM117" s="18"/>
      <c r="UCN117" s="18"/>
      <c r="UCO117" s="18"/>
      <c r="UCP117" s="18"/>
      <c r="UCQ117" s="18"/>
      <c r="UCR117" s="18"/>
      <c r="UCS117" s="18"/>
      <c r="UCT117" s="18"/>
      <c r="UCU117" s="18"/>
      <c r="UCV117" s="18"/>
      <c r="UCW117" s="18"/>
      <c r="UCX117" s="18"/>
      <c r="UCY117" s="18"/>
      <c r="UCZ117" s="18"/>
      <c r="UDA117" s="18"/>
      <c r="UDB117" s="18"/>
      <c r="UDC117" s="18"/>
      <c r="UDD117" s="18"/>
      <c r="UDE117" s="18"/>
      <c r="UDF117" s="18"/>
      <c r="UDG117" s="18"/>
      <c r="UDH117" s="18"/>
      <c r="UDI117" s="18"/>
      <c r="UDJ117" s="18"/>
      <c r="UDK117" s="18"/>
      <c r="UDL117" s="18"/>
      <c r="UDM117" s="18"/>
      <c r="UDN117" s="18"/>
      <c r="UDO117" s="18"/>
      <c r="UDP117" s="18"/>
      <c r="UDQ117" s="18"/>
      <c r="UDR117" s="18"/>
      <c r="UDS117" s="18"/>
      <c r="UDT117" s="18"/>
      <c r="UDU117" s="18"/>
      <c r="UDV117" s="18"/>
      <c r="UDW117" s="18"/>
      <c r="UDX117" s="18"/>
      <c r="UDY117" s="18"/>
      <c r="UDZ117" s="18"/>
      <c r="UEA117" s="18"/>
      <c r="UEB117" s="18"/>
      <c r="UEC117" s="18"/>
      <c r="UED117" s="18"/>
      <c r="UEE117" s="18"/>
      <c r="UEF117" s="18"/>
      <c r="UEG117" s="18"/>
      <c r="UEH117" s="18"/>
      <c r="UEI117" s="18"/>
      <c r="UEJ117" s="18"/>
      <c r="UEK117" s="18"/>
      <c r="UEL117" s="18"/>
      <c r="UEM117" s="18"/>
      <c r="UEN117" s="18"/>
      <c r="UEO117" s="18"/>
      <c r="UEP117" s="18"/>
      <c r="UEQ117" s="18"/>
      <c r="UER117" s="18"/>
      <c r="UES117" s="18"/>
      <c r="UET117" s="18"/>
      <c r="UEU117" s="18"/>
      <c r="UEV117" s="18"/>
      <c r="UEW117" s="18"/>
      <c r="UEX117" s="18"/>
      <c r="UEY117" s="18"/>
      <c r="UEZ117" s="18"/>
      <c r="UFA117" s="18"/>
      <c r="UFB117" s="18"/>
      <c r="UFC117" s="18"/>
      <c r="UFD117" s="18"/>
      <c r="UFE117" s="18"/>
      <c r="UFF117" s="18"/>
      <c r="UFG117" s="18"/>
      <c r="UFH117" s="18"/>
      <c r="UFI117" s="18"/>
      <c r="UFJ117" s="18"/>
      <c r="UFK117" s="18"/>
      <c r="UFL117" s="18"/>
      <c r="UFM117" s="18"/>
      <c r="UFN117" s="18"/>
      <c r="UFO117" s="18"/>
      <c r="UFP117" s="18"/>
      <c r="UFQ117" s="18"/>
      <c r="UFR117" s="18"/>
      <c r="UFS117" s="18"/>
      <c r="UFT117" s="18"/>
      <c r="UFU117" s="18"/>
      <c r="UFV117" s="18"/>
      <c r="UFW117" s="18"/>
      <c r="UFX117" s="18"/>
      <c r="UFY117" s="18"/>
      <c r="UFZ117" s="18"/>
      <c r="UGA117" s="18"/>
      <c r="UGB117" s="18"/>
      <c r="UGC117" s="18"/>
      <c r="UGD117" s="18"/>
      <c r="UGE117" s="18"/>
      <c r="UGF117" s="18"/>
      <c r="UGG117" s="18"/>
      <c r="UGH117" s="18"/>
      <c r="UGI117" s="18"/>
      <c r="UGJ117" s="18"/>
      <c r="UGK117" s="18"/>
      <c r="UGL117" s="18"/>
      <c r="UGM117" s="18"/>
      <c r="UGN117" s="18"/>
      <c r="UGO117" s="18"/>
      <c r="UGP117" s="18"/>
      <c r="UGQ117" s="18"/>
      <c r="UGR117" s="18"/>
      <c r="UGS117" s="18"/>
      <c r="UGT117" s="18"/>
      <c r="UGU117" s="18"/>
      <c r="UGV117" s="18"/>
      <c r="UGW117" s="18"/>
      <c r="UGX117" s="18"/>
      <c r="UGY117" s="18"/>
      <c r="UGZ117" s="18"/>
      <c r="UHA117" s="18"/>
      <c r="UHB117" s="18"/>
      <c r="UHC117" s="18"/>
      <c r="UHD117" s="18"/>
      <c r="UHE117" s="18"/>
      <c r="UHF117" s="18"/>
      <c r="UHG117" s="18"/>
      <c r="UHH117" s="18"/>
      <c r="UHI117" s="18"/>
      <c r="UHJ117" s="18"/>
      <c r="UHK117" s="18"/>
      <c r="UHL117" s="18"/>
      <c r="UHM117" s="18"/>
      <c r="UHN117" s="18"/>
      <c r="UHO117" s="18"/>
      <c r="UHP117" s="18"/>
      <c r="UHQ117" s="18"/>
      <c r="UHR117" s="18"/>
      <c r="UHS117" s="18"/>
      <c r="UHT117" s="18"/>
      <c r="UHU117" s="18"/>
      <c r="UHV117" s="18"/>
      <c r="UHW117" s="18"/>
      <c r="UHX117" s="18"/>
      <c r="UHY117" s="18"/>
      <c r="UHZ117" s="18"/>
      <c r="UIA117" s="18"/>
      <c r="UIB117" s="18"/>
      <c r="UIC117" s="18"/>
      <c r="UID117" s="18"/>
      <c r="UIE117" s="18"/>
      <c r="UIF117" s="18"/>
      <c r="UIG117" s="18"/>
      <c r="UIH117" s="18"/>
      <c r="UII117" s="18"/>
      <c r="UIJ117" s="18"/>
      <c r="UIK117" s="18"/>
      <c r="UIL117" s="18"/>
      <c r="UIM117" s="18"/>
      <c r="UIN117" s="18"/>
      <c r="UIO117" s="18"/>
      <c r="UIP117" s="18"/>
      <c r="UIQ117" s="18"/>
      <c r="UIR117" s="18"/>
      <c r="UIS117" s="18"/>
      <c r="UIT117" s="18"/>
      <c r="UIU117" s="18"/>
      <c r="UIV117" s="18"/>
      <c r="UIW117" s="18"/>
      <c r="UIX117" s="18"/>
      <c r="UIY117" s="18"/>
      <c r="UIZ117" s="18"/>
      <c r="UJA117" s="18"/>
      <c r="UJB117" s="18"/>
      <c r="UJC117" s="18"/>
      <c r="UJD117" s="18"/>
      <c r="UJE117" s="18"/>
      <c r="UJF117" s="18"/>
      <c r="UJG117" s="18"/>
      <c r="UJH117" s="18"/>
      <c r="UJI117" s="18"/>
      <c r="UJJ117" s="18"/>
      <c r="UJK117" s="18"/>
      <c r="UJL117" s="18"/>
      <c r="UJM117" s="18"/>
      <c r="UJN117" s="18"/>
      <c r="UJO117" s="18"/>
      <c r="UJP117" s="18"/>
      <c r="UJQ117" s="18"/>
      <c r="UJR117" s="18"/>
      <c r="UJS117" s="18"/>
      <c r="UJT117" s="18"/>
      <c r="UJU117" s="18"/>
      <c r="UJV117" s="18"/>
      <c r="UJW117" s="18"/>
      <c r="UJX117" s="18"/>
      <c r="UJY117" s="18"/>
      <c r="UJZ117" s="18"/>
      <c r="UKA117" s="18"/>
      <c r="UKB117" s="18"/>
      <c r="UKC117" s="18"/>
      <c r="UKD117" s="18"/>
      <c r="UKE117" s="18"/>
      <c r="UKF117" s="18"/>
      <c r="UKG117" s="18"/>
      <c r="UKH117" s="18"/>
      <c r="UKI117" s="18"/>
      <c r="UKJ117" s="18"/>
      <c r="UKK117" s="18"/>
      <c r="UKL117" s="18"/>
      <c r="UKM117" s="18"/>
      <c r="UKN117" s="18"/>
      <c r="UKO117" s="18"/>
      <c r="UKP117" s="18"/>
      <c r="UKQ117" s="18"/>
      <c r="UKR117" s="18"/>
      <c r="UKS117" s="18"/>
      <c r="UKT117" s="18"/>
      <c r="UKU117" s="18"/>
      <c r="UKV117" s="18"/>
      <c r="UKW117" s="18"/>
      <c r="UKX117" s="18"/>
      <c r="UKY117" s="18"/>
      <c r="UKZ117" s="18"/>
      <c r="ULA117" s="18"/>
      <c r="ULB117" s="18"/>
      <c r="ULC117" s="18"/>
      <c r="ULD117" s="18"/>
      <c r="ULE117" s="18"/>
      <c r="ULF117" s="18"/>
      <c r="ULG117" s="18"/>
      <c r="ULH117" s="18"/>
      <c r="ULI117" s="18"/>
      <c r="ULJ117" s="18"/>
      <c r="ULK117" s="18"/>
      <c r="ULL117" s="18"/>
      <c r="ULM117" s="18"/>
      <c r="ULN117" s="18"/>
      <c r="ULO117" s="18"/>
      <c r="ULP117" s="18"/>
      <c r="ULQ117" s="18"/>
      <c r="ULR117" s="18"/>
      <c r="ULS117" s="18"/>
      <c r="ULT117" s="18"/>
      <c r="ULU117" s="18"/>
      <c r="ULV117" s="18"/>
      <c r="ULW117" s="18"/>
      <c r="ULX117" s="18"/>
      <c r="ULY117" s="18"/>
      <c r="ULZ117" s="18"/>
      <c r="UMA117" s="18"/>
      <c r="UMB117" s="18"/>
      <c r="UMC117" s="18"/>
      <c r="UMD117" s="18"/>
      <c r="UME117" s="18"/>
      <c r="UMF117" s="18"/>
      <c r="UMG117" s="18"/>
      <c r="UMH117" s="18"/>
      <c r="UMI117" s="18"/>
      <c r="UMJ117" s="18"/>
      <c r="UMK117" s="18"/>
      <c r="UML117" s="18"/>
      <c r="UMM117" s="18"/>
      <c r="UMN117" s="18"/>
      <c r="UMO117" s="18"/>
      <c r="UMP117" s="18"/>
      <c r="UMQ117" s="18"/>
      <c r="UMR117" s="18"/>
      <c r="UMS117" s="18"/>
      <c r="UMT117" s="18"/>
      <c r="UMU117" s="18"/>
      <c r="UMV117" s="18"/>
      <c r="UMW117" s="18"/>
      <c r="UMX117" s="18"/>
      <c r="UMY117" s="18"/>
      <c r="UMZ117" s="18"/>
      <c r="UNA117" s="18"/>
      <c r="UNB117" s="18"/>
      <c r="UNC117" s="18"/>
      <c r="UND117" s="18"/>
      <c r="UNE117" s="18"/>
      <c r="UNF117" s="18"/>
      <c r="UNG117" s="18"/>
      <c r="UNH117" s="18"/>
      <c r="UNI117" s="18"/>
      <c r="UNJ117" s="18"/>
      <c r="UNK117" s="18"/>
      <c r="UNL117" s="18"/>
      <c r="UNM117" s="18"/>
      <c r="UNN117" s="18"/>
      <c r="UNO117" s="18"/>
      <c r="UNP117" s="18"/>
      <c r="UNQ117" s="18"/>
      <c r="UNR117" s="18"/>
      <c r="UNS117" s="18"/>
      <c r="UNT117" s="18"/>
      <c r="UNU117" s="18"/>
      <c r="UNV117" s="18"/>
      <c r="UNW117" s="18"/>
      <c r="UNX117" s="18"/>
      <c r="UNY117" s="18"/>
      <c r="UNZ117" s="18"/>
      <c r="UOA117" s="18"/>
      <c r="UOB117" s="18"/>
      <c r="UOC117" s="18"/>
      <c r="UOD117" s="18"/>
      <c r="UOE117" s="18"/>
      <c r="UOF117" s="18"/>
      <c r="UOG117" s="18"/>
      <c r="UOH117" s="18"/>
      <c r="UOI117" s="18"/>
      <c r="UOJ117" s="18"/>
      <c r="UOK117" s="18"/>
      <c r="UOL117" s="18"/>
      <c r="UOM117" s="18"/>
      <c r="UON117" s="18"/>
      <c r="UOO117" s="18"/>
      <c r="UOP117" s="18"/>
      <c r="UOQ117" s="18"/>
      <c r="UOR117" s="18"/>
      <c r="UOS117" s="18"/>
      <c r="UOT117" s="18"/>
      <c r="UOU117" s="18"/>
      <c r="UOV117" s="18"/>
      <c r="UOW117" s="18"/>
      <c r="UOX117" s="18"/>
      <c r="UOY117" s="18"/>
      <c r="UOZ117" s="18"/>
      <c r="UPA117" s="18"/>
      <c r="UPB117" s="18"/>
      <c r="UPC117" s="18"/>
      <c r="UPD117" s="18"/>
      <c r="UPE117" s="18"/>
      <c r="UPF117" s="18"/>
      <c r="UPG117" s="18"/>
      <c r="UPH117" s="18"/>
      <c r="UPI117" s="18"/>
      <c r="UPJ117" s="18"/>
      <c r="UPK117" s="18"/>
      <c r="UPL117" s="18"/>
      <c r="UPM117" s="18"/>
      <c r="UPN117" s="18"/>
      <c r="UPO117" s="18"/>
      <c r="UPP117" s="18"/>
      <c r="UPQ117" s="18"/>
      <c r="UPR117" s="18"/>
      <c r="UPS117" s="18"/>
      <c r="UPT117" s="18"/>
      <c r="UPU117" s="18"/>
      <c r="UPV117" s="18"/>
      <c r="UPW117" s="18"/>
      <c r="UPX117" s="18"/>
      <c r="UPY117" s="18"/>
      <c r="UPZ117" s="18"/>
      <c r="UQA117" s="18"/>
      <c r="UQB117" s="18"/>
      <c r="UQC117" s="18"/>
      <c r="UQD117" s="18"/>
      <c r="UQE117" s="18"/>
      <c r="UQF117" s="18"/>
      <c r="UQG117" s="18"/>
      <c r="UQH117" s="18"/>
      <c r="UQI117" s="18"/>
      <c r="UQJ117" s="18"/>
      <c r="UQK117" s="18"/>
      <c r="UQL117" s="18"/>
      <c r="UQM117" s="18"/>
      <c r="UQN117" s="18"/>
      <c r="UQO117" s="18"/>
      <c r="UQP117" s="18"/>
      <c r="UQQ117" s="18"/>
      <c r="UQR117" s="18"/>
      <c r="UQS117" s="18"/>
      <c r="UQT117" s="18"/>
      <c r="UQU117" s="18"/>
      <c r="UQV117" s="18"/>
      <c r="UQW117" s="18"/>
      <c r="UQX117" s="18"/>
      <c r="UQY117" s="18"/>
      <c r="UQZ117" s="18"/>
      <c r="URA117" s="18"/>
      <c r="URB117" s="18"/>
      <c r="URC117" s="18"/>
      <c r="URD117" s="18"/>
      <c r="URE117" s="18"/>
      <c r="URF117" s="18"/>
      <c r="URG117" s="18"/>
      <c r="URH117" s="18"/>
      <c r="URI117" s="18"/>
      <c r="URJ117" s="18"/>
      <c r="URK117" s="18"/>
      <c r="URL117" s="18"/>
      <c r="URM117" s="18"/>
      <c r="URN117" s="18"/>
      <c r="URO117" s="18"/>
      <c r="URP117" s="18"/>
      <c r="URQ117" s="18"/>
      <c r="URR117" s="18"/>
      <c r="URS117" s="18"/>
      <c r="URT117" s="18"/>
      <c r="URU117" s="18"/>
      <c r="URV117" s="18"/>
      <c r="URW117" s="18"/>
      <c r="URX117" s="18"/>
      <c r="URY117" s="18"/>
      <c r="URZ117" s="18"/>
      <c r="USA117" s="18"/>
      <c r="USB117" s="18"/>
      <c r="USC117" s="18"/>
      <c r="USD117" s="18"/>
      <c r="USE117" s="18"/>
      <c r="USF117" s="18"/>
      <c r="USG117" s="18"/>
      <c r="USH117" s="18"/>
      <c r="USI117" s="18"/>
      <c r="USJ117" s="18"/>
      <c r="USK117" s="18"/>
      <c r="USL117" s="18"/>
      <c r="USM117" s="18"/>
      <c r="USN117" s="18"/>
      <c r="USO117" s="18"/>
      <c r="USP117" s="18"/>
      <c r="USQ117" s="18"/>
      <c r="USR117" s="18"/>
      <c r="USS117" s="18"/>
      <c r="UST117" s="18"/>
      <c r="USU117" s="18"/>
      <c r="USV117" s="18"/>
      <c r="USW117" s="18"/>
      <c r="USX117" s="18"/>
      <c r="USY117" s="18"/>
      <c r="USZ117" s="18"/>
      <c r="UTA117" s="18"/>
      <c r="UTB117" s="18"/>
      <c r="UTC117" s="18"/>
      <c r="UTD117" s="18"/>
      <c r="UTE117" s="18"/>
      <c r="UTF117" s="18"/>
      <c r="UTG117" s="18"/>
      <c r="UTH117" s="18"/>
      <c r="UTI117" s="18"/>
      <c r="UTJ117" s="18"/>
      <c r="UTK117" s="18"/>
      <c r="UTL117" s="18"/>
      <c r="UTM117" s="18"/>
      <c r="UTN117" s="18"/>
      <c r="UTO117" s="18"/>
      <c r="UTP117" s="18"/>
      <c r="UTQ117" s="18"/>
      <c r="UTR117" s="18"/>
      <c r="UTS117" s="18"/>
      <c r="UTT117" s="18"/>
      <c r="UTU117" s="18"/>
      <c r="UTV117" s="18"/>
      <c r="UTW117" s="18"/>
      <c r="UTX117" s="18"/>
      <c r="UTY117" s="18"/>
      <c r="UTZ117" s="18"/>
      <c r="UUA117" s="18"/>
      <c r="UUB117" s="18"/>
      <c r="UUC117" s="18"/>
      <c r="UUD117" s="18"/>
      <c r="UUE117" s="18"/>
      <c r="UUF117" s="18"/>
      <c r="UUG117" s="18"/>
      <c r="UUH117" s="18"/>
      <c r="UUI117" s="18"/>
      <c r="UUJ117" s="18"/>
      <c r="UUK117" s="18"/>
      <c r="UUL117" s="18"/>
      <c r="UUM117" s="18"/>
      <c r="UUN117" s="18"/>
      <c r="UUO117" s="18"/>
      <c r="UUP117" s="18"/>
      <c r="UUQ117" s="18"/>
      <c r="UUR117" s="18"/>
      <c r="UUS117" s="18"/>
      <c r="UUT117" s="18"/>
      <c r="UUU117" s="18"/>
      <c r="UUV117" s="18"/>
      <c r="UUW117" s="18"/>
      <c r="UUX117" s="18"/>
      <c r="UUY117" s="18"/>
      <c r="UUZ117" s="18"/>
      <c r="UVA117" s="18"/>
      <c r="UVB117" s="18"/>
      <c r="UVC117" s="18"/>
      <c r="UVD117" s="18"/>
      <c r="UVE117" s="18"/>
      <c r="UVF117" s="18"/>
      <c r="UVG117" s="18"/>
      <c r="UVH117" s="18"/>
      <c r="UVI117" s="18"/>
      <c r="UVJ117" s="18"/>
      <c r="UVK117" s="18"/>
      <c r="UVL117" s="18"/>
      <c r="UVM117" s="18"/>
      <c r="UVN117" s="18"/>
      <c r="UVO117" s="18"/>
      <c r="UVP117" s="18"/>
      <c r="UVQ117" s="18"/>
      <c r="UVR117" s="18"/>
      <c r="UVS117" s="18"/>
      <c r="UVT117" s="18"/>
      <c r="UVU117" s="18"/>
      <c r="UVV117" s="18"/>
      <c r="UVW117" s="18"/>
      <c r="UVX117" s="18"/>
      <c r="UVY117" s="18"/>
      <c r="UVZ117" s="18"/>
      <c r="UWA117" s="18"/>
      <c r="UWB117" s="18"/>
      <c r="UWC117" s="18"/>
      <c r="UWD117" s="18"/>
      <c r="UWE117" s="18"/>
      <c r="UWF117" s="18"/>
      <c r="UWG117" s="18"/>
      <c r="UWH117" s="18"/>
      <c r="UWI117" s="18"/>
      <c r="UWJ117" s="18"/>
      <c r="UWK117" s="18"/>
      <c r="UWL117" s="18"/>
      <c r="UWM117" s="18"/>
      <c r="UWN117" s="18"/>
      <c r="UWO117" s="18"/>
      <c r="UWP117" s="18"/>
      <c r="UWQ117" s="18"/>
      <c r="UWR117" s="18"/>
      <c r="UWS117" s="18"/>
      <c r="UWT117" s="18"/>
      <c r="UWU117" s="18"/>
      <c r="UWV117" s="18"/>
      <c r="UWW117" s="18"/>
      <c r="UWX117" s="18"/>
      <c r="UWY117" s="18"/>
      <c r="UWZ117" s="18"/>
      <c r="UXA117" s="18"/>
      <c r="UXB117" s="18"/>
      <c r="UXC117" s="18"/>
      <c r="UXD117" s="18"/>
      <c r="UXE117" s="18"/>
      <c r="UXF117" s="18"/>
      <c r="UXG117" s="18"/>
      <c r="UXH117" s="18"/>
      <c r="UXI117" s="18"/>
      <c r="UXJ117" s="18"/>
      <c r="UXK117" s="18"/>
      <c r="UXL117" s="18"/>
      <c r="UXM117" s="18"/>
      <c r="UXN117" s="18"/>
      <c r="UXO117" s="18"/>
      <c r="UXP117" s="18"/>
      <c r="UXQ117" s="18"/>
      <c r="UXR117" s="18"/>
      <c r="UXS117" s="18"/>
      <c r="UXT117" s="18"/>
      <c r="UXU117" s="18"/>
      <c r="UXV117" s="18"/>
      <c r="UXW117" s="18"/>
      <c r="UXX117" s="18"/>
      <c r="UXY117" s="18"/>
      <c r="UXZ117" s="18"/>
      <c r="UYA117" s="18"/>
      <c r="UYB117" s="18"/>
      <c r="UYC117" s="18"/>
      <c r="UYD117" s="18"/>
      <c r="UYE117" s="18"/>
      <c r="UYF117" s="18"/>
      <c r="UYG117" s="18"/>
      <c r="UYH117" s="18"/>
      <c r="UYI117" s="18"/>
      <c r="UYJ117" s="18"/>
      <c r="UYK117" s="18"/>
      <c r="UYL117" s="18"/>
      <c r="UYM117" s="18"/>
      <c r="UYN117" s="18"/>
      <c r="UYO117" s="18"/>
      <c r="UYP117" s="18"/>
      <c r="UYQ117" s="18"/>
      <c r="UYR117" s="18"/>
      <c r="UYS117" s="18"/>
      <c r="UYT117" s="18"/>
      <c r="UYU117" s="18"/>
      <c r="UYV117" s="18"/>
      <c r="UYW117" s="18"/>
      <c r="UYX117" s="18"/>
      <c r="UYY117" s="18"/>
      <c r="UYZ117" s="18"/>
      <c r="UZA117" s="18"/>
      <c r="UZB117" s="18"/>
      <c r="UZC117" s="18"/>
      <c r="UZD117" s="18"/>
      <c r="UZE117" s="18"/>
      <c r="UZF117" s="18"/>
      <c r="UZG117" s="18"/>
      <c r="UZH117" s="18"/>
      <c r="UZI117" s="18"/>
      <c r="UZJ117" s="18"/>
      <c r="UZK117" s="18"/>
      <c r="UZL117" s="18"/>
      <c r="UZM117" s="18"/>
      <c r="UZN117" s="18"/>
      <c r="UZO117" s="18"/>
      <c r="UZP117" s="18"/>
      <c r="UZQ117" s="18"/>
      <c r="UZR117" s="18"/>
      <c r="UZS117" s="18"/>
      <c r="UZT117" s="18"/>
      <c r="UZU117" s="18"/>
      <c r="UZV117" s="18"/>
      <c r="UZW117" s="18"/>
      <c r="UZX117" s="18"/>
      <c r="UZY117" s="18"/>
      <c r="UZZ117" s="18"/>
      <c r="VAA117" s="18"/>
      <c r="VAB117" s="18"/>
      <c r="VAC117" s="18"/>
      <c r="VAD117" s="18"/>
      <c r="VAE117" s="18"/>
      <c r="VAF117" s="18"/>
      <c r="VAG117" s="18"/>
      <c r="VAH117" s="18"/>
      <c r="VAI117" s="18"/>
      <c r="VAJ117" s="18"/>
      <c r="VAK117" s="18"/>
      <c r="VAL117" s="18"/>
      <c r="VAM117" s="18"/>
      <c r="VAN117" s="18"/>
      <c r="VAO117" s="18"/>
      <c r="VAP117" s="18"/>
      <c r="VAQ117" s="18"/>
      <c r="VAR117" s="18"/>
      <c r="VAS117" s="18"/>
      <c r="VAT117" s="18"/>
      <c r="VAU117" s="18"/>
      <c r="VAV117" s="18"/>
      <c r="VAW117" s="18"/>
      <c r="VAX117" s="18"/>
      <c r="VAY117" s="18"/>
      <c r="VAZ117" s="18"/>
      <c r="VBA117" s="18"/>
      <c r="VBB117" s="18"/>
      <c r="VBC117" s="18"/>
      <c r="VBD117" s="18"/>
      <c r="VBE117" s="18"/>
      <c r="VBF117" s="18"/>
      <c r="VBG117" s="18"/>
      <c r="VBH117" s="18"/>
      <c r="VBI117" s="18"/>
      <c r="VBJ117" s="18"/>
      <c r="VBK117" s="18"/>
      <c r="VBL117" s="18"/>
      <c r="VBM117" s="18"/>
      <c r="VBN117" s="18"/>
      <c r="VBO117" s="18"/>
      <c r="VBP117" s="18"/>
      <c r="VBQ117" s="18"/>
      <c r="VBR117" s="18"/>
      <c r="VBS117" s="18"/>
      <c r="VBT117" s="18"/>
      <c r="VBU117" s="18"/>
      <c r="VBV117" s="18"/>
      <c r="VBW117" s="18"/>
      <c r="VBX117" s="18"/>
      <c r="VBY117" s="18"/>
      <c r="VBZ117" s="18"/>
      <c r="VCA117" s="18"/>
      <c r="VCB117" s="18"/>
      <c r="VCC117" s="18"/>
      <c r="VCD117" s="18"/>
      <c r="VCE117" s="18"/>
      <c r="VCF117" s="18"/>
      <c r="VCG117" s="18"/>
      <c r="VCH117" s="18"/>
      <c r="VCI117" s="18"/>
      <c r="VCJ117" s="18"/>
      <c r="VCK117" s="18"/>
      <c r="VCL117" s="18"/>
      <c r="VCM117" s="18"/>
      <c r="VCN117" s="18"/>
      <c r="VCO117" s="18"/>
      <c r="VCP117" s="18"/>
      <c r="VCQ117" s="18"/>
      <c r="VCR117" s="18"/>
      <c r="VCS117" s="18"/>
      <c r="VCT117" s="18"/>
      <c r="VCU117" s="18"/>
      <c r="VCV117" s="18"/>
      <c r="VCW117" s="18"/>
      <c r="VCX117" s="18"/>
      <c r="VCY117" s="18"/>
      <c r="VCZ117" s="18"/>
      <c r="VDA117" s="18"/>
      <c r="VDB117" s="18"/>
      <c r="VDC117" s="18"/>
      <c r="VDD117" s="18"/>
      <c r="VDE117" s="18"/>
      <c r="VDF117" s="18"/>
      <c r="VDG117" s="18"/>
      <c r="VDH117" s="18"/>
      <c r="VDI117" s="18"/>
      <c r="VDJ117" s="18"/>
      <c r="VDK117" s="18"/>
      <c r="VDL117" s="18"/>
      <c r="VDM117" s="18"/>
      <c r="VDN117" s="18"/>
      <c r="VDO117" s="18"/>
      <c r="VDP117" s="18"/>
      <c r="VDQ117" s="18"/>
      <c r="VDR117" s="18"/>
      <c r="VDS117" s="18"/>
      <c r="VDT117" s="18"/>
      <c r="VDU117" s="18"/>
      <c r="VDV117" s="18"/>
      <c r="VDW117" s="18"/>
      <c r="VDX117" s="18"/>
      <c r="VDY117" s="18"/>
      <c r="VDZ117" s="18"/>
      <c r="VEA117" s="18"/>
      <c r="VEB117" s="18"/>
      <c r="VEC117" s="18"/>
      <c r="VED117" s="18"/>
      <c r="VEE117" s="18"/>
      <c r="VEF117" s="18"/>
      <c r="VEG117" s="18"/>
      <c r="VEH117" s="18"/>
      <c r="VEI117" s="18"/>
      <c r="VEJ117" s="18"/>
      <c r="VEK117" s="18"/>
      <c r="VEL117" s="18"/>
      <c r="VEM117" s="18"/>
      <c r="VEN117" s="18"/>
      <c r="VEO117" s="18"/>
      <c r="VEP117" s="18"/>
      <c r="VEQ117" s="18"/>
      <c r="VER117" s="18"/>
      <c r="VES117" s="18"/>
      <c r="VET117" s="18"/>
      <c r="VEU117" s="18"/>
      <c r="VEV117" s="18"/>
      <c r="VEW117" s="18"/>
      <c r="VEX117" s="18"/>
      <c r="VEY117" s="18"/>
      <c r="VEZ117" s="18"/>
      <c r="VFA117" s="18"/>
      <c r="VFB117" s="18"/>
      <c r="VFC117" s="18"/>
      <c r="VFD117" s="18"/>
      <c r="VFE117" s="18"/>
      <c r="VFF117" s="18"/>
      <c r="VFG117" s="18"/>
      <c r="VFH117" s="18"/>
      <c r="VFI117" s="18"/>
      <c r="VFJ117" s="18"/>
      <c r="VFK117" s="18"/>
      <c r="VFL117" s="18"/>
      <c r="VFM117" s="18"/>
      <c r="VFN117" s="18"/>
      <c r="VFO117" s="18"/>
      <c r="VFP117" s="18"/>
      <c r="VFQ117" s="18"/>
      <c r="VFR117" s="18"/>
      <c r="VFS117" s="18"/>
      <c r="VFT117" s="18"/>
      <c r="VFU117" s="18"/>
      <c r="VFV117" s="18"/>
      <c r="VFW117" s="18"/>
      <c r="VFX117" s="18"/>
      <c r="VFY117" s="18"/>
      <c r="VFZ117" s="18"/>
      <c r="VGA117" s="18"/>
      <c r="VGB117" s="18"/>
      <c r="VGC117" s="18"/>
      <c r="VGD117" s="18"/>
      <c r="VGE117" s="18"/>
      <c r="VGF117" s="18"/>
      <c r="VGG117" s="18"/>
      <c r="VGH117" s="18"/>
      <c r="VGI117" s="18"/>
      <c r="VGJ117" s="18"/>
      <c r="VGK117" s="18"/>
      <c r="VGL117" s="18"/>
      <c r="VGM117" s="18"/>
      <c r="VGN117" s="18"/>
      <c r="VGO117" s="18"/>
      <c r="VGP117" s="18"/>
      <c r="VGQ117" s="18"/>
      <c r="VGR117" s="18"/>
      <c r="VGS117" s="18"/>
      <c r="VGT117" s="18"/>
      <c r="VGU117" s="18"/>
      <c r="VGV117" s="18"/>
      <c r="VGW117" s="18"/>
      <c r="VGX117" s="18"/>
      <c r="VGY117" s="18"/>
      <c r="VGZ117" s="18"/>
      <c r="VHA117" s="18"/>
      <c r="VHB117" s="18"/>
      <c r="VHC117" s="18"/>
      <c r="VHD117" s="18"/>
      <c r="VHE117" s="18"/>
      <c r="VHF117" s="18"/>
      <c r="VHG117" s="18"/>
      <c r="VHH117" s="18"/>
      <c r="VHI117" s="18"/>
      <c r="VHJ117" s="18"/>
      <c r="VHK117" s="18"/>
      <c r="VHL117" s="18"/>
      <c r="VHM117" s="18"/>
      <c r="VHN117" s="18"/>
      <c r="VHO117" s="18"/>
      <c r="VHP117" s="18"/>
      <c r="VHQ117" s="18"/>
      <c r="VHR117" s="18"/>
      <c r="VHS117" s="18"/>
      <c r="VHT117" s="18"/>
      <c r="VHU117" s="18"/>
      <c r="VHV117" s="18"/>
      <c r="VHW117" s="18"/>
      <c r="VHX117" s="18"/>
      <c r="VHY117" s="18"/>
      <c r="VHZ117" s="18"/>
      <c r="VIA117" s="18"/>
      <c r="VIB117" s="18"/>
      <c r="VIC117" s="18"/>
      <c r="VID117" s="18"/>
      <c r="VIE117" s="18"/>
      <c r="VIF117" s="18"/>
      <c r="VIG117" s="18"/>
      <c r="VIH117" s="18"/>
      <c r="VII117" s="18"/>
      <c r="VIJ117" s="18"/>
      <c r="VIK117" s="18"/>
      <c r="VIL117" s="18"/>
      <c r="VIM117" s="18"/>
      <c r="VIN117" s="18"/>
      <c r="VIO117" s="18"/>
      <c r="VIP117" s="18"/>
      <c r="VIQ117" s="18"/>
      <c r="VIR117" s="18"/>
      <c r="VIS117" s="18"/>
      <c r="VIT117" s="18"/>
      <c r="VIU117" s="18"/>
      <c r="VIV117" s="18"/>
      <c r="VIW117" s="18"/>
      <c r="VIX117" s="18"/>
      <c r="VIY117" s="18"/>
      <c r="VIZ117" s="18"/>
      <c r="VJA117" s="18"/>
      <c r="VJB117" s="18"/>
      <c r="VJC117" s="18"/>
      <c r="VJD117" s="18"/>
      <c r="VJE117" s="18"/>
      <c r="VJF117" s="18"/>
      <c r="VJG117" s="18"/>
      <c r="VJH117" s="18"/>
      <c r="VJI117" s="18"/>
      <c r="VJJ117" s="18"/>
      <c r="VJK117" s="18"/>
      <c r="VJL117" s="18"/>
      <c r="VJM117" s="18"/>
      <c r="VJN117" s="18"/>
      <c r="VJO117" s="18"/>
      <c r="VJP117" s="18"/>
      <c r="VJQ117" s="18"/>
      <c r="VJR117" s="18"/>
      <c r="VJS117" s="18"/>
      <c r="VJT117" s="18"/>
      <c r="VJU117" s="18"/>
      <c r="VJV117" s="18"/>
      <c r="VJW117" s="18"/>
      <c r="VJX117" s="18"/>
      <c r="VJY117" s="18"/>
      <c r="VJZ117" s="18"/>
      <c r="VKA117" s="18"/>
      <c r="VKB117" s="18"/>
      <c r="VKC117" s="18"/>
      <c r="VKD117" s="18"/>
      <c r="VKE117" s="18"/>
      <c r="VKF117" s="18"/>
      <c r="VKG117" s="18"/>
      <c r="VKH117" s="18"/>
      <c r="VKI117" s="18"/>
      <c r="VKJ117" s="18"/>
      <c r="VKK117" s="18"/>
      <c r="VKL117" s="18"/>
      <c r="VKM117" s="18"/>
      <c r="VKN117" s="18"/>
      <c r="VKO117" s="18"/>
      <c r="VKP117" s="18"/>
      <c r="VKQ117" s="18"/>
      <c r="VKR117" s="18"/>
      <c r="VKS117" s="18"/>
      <c r="VKT117" s="18"/>
      <c r="VKU117" s="18"/>
      <c r="VKV117" s="18"/>
      <c r="VKW117" s="18"/>
      <c r="VKX117" s="18"/>
      <c r="VKY117" s="18"/>
      <c r="VKZ117" s="18"/>
      <c r="VLA117" s="18"/>
      <c r="VLB117" s="18"/>
      <c r="VLC117" s="18"/>
      <c r="VLD117" s="18"/>
      <c r="VLE117" s="18"/>
      <c r="VLF117" s="18"/>
      <c r="VLG117" s="18"/>
      <c r="VLH117" s="18"/>
      <c r="VLI117" s="18"/>
      <c r="VLJ117" s="18"/>
      <c r="VLK117" s="18"/>
      <c r="VLL117" s="18"/>
      <c r="VLM117" s="18"/>
      <c r="VLN117" s="18"/>
      <c r="VLO117" s="18"/>
      <c r="VLP117" s="18"/>
      <c r="VLQ117" s="18"/>
      <c r="VLR117" s="18"/>
      <c r="VLS117" s="18"/>
      <c r="VLT117" s="18"/>
      <c r="VLU117" s="18"/>
      <c r="VLV117" s="18"/>
      <c r="VLW117" s="18"/>
      <c r="VLX117" s="18"/>
      <c r="VLY117" s="18"/>
      <c r="VLZ117" s="18"/>
      <c r="VMA117" s="18"/>
      <c r="VMB117" s="18"/>
      <c r="VMC117" s="18"/>
      <c r="VMD117" s="18"/>
      <c r="VME117" s="18"/>
      <c r="VMF117" s="18"/>
      <c r="VMG117" s="18"/>
      <c r="VMH117" s="18"/>
      <c r="VMI117" s="18"/>
      <c r="VMJ117" s="18"/>
      <c r="VMK117" s="18"/>
      <c r="VML117" s="18"/>
      <c r="VMM117" s="18"/>
      <c r="VMN117" s="18"/>
      <c r="VMO117" s="18"/>
      <c r="VMP117" s="18"/>
      <c r="VMQ117" s="18"/>
      <c r="VMR117" s="18"/>
      <c r="VMS117" s="18"/>
      <c r="VMT117" s="18"/>
      <c r="VMU117" s="18"/>
      <c r="VMV117" s="18"/>
      <c r="VMW117" s="18"/>
      <c r="VMX117" s="18"/>
      <c r="VMY117" s="18"/>
      <c r="VMZ117" s="18"/>
      <c r="VNA117" s="18"/>
      <c r="VNB117" s="18"/>
      <c r="VNC117" s="18"/>
      <c r="VND117" s="18"/>
      <c r="VNE117" s="18"/>
      <c r="VNF117" s="18"/>
      <c r="VNG117" s="18"/>
      <c r="VNH117" s="18"/>
      <c r="VNI117" s="18"/>
      <c r="VNJ117" s="18"/>
      <c r="VNK117" s="18"/>
      <c r="VNL117" s="18"/>
      <c r="VNM117" s="18"/>
      <c r="VNN117" s="18"/>
      <c r="VNO117" s="18"/>
      <c r="VNP117" s="18"/>
      <c r="VNQ117" s="18"/>
      <c r="VNR117" s="18"/>
      <c r="VNS117" s="18"/>
      <c r="VNT117" s="18"/>
      <c r="VNU117" s="18"/>
      <c r="VNV117" s="18"/>
      <c r="VNW117" s="18"/>
      <c r="VNX117" s="18"/>
      <c r="VNY117" s="18"/>
      <c r="VNZ117" s="18"/>
      <c r="VOA117" s="18"/>
      <c r="VOB117" s="18"/>
      <c r="VOC117" s="18"/>
      <c r="VOD117" s="18"/>
      <c r="VOE117" s="18"/>
      <c r="VOF117" s="18"/>
      <c r="VOG117" s="18"/>
      <c r="VOH117" s="18"/>
      <c r="VOI117" s="18"/>
      <c r="VOJ117" s="18"/>
      <c r="VOK117" s="18"/>
      <c r="VOL117" s="18"/>
      <c r="VOM117" s="18"/>
      <c r="VON117" s="18"/>
      <c r="VOO117" s="18"/>
      <c r="VOP117" s="18"/>
      <c r="VOQ117" s="18"/>
      <c r="VOR117" s="18"/>
      <c r="VOS117" s="18"/>
      <c r="VOT117" s="18"/>
      <c r="VOU117" s="18"/>
      <c r="VOV117" s="18"/>
      <c r="VOW117" s="18"/>
      <c r="VOX117" s="18"/>
      <c r="VOY117" s="18"/>
      <c r="VOZ117" s="18"/>
      <c r="VPA117" s="18"/>
      <c r="VPB117" s="18"/>
      <c r="VPC117" s="18"/>
      <c r="VPD117" s="18"/>
      <c r="VPE117" s="18"/>
      <c r="VPF117" s="18"/>
      <c r="VPG117" s="18"/>
      <c r="VPH117" s="18"/>
      <c r="VPI117" s="18"/>
      <c r="VPJ117" s="18"/>
      <c r="VPK117" s="18"/>
      <c r="VPL117" s="18"/>
      <c r="VPM117" s="18"/>
      <c r="VPN117" s="18"/>
      <c r="VPO117" s="18"/>
      <c r="VPP117" s="18"/>
      <c r="VPQ117" s="18"/>
      <c r="VPR117" s="18"/>
      <c r="VPS117" s="18"/>
      <c r="VPT117" s="18"/>
      <c r="VPU117" s="18"/>
      <c r="VPV117" s="18"/>
      <c r="VPW117" s="18"/>
      <c r="VPX117" s="18"/>
      <c r="VPY117" s="18"/>
      <c r="VPZ117" s="18"/>
      <c r="VQA117" s="18"/>
      <c r="VQB117" s="18"/>
      <c r="VQC117" s="18"/>
      <c r="VQD117" s="18"/>
      <c r="VQE117" s="18"/>
      <c r="VQF117" s="18"/>
      <c r="VQG117" s="18"/>
      <c r="VQH117" s="18"/>
      <c r="VQI117" s="18"/>
      <c r="VQJ117" s="18"/>
      <c r="VQK117" s="18"/>
      <c r="VQL117" s="18"/>
      <c r="VQM117" s="18"/>
      <c r="VQN117" s="18"/>
      <c r="VQO117" s="18"/>
      <c r="VQP117" s="18"/>
      <c r="VQQ117" s="18"/>
      <c r="VQR117" s="18"/>
      <c r="VQS117" s="18"/>
      <c r="VQT117" s="18"/>
      <c r="VQU117" s="18"/>
      <c r="VQV117" s="18"/>
      <c r="VQW117" s="18"/>
      <c r="VQX117" s="18"/>
      <c r="VQY117" s="18"/>
      <c r="VQZ117" s="18"/>
      <c r="VRA117" s="18"/>
      <c r="VRB117" s="18"/>
      <c r="VRC117" s="18"/>
      <c r="VRD117" s="18"/>
      <c r="VRE117" s="18"/>
      <c r="VRF117" s="18"/>
      <c r="VRG117" s="18"/>
      <c r="VRH117" s="18"/>
      <c r="VRI117" s="18"/>
      <c r="VRJ117" s="18"/>
      <c r="VRK117" s="18"/>
      <c r="VRL117" s="18"/>
      <c r="VRM117" s="18"/>
      <c r="VRN117" s="18"/>
      <c r="VRO117" s="18"/>
      <c r="VRP117" s="18"/>
      <c r="VRQ117" s="18"/>
      <c r="VRR117" s="18"/>
      <c r="VRS117" s="18"/>
      <c r="VRT117" s="18"/>
      <c r="VRU117" s="18"/>
      <c r="VRV117" s="18"/>
      <c r="VRW117" s="18"/>
      <c r="VRX117" s="18"/>
      <c r="VRY117" s="18"/>
      <c r="VRZ117" s="18"/>
      <c r="VSA117" s="18"/>
      <c r="VSB117" s="18"/>
      <c r="VSC117" s="18"/>
      <c r="VSD117" s="18"/>
      <c r="VSE117" s="18"/>
      <c r="VSF117" s="18"/>
      <c r="VSG117" s="18"/>
      <c r="VSH117" s="18"/>
      <c r="VSI117" s="18"/>
      <c r="VSJ117" s="18"/>
      <c r="VSK117" s="18"/>
      <c r="VSL117" s="18"/>
      <c r="VSM117" s="18"/>
      <c r="VSN117" s="18"/>
      <c r="VSO117" s="18"/>
      <c r="VSP117" s="18"/>
      <c r="VSQ117" s="18"/>
      <c r="VSR117" s="18"/>
      <c r="VSS117" s="18"/>
      <c r="VST117" s="18"/>
      <c r="VSU117" s="18"/>
      <c r="VSV117" s="18"/>
      <c r="VSW117" s="18"/>
      <c r="VSX117" s="18"/>
      <c r="VSY117" s="18"/>
      <c r="VSZ117" s="18"/>
      <c r="VTA117" s="18"/>
      <c r="VTB117" s="18"/>
      <c r="VTC117" s="18"/>
      <c r="VTD117" s="18"/>
      <c r="VTE117" s="18"/>
      <c r="VTF117" s="18"/>
      <c r="VTG117" s="18"/>
      <c r="VTH117" s="18"/>
      <c r="VTI117" s="18"/>
      <c r="VTJ117" s="18"/>
      <c r="VTK117" s="18"/>
      <c r="VTL117" s="18"/>
      <c r="VTM117" s="18"/>
      <c r="VTN117" s="18"/>
      <c r="VTO117" s="18"/>
      <c r="VTP117" s="18"/>
      <c r="VTQ117" s="18"/>
      <c r="VTR117" s="18"/>
      <c r="VTS117" s="18"/>
      <c r="VTT117" s="18"/>
      <c r="VTU117" s="18"/>
      <c r="VTV117" s="18"/>
      <c r="VTW117" s="18"/>
      <c r="VTX117" s="18"/>
      <c r="VTY117" s="18"/>
      <c r="VTZ117" s="18"/>
      <c r="VUA117" s="18"/>
      <c r="VUB117" s="18"/>
      <c r="VUC117" s="18"/>
      <c r="VUD117" s="18"/>
      <c r="VUE117" s="18"/>
      <c r="VUF117" s="18"/>
      <c r="VUG117" s="18"/>
      <c r="VUH117" s="18"/>
      <c r="VUI117" s="18"/>
      <c r="VUJ117" s="18"/>
      <c r="VUK117" s="18"/>
      <c r="VUL117" s="18"/>
      <c r="VUM117" s="18"/>
      <c r="VUN117" s="18"/>
      <c r="VUO117" s="18"/>
      <c r="VUP117" s="18"/>
      <c r="VUQ117" s="18"/>
      <c r="VUR117" s="18"/>
      <c r="VUS117" s="18"/>
      <c r="VUT117" s="18"/>
      <c r="VUU117" s="18"/>
      <c r="VUV117" s="18"/>
      <c r="VUW117" s="18"/>
      <c r="VUX117" s="18"/>
      <c r="VUY117" s="18"/>
      <c r="VUZ117" s="18"/>
      <c r="VVA117" s="18"/>
      <c r="VVB117" s="18"/>
      <c r="VVC117" s="18"/>
      <c r="VVD117" s="18"/>
      <c r="VVE117" s="18"/>
      <c r="VVF117" s="18"/>
      <c r="VVG117" s="18"/>
      <c r="VVH117" s="18"/>
      <c r="VVI117" s="18"/>
      <c r="VVJ117" s="18"/>
      <c r="VVK117" s="18"/>
      <c r="VVL117" s="18"/>
      <c r="VVM117" s="18"/>
      <c r="VVN117" s="18"/>
      <c r="VVO117" s="18"/>
      <c r="VVP117" s="18"/>
      <c r="VVQ117" s="18"/>
      <c r="VVR117" s="18"/>
      <c r="VVS117" s="18"/>
      <c r="VVT117" s="18"/>
      <c r="VVU117" s="18"/>
      <c r="VVV117" s="18"/>
      <c r="VVW117" s="18"/>
      <c r="VVX117" s="18"/>
      <c r="VVY117" s="18"/>
      <c r="VVZ117" s="18"/>
      <c r="VWA117" s="18"/>
      <c r="VWB117" s="18"/>
      <c r="VWC117" s="18"/>
      <c r="VWD117" s="18"/>
      <c r="VWE117" s="18"/>
      <c r="VWF117" s="18"/>
      <c r="VWG117" s="18"/>
      <c r="VWH117" s="18"/>
      <c r="VWI117" s="18"/>
      <c r="VWJ117" s="18"/>
      <c r="VWK117" s="18"/>
      <c r="VWL117" s="18"/>
      <c r="VWM117" s="18"/>
      <c r="VWN117" s="18"/>
      <c r="VWO117" s="18"/>
      <c r="VWP117" s="18"/>
      <c r="VWQ117" s="18"/>
      <c r="VWR117" s="18"/>
      <c r="VWS117" s="18"/>
      <c r="VWT117" s="18"/>
      <c r="VWU117" s="18"/>
      <c r="VWV117" s="18"/>
      <c r="VWW117" s="18"/>
      <c r="VWX117" s="18"/>
      <c r="VWY117" s="18"/>
      <c r="VWZ117" s="18"/>
      <c r="VXA117" s="18"/>
      <c r="VXB117" s="18"/>
      <c r="VXC117" s="18"/>
      <c r="VXD117" s="18"/>
      <c r="VXE117" s="18"/>
      <c r="VXF117" s="18"/>
      <c r="VXG117" s="18"/>
      <c r="VXH117" s="18"/>
      <c r="VXI117" s="18"/>
      <c r="VXJ117" s="18"/>
      <c r="VXK117" s="18"/>
      <c r="VXL117" s="18"/>
      <c r="VXM117" s="18"/>
      <c r="VXN117" s="18"/>
      <c r="VXO117" s="18"/>
      <c r="VXP117" s="18"/>
      <c r="VXQ117" s="18"/>
      <c r="VXR117" s="18"/>
      <c r="VXS117" s="18"/>
      <c r="VXT117" s="18"/>
      <c r="VXU117" s="18"/>
      <c r="VXV117" s="18"/>
      <c r="VXW117" s="18"/>
      <c r="VXX117" s="18"/>
      <c r="VXY117" s="18"/>
      <c r="VXZ117" s="18"/>
      <c r="VYA117" s="18"/>
      <c r="VYB117" s="18"/>
      <c r="VYC117" s="18"/>
      <c r="VYD117" s="18"/>
      <c r="VYE117" s="18"/>
      <c r="VYF117" s="18"/>
      <c r="VYG117" s="18"/>
      <c r="VYH117" s="18"/>
      <c r="VYI117" s="18"/>
      <c r="VYJ117" s="18"/>
      <c r="VYK117" s="18"/>
      <c r="VYL117" s="18"/>
      <c r="VYM117" s="18"/>
      <c r="VYN117" s="18"/>
      <c r="VYO117" s="18"/>
      <c r="VYP117" s="18"/>
      <c r="VYQ117" s="18"/>
      <c r="VYR117" s="18"/>
      <c r="VYS117" s="18"/>
      <c r="VYT117" s="18"/>
      <c r="VYU117" s="18"/>
      <c r="VYV117" s="18"/>
      <c r="VYW117" s="18"/>
      <c r="VYX117" s="18"/>
      <c r="VYY117" s="18"/>
      <c r="VYZ117" s="18"/>
      <c r="VZA117" s="18"/>
      <c r="VZB117" s="18"/>
      <c r="VZC117" s="18"/>
      <c r="VZD117" s="18"/>
      <c r="VZE117" s="18"/>
      <c r="VZF117" s="18"/>
      <c r="VZG117" s="18"/>
      <c r="VZH117" s="18"/>
      <c r="VZI117" s="18"/>
      <c r="VZJ117" s="18"/>
      <c r="VZK117" s="18"/>
      <c r="VZL117" s="18"/>
      <c r="VZM117" s="18"/>
      <c r="VZN117" s="18"/>
      <c r="VZO117" s="18"/>
      <c r="VZP117" s="18"/>
      <c r="VZQ117" s="18"/>
      <c r="VZR117" s="18"/>
      <c r="VZS117" s="18"/>
      <c r="VZT117" s="18"/>
      <c r="VZU117" s="18"/>
      <c r="VZV117" s="18"/>
      <c r="VZW117" s="18"/>
      <c r="VZX117" s="18"/>
      <c r="VZY117" s="18"/>
      <c r="VZZ117" s="18"/>
      <c r="WAA117" s="18"/>
      <c r="WAB117" s="18"/>
      <c r="WAC117" s="18"/>
      <c r="WAD117" s="18"/>
      <c r="WAE117" s="18"/>
      <c r="WAF117" s="18"/>
      <c r="WAG117" s="18"/>
      <c r="WAH117" s="18"/>
      <c r="WAI117" s="18"/>
      <c r="WAJ117" s="18"/>
      <c r="WAK117" s="18"/>
      <c r="WAL117" s="18"/>
      <c r="WAM117" s="18"/>
      <c r="WAN117" s="18"/>
      <c r="WAO117" s="18"/>
      <c r="WAP117" s="18"/>
      <c r="WAQ117" s="18"/>
      <c r="WAR117" s="18"/>
      <c r="WAS117" s="18"/>
      <c r="WAT117" s="18"/>
      <c r="WAU117" s="18"/>
      <c r="WAV117" s="18"/>
      <c r="WAW117" s="18"/>
      <c r="WAX117" s="18"/>
      <c r="WAY117" s="18"/>
      <c r="WAZ117" s="18"/>
      <c r="WBA117" s="18"/>
      <c r="WBB117" s="18"/>
      <c r="WBC117" s="18"/>
      <c r="WBD117" s="18"/>
      <c r="WBE117" s="18"/>
      <c r="WBF117" s="18"/>
      <c r="WBG117" s="18"/>
      <c r="WBH117" s="18"/>
      <c r="WBI117" s="18"/>
      <c r="WBJ117" s="18"/>
      <c r="WBK117" s="18"/>
      <c r="WBL117" s="18"/>
      <c r="WBM117" s="18"/>
      <c r="WBN117" s="18"/>
      <c r="WBO117" s="18"/>
      <c r="WBP117" s="18"/>
      <c r="WBQ117" s="18"/>
      <c r="WBR117" s="18"/>
      <c r="WBS117" s="18"/>
      <c r="WBT117" s="18"/>
      <c r="WBU117" s="18"/>
      <c r="WBV117" s="18"/>
      <c r="WBW117" s="18"/>
      <c r="WBX117" s="18"/>
      <c r="WBY117" s="18"/>
      <c r="WBZ117" s="18"/>
      <c r="WCA117" s="18"/>
      <c r="WCB117" s="18"/>
      <c r="WCC117" s="18"/>
      <c r="WCD117" s="18"/>
      <c r="WCE117" s="18"/>
      <c r="WCF117" s="18"/>
      <c r="WCG117" s="18"/>
      <c r="WCH117" s="18"/>
      <c r="WCI117" s="18"/>
      <c r="WCJ117" s="18"/>
      <c r="WCK117" s="18"/>
      <c r="WCL117" s="18"/>
      <c r="WCM117" s="18"/>
      <c r="WCN117" s="18"/>
      <c r="WCO117" s="18"/>
      <c r="WCP117" s="18"/>
      <c r="WCQ117" s="18"/>
      <c r="WCR117" s="18"/>
      <c r="WCS117" s="18"/>
      <c r="WCT117" s="18"/>
      <c r="WCU117" s="18"/>
      <c r="WCV117" s="18"/>
      <c r="WCW117" s="18"/>
      <c r="WCX117" s="18"/>
      <c r="WCY117" s="18"/>
      <c r="WCZ117" s="18"/>
      <c r="WDA117" s="18"/>
      <c r="WDB117" s="18"/>
      <c r="WDC117" s="18"/>
      <c r="WDD117" s="18"/>
      <c r="WDE117" s="18"/>
      <c r="WDF117" s="18"/>
      <c r="WDG117" s="18"/>
      <c r="WDH117" s="18"/>
      <c r="WDI117" s="18"/>
      <c r="WDJ117" s="18"/>
      <c r="WDK117" s="18"/>
      <c r="WDL117" s="18"/>
      <c r="WDM117" s="18"/>
      <c r="WDN117" s="18"/>
      <c r="WDO117" s="18"/>
      <c r="WDP117" s="18"/>
      <c r="WDQ117" s="18"/>
      <c r="WDR117" s="18"/>
      <c r="WDS117" s="18"/>
      <c r="WDT117" s="18"/>
      <c r="WDU117" s="18"/>
      <c r="WDV117" s="18"/>
      <c r="WDW117" s="18"/>
      <c r="WDX117" s="18"/>
      <c r="WDY117" s="18"/>
      <c r="WDZ117" s="18"/>
      <c r="WEA117" s="18"/>
      <c r="WEB117" s="18"/>
      <c r="WEC117" s="18"/>
      <c r="WED117" s="18"/>
      <c r="WEE117" s="18"/>
      <c r="WEF117" s="18"/>
      <c r="WEG117" s="18"/>
      <c r="WEH117" s="18"/>
      <c r="WEI117" s="18"/>
      <c r="WEJ117" s="18"/>
      <c r="WEK117" s="18"/>
      <c r="WEL117" s="18"/>
      <c r="WEM117" s="18"/>
      <c r="WEN117" s="18"/>
      <c r="WEO117" s="18"/>
      <c r="WEP117" s="18"/>
      <c r="WEQ117" s="18"/>
      <c r="WER117" s="18"/>
      <c r="WES117" s="18"/>
      <c r="WET117" s="18"/>
      <c r="WEU117" s="18"/>
      <c r="WEV117" s="18"/>
      <c r="WEW117" s="18"/>
      <c r="WEX117" s="18"/>
      <c r="WEY117" s="18"/>
      <c r="WEZ117" s="18"/>
      <c r="WFA117" s="18"/>
      <c r="WFB117" s="18"/>
      <c r="WFC117" s="18"/>
      <c r="WFD117" s="18"/>
      <c r="WFE117" s="18"/>
      <c r="WFF117" s="18"/>
      <c r="WFG117" s="18"/>
      <c r="WFH117" s="18"/>
      <c r="WFI117" s="18"/>
      <c r="WFJ117" s="18"/>
      <c r="WFK117" s="18"/>
      <c r="WFL117" s="18"/>
      <c r="WFM117" s="18"/>
      <c r="WFN117" s="18"/>
      <c r="WFO117" s="18"/>
      <c r="WFP117" s="18"/>
      <c r="WFQ117" s="18"/>
      <c r="WFR117" s="18"/>
      <c r="WFS117" s="18"/>
      <c r="WFT117" s="18"/>
      <c r="WFU117" s="18"/>
      <c r="WFV117" s="18"/>
      <c r="WFW117" s="18"/>
      <c r="WFX117" s="18"/>
      <c r="WFY117" s="18"/>
      <c r="WFZ117" s="18"/>
      <c r="WGA117" s="18"/>
      <c r="WGB117" s="18"/>
      <c r="WGC117" s="18"/>
      <c r="WGD117" s="18"/>
      <c r="WGE117" s="18"/>
      <c r="WGF117" s="18"/>
      <c r="WGG117" s="18"/>
      <c r="WGH117" s="18"/>
      <c r="WGI117" s="18"/>
      <c r="WGJ117" s="18"/>
      <c r="WGK117" s="18"/>
      <c r="WGL117" s="18"/>
      <c r="WGM117" s="18"/>
      <c r="WGN117" s="18"/>
      <c r="WGO117" s="18"/>
      <c r="WGP117" s="18"/>
      <c r="WGQ117" s="18"/>
      <c r="WGR117" s="18"/>
      <c r="WGS117" s="18"/>
      <c r="WGT117" s="18"/>
      <c r="WGU117" s="18"/>
      <c r="WGV117" s="18"/>
      <c r="WGW117" s="18"/>
      <c r="WGX117" s="18"/>
      <c r="WGY117" s="18"/>
      <c r="WGZ117" s="18"/>
      <c r="WHA117" s="18"/>
      <c r="WHB117" s="18"/>
      <c r="WHC117" s="18"/>
      <c r="WHD117" s="18"/>
      <c r="WHE117" s="18"/>
      <c r="WHF117" s="18"/>
      <c r="WHG117" s="18"/>
      <c r="WHH117" s="18"/>
      <c r="WHI117" s="18"/>
      <c r="WHJ117" s="18"/>
      <c r="WHK117" s="18"/>
      <c r="WHL117" s="18"/>
      <c r="WHM117" s="18"/>
      <c r="WHN117" s="18"/>
      <c r="WHO117" s="18"/>
      <c r="WHP117" s="18"/>
      <c r="WHQ117" s="18"/>
      <c r="WHR117" s="18"/>
      <c r="WHS117" s="18"/>
      <c r="WHT117" s="18"/>
      <c r="WHU117" s="18"/>
      <c r="WHV117" s="18"/>
      <c r="WHW117" s="18"/>
      <c r="WHX117" s="18"/>
      <c r="WHY117" s="18"/>
      <c r="WHZ117" s="18"/>
      <c r="WIA117" s="18"/>
      <c r="WIB117" s="18"/>
      <c r="WIC117" s="18"/>
      <c r="WID117" s="18"/>
      <c r="WIE117" s="18"/>
      <c r="WIF117" s="18"/>
      <c r="WIG117" s="18"/>
      <c r="WIH117" s="18"/>
      <c r="WII117" s="18"/>
      <c r="WIJ117" s="18"/>
      <c r="WIK117" s="18"/>
      <c r="WIL117" s="18"/>
      <c r="WIM117" s="18"/>
      <c r="WIN117" s="18"/>
      <c r="WIO117" s="18"/>
      <c r="WIP117" s="18"/>
      <c r="WIQ117" s="18"/>
      <c r="WIR117" s="18"/>
      <c r="WIS117" s="18"/>
      <c r="WIT117" s="18"/>
      <c r="WIU117" s="18"/>
      <c r="WIV117" s="18"/>
      <c r="WIW117" s="18"/>
      <c r="WIX117" s="18"/>
      <c r="WIY117" s="18"/>
      <c r="WIZ117" s="18"/>
      <c r="WJA117" s="18"/>
      <c r="WJB117" s="18"/>
      <c r="WJC117" s="18"/>
      <c r="WJD117" s="18"/>
      <c r="WJE117" s="18"/>
      <c r="WJF117" s="18"/>
      <c r="WJG117" s="18"/>
      <c r="WJH117" s="18"/>
      <c r="WJI117" s="18"/>
      <c r="WJJ117" s="18"/>
      <c r="WJK117" s="18"/>
      <c r="WJL117" s="18"/>
      <c r="WJM117" s="18"/>
      <c r="WJN117" s="18"/>
      <c r="WJO117" s="18"/>
      <c r="WJP117" s="18"/>
      <c r="WJQ117" s="18"/>
      <c r="WJR117" s="18"/>
      <c r="WJS117" s="18"/>
      <c r="WJT117" s="18"/>
      <c r="WJU117" s="18"/>
      <c r="WJV117" s="18"/>
      <c r="WJW117" s="18"/>
      <c r="WJX117" s="18"/>
      <c r="WJY117" s="18"/>
      <c r="WJZ117" s="18"/>
      <c r="WKA117" s="18"/>
      <c r="WKB117" s="18"/>
      <c r="WKC117" s="18"/>
      <c r="WKD117" s="18"/>
      <c r="WKE117" s="18"/>
      <c r="WKF117" s="18"/>
      <c r="WKG117" s="18"/>
      <c r="WKH117" s="18"/>
      <c r="WKI117" s="18"/>
      <c r="WKJ117" s="18"/>
      <c r="WKK117" s="18"/>
      <c r="WKL117" s="18"/>
      <c r="WKM117" s="18"/>
      <c r="WKN117" s="18"/>
      <c r="WKO117" s="18"/>
      <c r="WKP117" s="18"/>
      <c r="WKQ117" s="18"/>
      <c r="WKR117" s="18"/>
      <c r="WKS117" s="18"/>
      <c r="WKT117" s="18"/>
      <c r="WKU117" s="18"/>
      <c r="WKV117" s="18"/>
      <c r="WKW117" s="18"/>
      <c r="WKX117" s="18"/>
      <c r="WKY117" s="18"/>
      <c r="WKZ117" s="18"/>
      <c r="WLA117" s="18"/>
      <c r="WLB117" s="18"/>
      <c r="WLC117" s="18"/>
      <c r="WLD117" s="18"/>
      <c r="WLE117" s="18"/>
      <c r="WLF117" s="18"/>
      <c r="WLG117" s="18"/>
      <c r="WLH117" s="18"/>
      <c r="WLI117" s="18"/>
      <c r="WLJ117" s="18"/>
      <c r="WLK117" s="18"/>
      <c r="WLL117" s="18"/>
      <c r="WLM117" s="18"/>
      <c r="WLN117" s="18"/>
      <c r="WLO117" s="18"/>
      <c r="WLP117" s="18"/>
      <c r="WLQ117" s="18"/>
      <c r="WLR117" s="18"/>
      <c r="WLS117" s="18"/>
      <c r="WLT117" s="18"/>
      <c r="WLU117" s="18"/>
      <c r="WLV117" s="18"/>
      <c r="WLW117" s="18"/>
      <c r="WLX117" s="18"/>
      <c r="WLY117" s="18"/>
      <c r="WLZ117" s="18"/>
      <c r="WMA117" s="18"/>
      <c r="WMB117" s="18"/>
      <c r="WMC117" s="18"/>
      <c r="WMD117" s="18"/>
      <c r="WME117" s="18"/>
      <c r="WMF117" s="18"/>
      <c r="WMG117" s="18"/>
      <c r="WMH117" s="18"/>
      <c r="WMI117" s="18"/>
      <c r="WMJ117" s="18"/>
      <c r="WMK117" s="18"/>
      <c r="WML117" s="18"/>
      <c r="WMM117" s="18"/>
      <c r="WMN117" s="18"/>
      <c r="WMO117" s="18"/>
      <c r="WMP117" s="18"/>
      <c r="WMQ117" s="18"/>
      <c r="WMR117" s="18"/>
      <c r="WMS117" s="18"/>
      <c r="WMT117" s="18"/>
      <c r="WMU117" s="18"/>
      <c r="WMV117" s="18"/>
      <c r="WMW117" s="18"/>
      <c r="WMX117" s="18"/>
      <c r="WMY117" s="18"/>
      <c r="WMZ117" s="18"/>
      <c r="WNA117" s="18"/>
      <c r="WNB117" s="18"/>
      <c r="WNC117" s="18"/>
      <c r="WND117" s="18"/>
      <c r="WNE117" s="18"/>
      <c r="WNF117" s="18"/>
      <c r="WNG117" s="18"/>
      <c r="WNH117" s="18"/>
      <c r="WNI117" s="18"/>
      <c r="WNJ117" s="18"/>
      <c r="WNK117" s="18"/>
      <c r="WNL117" s="18"/>
      <c r="WNM117" s="18"/>
      <c r="WNN117" s="18"/>
      <c r="WNO117" s="18"/>
      <c r="WNP117" s="18"/>
      <c r="WNQ117" s="18"/>
      <c r="WNR117" s="18"/>
      <c r="WNS117" s="18"/>
      <c r="WNT117" s="18"/>
      <c r="WNU117" s="18"/>
      <c r="WNV117" s="18"/>
      <c r="WNW117" s="18"/>
      <c r="WNX117" s="18"/>
      <c r="WNY117" s="18"/>
      <c r="WNZ117" s="18"/>
      <c r="WOA117" s="18"/>
      <c r="WOB117" s="18"/>
      <c r="WOC117" s="18"/>
      <c r="WOD117" s="18"/>
      <c r="WOE117" s="18"/>
      <c r="WOF117" s="18"/>
      <c r="WOG117" s="18"/>
      <c r="WOH117" s="18"/>
      <c r="WOI117" s="18"/>
      <c r="WOJ117" s="18"/>
      <c r="WOK117" s="18"/>
      <c r="WOL117" s="18"/>
      <c r="WOM117" s="18"/>
      <c r="WON117" s="18"/>
      <c r="WOO117" s="18"/>
      <c r="WOP117" s="18"/>
      <c r="WOQ117" s="18"/>
      <c r="WOR117" s="18"/>
      <c r="WOS117" s="18"/>
      <c r="WOT117" s="18"/>
      <c r="WOU117" s="18"/>
      <c r="WOV117" s="18"/>
      <c r="WOW117" s="18"/>
      <c r="WOX117" s="18"/>
      <c r="WOY117" s="18"/>
      <c r="WOZ117" s="18"/>
      <c r="WPA117" s="18"/>
      <c r="WPB117" s="18"/>
      <c r="WPC117" s="18"/>
      <c r="WPD117" s="18"/>
      <c r="WPE117" s="18"/>
      <c r="WPF117" s="18"/>
      <c r="WPG117" s="18"/>
      <c r="WPH117" s="18"/>
      <c r="WPI117" s="18"/>
      <c r="WPJ117" s="18"/>
      <c r="WPK117" s="18"/>
      <c r="WPL117" s="18"/>
      <c r="WPM117" s="18"/>
      <c r="WPN117" s="18"/>
      <c r="WPO117" s="18"/>
      <c r="WPP117" s="18"/>
      <c r="WPQ117" s="18"/>
      <c r="WPR117" s="18"/>
      <c r="WPS117" s="18"/>
      <c r="WPT117" s="18"/>
      <c r="WPU117" s="18"/>
      <c r="WPV117" s="18"/>
      <c r="WPW117" s="18"/>
      <c r="WPX117" s="18"/>
      <c r="WPY117" s="18"/>
      <c r="WPZ117" s="18"/>
      <c r="WQA117" s="18"/>
      <c r="WQB117" s="18"/>
      <c r="WQC117" s="18"/>
      <c r="WQD117" s="18"/>
      <c r="WQE117" s="18"/>
      <c r="WQF117" s="18"/>
      <c r="WQG117" s="18"/>
      <c r="WQH117" s="18"/>
      <c r="WQI117" s="18"/>
      <c r="WQJ117" s="18"/>
      <c r="WQK117" s="18"/>
      <c r="WQL117" s="18"/>
      <c r="WQM117" s="18"/>
      <c r="WQN117" s="18"/>
      <c r="WQO117" s="18"/>
      <c r="WQP117" s="18"/>
      <c r="WQQ117" s="18"/>
      <c r="WQR117" s="18"/>
      <c r="WQS117" s="18"/>
      <c r="WQT117" s="18"/>
      <c r="WQU117" s="18"/>
      <c r="WQV117" s="18"/>
      <c r="WQW117" s="18"/>
      <c r="WQX117" s="18"/>
      <c r="WQY117" s="18"/>
      <c r="WQZ117" s="18"/>
      <c r="WRA117" s="18"/>
      <c r="WRB117" s="18"/>
      <c r="WRC117" s="18"/>
      <c r="WRD117" s="18"/>
      <c r="WRE117" s="18"/>
      <c r="WRF117" s="18"/>
      <c r="WRG117" s="18"/>
      <c r="WRH117" s="18"/>
      <c r="WRI117" s="18"/>
      <c r="WRJ117" s="18"/>
      <c r="WRK117" s="18"/>
      <c r="WRL117" s="18"/>
      <c r="WRM117" s="18"/>
      <c r="WRN117" s="18"/>
      <c r="WRO117" s="18"/>
      <c r="WRP117" s="18"/>
      <c r="WRQ117" s="18"/>
      <c r="WRR117" s="18"/>
      <c r="WRS117" s="18"/>
      <c r="WRT117" s="18"/>
      <c r="WRU117" s="18"/>
      <c r="WRV117" s="18"/>
      <c r="WRW117" s="18"/>
      <c r="WRX117" s="18"/>
      <c r="WRY117" s="18"/>
      <c r="WRZ117" s="18"/>
      <c r="WSA117" s="18"/>
      <c r="WSB117" s="18"/>
      <c r="WSC117" s="18"/>
      <c r="WSD117" s="18"/>
      <c r="WSE117" s="18"/>
      <c r="WSF117" s="18"/>
      <c r="WSG117" s="18"/>
      <c r="WSH117" s="18"/>
      <c r="WSI117" s="18"/>
      <c r="WSJ117" s="18"/>
      <c r="WSK117" s="18"/>
      <c r="WSL117" s="18"/>
      <c r="WSM117" s="18"/>
      <c r="WSN117" s="18"/>
      <c r="WSO117" s="18"/>
      <c r="WSP117" s="18"/>
      <c r="WSQ117" s="18"/>
      <c r="WSR117" s="18"/>
      <c r="WSS117" s="18"/>
      <c r="WST117" s="18"/>
      <c r="WSU117" s="18"/>
      <c r="WSV117" s="18"/>
      <c r="WSW117" s="18"/>
      <c r="WSX117" s="18"/>
      <c r="WSY117" s="18"/>
      <c r="WSZ117" s="18"/>
      <c r="WTA117" s="18"/>
      <c r="WTB117" s="18"/>
      <c r="WTC117" s="18"/>
      <c r="WTD117" s="18"/>
      <c r="WTE117" s="18"/>
      <c r="WTF117" s="18"/>
      <c r="WTG117" s="18"/>
      <c r="WTH117" s="18"/>
      <c r="WTI117" s="18"/>
      <c r="WTJ117" s="18"/>
      <c r="WTK117" s="18"/>
      <c r="WTL117" s="18"/>
      <c r="WTM117" s="18"/>
      <c r="WTN117" s="18"/>
      <c r="WTO117" s="18"/>
      <c r="WTP117" s="18"/>
      <c r="WTQ117" s="18"/>
      <c r="WTR117" s="18"/>
      <c r="WTS117" s="18"/>
      <c r="WTT117" s="18"/>
      <c r="WTU117" s="18"/>
      <c r="WTV117" s="18"/>
      <c r="WTW117" s="18"/>
      <c r="WTX117" s="18"/>
      <c r="WTY117" s="18"/>
      <c r="WTZ117" s="18"/>
      <c r="WUA117" s="18"/>
      <c r="WUB117" s="18"/>
      <c r="WUC117" s="18"/>
      <c r="WUD117" s="18"/>
      <c r="WUE117" s="18"/>
      <c r="WUF117" s="18"/>
      <c r="WUG117" s="18"/>
      <c r="WUH117" s="18"/>
      <c r="WUI117" s="18"/>
      <c r="WUJ117" s="18"/>
      <c r="WUK117" s="18"/>
      <c r="WUL117" s="18"/>
      <c r="WUM117" s="18"/>
      <c r="WUN117" s="18"/>
      <c r="WUO117" s="18"/>
      <c r="WUP117" s="18"/>
      <c r="WUQ117" s="18"/>
      <c r="WUR117" s="18"/>
      <c r="WUS117" s="18"/>
      <c r="WUT117" s="18"/>
      <c r="WUU117" s="18"/>
      <c r="WUV117" s="18"/>
      <c r="WUW117" s="18"/>
      <c r="WUX117" s="18"/>
      <c r="WUY117" s="18"/>
      <c r="WUZ117" s="18"/>
      <c r="WVA117" s="18"/>
      <c r="WVB117" s="18"/>
      <c r="WVC117" s="18"/>
      <c r="WVD117" s="18"/>
      <c r="WVE117" s="18"/>
      <c r="WVF117" s="18"/>
      <c r="WVG117" s="18"/>
      <c r="WVH117" s="18"/>
      <c r="WVI117" s="18"/>
      <c r="WVJ117" s="18"/>
      <c r="WVK117" s="18"/>
      <c r="WVL117" s="18"/>
      <c r="WVM117" s="18"/>
      <c r="WVN117" s="18"/>
      <c r="WVO117" s="18"/>
      <c r="WVP117" s="18"/>
      <c r="WVQ117" s="18"/>
      <c r="WVR117" s="18"/>
      <c r="WVS117" s="18"/>
      <c r="WVT117" s="18"/>
      <c r="WVU117" s="18"/>
      <c r="WVV117" s="18"/>
      <c r="WVW117" s="18"/>
      <c r="WVX117" s="18"/>
      <c r="WVY117" s="18"/>
      <c r="WVZ117" s="18"/>
      <c r="WWA117" s="18"/>
      <c r="WWB117" s="18"/>
      <c r="WWC117" s="18"/>
      <c r="WWD117" s="18"/>
      <c r="WWE117" s="18"/>
      <c r="WWF117" s="18"/>
      <c r="WWG117" s="18"/>
      <c r="WWH117" s="18"/>
      <c r="WWI117" s="18"/>
      <c r="WWJ117" s="18"/>
      <c r="WWK117" s="18"/>
      <c r="WWL117" s="18"/>
      <c r="WWM117" s="18"/>
      <c r="WWN117" s="18"/>
      <c r="WWO117" s="18"/>
      <c r="WWP117" s="18"/>
      <c r="WWQ117" s="18"/>
      <c r="WWR117" s="18"/>
      <c r="WWS117" s="18"/>
      <c r="WWT117" s="18"/>
      <c r="WWU117" s="18"/>
      <c r="WWV117" s="18"/>
      <c r="WWW117" s="18"/>
      <c r="WWX117" s="18"/>
      <c r="WWY117" s="18"/>
      <c r="WWZ117" s="18"/>
      <c r="WXA117" s="18"/>
      <c r="WXB117" s="18"/>
      <c r="WXC117" s="18"/>
      <c r="WXD117" s="18"/>
      <c r="WXE117" s="18"/>
      <c r="WXF117" s="18"/>
      <c r="WXG117" s="18"/>
      <c r="WXH117" s="18"/>
      <c r="WXI117" s="18"/>
      <c r="WXJ117" s="18"/>
      <c r="WXK117" s="18"/>
      <c r="WXL117" s="18"/>
      <c r="WXM117" s="18"/>
      <c r="WXN117" s="18"/>
      <c r="WXO117" s="18"/>
      <c r="WXP117" s="18"/>
      <c r="WXQ117" s="18"/>
      <c r="WXR117" s="18"/>
      <c r="WXS117" s="18"/>
      <c r="WXT117" s="18"/>
      <c r="WXU117" s="18"/>
      <c r="WXV117" s="18"/>
      <c r="WXW117" s="18"/>
      <c r="WXX117" s="18"/>
      <c r="WXY117" s="18"/>
      <c r="WXZ117" s="18"/>
      <c r="WYA117" s="18"/>
      <c r="WYB117" s="18"/>
      <c r="WYC117" s="18"/>
      <c r="WYD117" s="18"/>
      <c r="WYE117" s="18"/>
      <c r="WYF117" s="18"/>
      <c r="WYG117" s="18"/>
      <c r="WYH117" s="18"/>
      <c r="WYI117" s="18"/>
      <c r="WYJ117" s="18"/>
      <c r="WYK117" s="18"/>
      <c r="WYL117" s="18"/>
      <c r="WYM117" s="18"/>
      <c r="WYN117" s="18"/>
      <c r="WYO117" s="18"/>
      <c r="WYP117" s="18"/>
      <c r="WYQ117" s="18"/>
      <c r="WYR117" s="18"/>
      <c r="WYS117" s="18"/>
      <c r="WYT117" s="18"/>
      <c r="WYU117" s="18"/>
      <c r="WYV117" s="18"/>
      <c r="WYW117" s="18"/>
      <c r="WYX117" s="18"/>
      <c r="WYY117" s="18"/>
      <c r="WYZ117" s="18"/>
      <c r="WZA117" s="18"/>
      <c r="WZB117" s="18"/>
      <c r="WZC117" s="18"/>
      <c r="WZD117" s="18"/>
      <c r="WZE117" s="18"/>
      <c r="WZF117" s="18"/>
      <c r="WZG117" s="18"/>
      <c r="WZH117" s="18"/>
      <c r="WZI117" s="18"/>
      <c r="WZJ117" s="18"/>
      <c r="WZK117" s="18"/>
      <c r="WZL117" s="18"/>
      <c r="WZM117" s="18"/>
      <c r="WZN117" s="18"/>
      <c r="WZO117" s="18"/>
      <c r="WZP117" s="18"/>
      <c r="WZQ117" s="18"/>
      <c r="WZR117" s="18"/>
      <c r="WZS117" s="18"/>
      <c r="WZT117" s="18"/>
      <c r="WZU117" s="18"/>
      <c r="WZV117" s="18"/>
      <c r="WZW117" s="18"/>
      <c r="WZX117" s="18"/>
      <c r="WZY117" s="18"/>
      <c r="WZZ117" s="18"/>
      <c r="XAA117" s="18"/>
      <c r="XAB117" s="18"/>
      <c r="XAC117" s="18"/>
      <c r="XAD117" s="18"/>
      <c r="XAE117" s="18"/>
      <c r="XAF117" s="18"/>
      <c r="XAG117" s="18"/>
      <c r="XAH117" s="18"/>
      <c r="XAI117" s="18"/>
      <c r="XAJ117" s="18"/>
      <c r="XAK117" s="18"/>
      <c r="XAL117" s="18"/>
      <c r="XAM117" s="18"/>
      <c r="XAN117" s="18"/>
      <c r="XAO117" s="18"/>
      <c r="XAP117" s="18"/>
      <c r="XAQ117" s="18"/>
      <c r="XAR117" s="18"/>
      <c r="XAS117" s="18"/>
      <c r="XAT117" s="18"/>
      <c r="XAU117" s="18"/>
      <c r="XAV117" s="18"/>
      <c r="XAW117" s="18"/>
      <c r="XAX117" s="18"/>
      <c r="XAY117" s="18"/>
      <c r="XAZ117" s="18"/>
      <c r="XBA117" s="18"/>
      <c r="XBB117" s="18"/>
      <c r="XBC117" s="18"/>
      <c r="XBD117" s="18"/>
      <c r="XBE117" s="18"/>
      <c r="XBF117" s="18"/>
      <c r="XBG117" s="18"/>
      <c r="XBH117" s="18"/>
      <c r="XBI117" s="18"/>
      <c r="XBJ117" s="18"/>
      <c r="XBK117" s="18"/>
      <c r="XBL117" s="18"/>
      <c r="XBM117" s="18"/>
      <c r="XBN117" s="18"/>
      <c r="XBO117" s="18"/>
      <c r="XBP117" s="18"/>
      <c r="XBQ117" s="18"/>
      <c r="XBR117" s="18"/>
      <c r="XBS117" s="18"/>
      <c r="XBT117" s="18"/>
      <c r="XBU117" s="18"/>
      <c r="XBV117" s="18"/>
      <c r="XBW117" s="18"/>
      <c r="XBX117" s="18"/>
      <c r="XBY117" s="18"/>
      <c r="XBZ117" s="18"/>
      <c r="XCA117" s="18"/>
      <c r="XCB117" s="18"/>
      <c r="XCC117" s="18"/>
      <c r="XCD117" s="18"/>
      <c r="XCE117" s="18"/>
      <c r="XCF117" s="18"/>
      <c r="XCG117" s="18"/>
      <c r="XCH117" s="18"/>
      <c r="XCI117" s="18"/>
      <c r="XCJ117" s="18"/>
      <c r="XCK117" s="18"/>
      <c r="XCL117" s="18"/>
      <c r="XCM117" s="18"/>
      <c r="XCN117" s="18"/>
      <c r="XCO117" s="18"/>
      <c r="XCP117" s="18"/>
      <c r="XCQ117" s="18"/>
      <c r="XCR117" s="18"/>
      <c r="XCS117" s="18"/>
      <c r="XCT117" s="18"/>
      <c r="XCU117" s="18"/>
      <c r="XCV117" s="18"/>
      <c r="XCW117" s="18"/>
      <c r="XCX117" s="18"/>
      <c r="XCY117" s="18"/>
      <c r="XCZ117" s="18"/>
      <c r="XDA117" s="18"/>
      <c r="XDB117" s="18"/>
      <c r="XDC117" s="18"/>
      <c r="XDD117" s="18"/>
      <c r="XDE117" s="18"/>
      <c r="XDF117" s="18"/>
      <c r="XDG117" s="18"/>
      <c r="XDH117" s="18"/>
      <c r="XDI117" s="18"/>
      <c r="XDJ117" s="18"/>
      <c r="XDK117" s="18"/>
      <c r="XDL117" s="18"/>
      <c r="XDM117" s="18"/>
      <c r="XDN117" s="18"/>
      <c r="XDO117" s="18"/>
      <c r="XDP117" s="18"/>
      <c r="XDQ117" s="18"/>
      <c r="XDR117" s="18"/>
      <c r="XDS117" s="18"/>
      <c r="XDT117" s="18"/>
      <c r="XDU117" s="18"/>
      <c r="XDV117" s="18"/>
      <c r="XDW117" s="18"/>
      <c r="XDX117" s="18"/>
      <c r="XDY117" s="18"/>
      <c r="XDZ117" s="18"/>
      <c r="XEA117" s="18"/>
      <c r="XEB117" s="18"/>
      <c r="XEC117" s="18"/>
      <c r="XED117" s="18"/>
      <c r="XEE117" s="18"/>
      <c r="XEF117" s="18"/>
      <c r="XEG117" s="18"/>
      <c r="XEH117" s="18"/>
      <c r="XEI117" s="18"/>
      <c r="XEJ117" s="18"/>
      <c r="XEK117" s="18"/>
      <c r="XEL117" s="18"/>
      <c r="XEM117" s="18"/>
      <c r="XEN117" s="18"/>
      <c r="XEO117" s="18"/>
      <c r="XEP117" s="18"/>
      <c r="XEQ117" s="18"/>
      <c r="XER117" s="18"/>
      <c r="XES117" s="18"/>
      <c r="XET117" s="18"/>
      <c r="XEU117" s="18"/>
      <c r="XEV117" s="18"/>
      <c r="XEW117" s="18"/>
      <c r="XEX117" s="18"/>
      <c r="XEY117" s="18"/>
      <c r="XEZ117" s="18"/>
      <c r="XFA117" s="18"/>
      <c r="XFB117" s="18"/>
    </row>
  </sheetData>
  <mergeCells count="7">
    <mergeCell ref="B100:H100"/>
    <mergeCell ref="B3:P3"/>
    <mergeCell ref="B4:P4"/>
    <mergeCell ref="B5:P5"/>
    <mergeCell ref="B9:B10"/>
    <mergeCell ref="C9:C10"/>
    <mergeCell ref="D9:P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B5B9AC-4452-442A-AFAA-F7DF003DBB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7ACCA6-B367-486B-8B87-01E9ABC539C2}">
  <ds:schemaRefs>
    <ds:schemaRef ds:uri="09100588-ee89-45b2-81d6-a67d223ce91b"/>
    <ds:schemaRef ds:uri="http://purl.org/dc/terms/"/>
    <ds:schemaRef ds:uri="http://purl.org/dc/elements/1.1/"/>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f7c7372e-77c9-4c4a-9e9a-3e04be05905d"/>
  </ds:schemaRefs>
</ds:datastoreItem>
</file>

<file path=customXml/itemProps3.xml><?xml version="1.0" encoding="utf-8"?>
<ds:datastoreItem xmlns:ds="http://schemas.openxmlformats.org/officeDocument/2006/customXml" ds:itemID="{7DBA0907-6974-45E0-8B10-007E4508DD1F}">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2009</vt:lpstr>
      <vt:lpstr>2010</vt:lpstr>
      <vt:lpstr>2011</vt:lpstr>
      <vt:lpstr>2012</vt:lpstr>
      <vt:lpstr>2013</vt:lpstr>
      <vt:lpstr>2014 </vt:lpstr>
      <vt:lpstr>2015</vt:lpstr>
      <vt:lpstr>2016</vt:lpstr>
      <vt:lpstr>2017</vt:lpstr>
      <vt:lpstr>2018</vt:lpstr>
      <vt:lpstr>2019</vt:lpstr>
      <vt:lpstr>2020</vt:lpstr>
      <vt:lpstr>2021</vt:lpstr>
      <vt:lpstr>2022</vt:lpstr>
      <vt:lpstr>2023</vt:lpstr>
      <vt:lpstr>2024</vt:lpstr>
      <vt:lpstr>2025</vt:lpstr>
      <vt:lpstr>2026</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Milagros Rojas Salazar</dc:creator>
  <cp:keywords/>
  <dc:description/>
  <cp:lastModifiedBy>Yan Li Suarez</cp:lastModifiedBy>
  <cp:revision/>
  <dcterms:created xsi:type="dcterms:W3CDTF">2015-05-12T19:50:28Z</dcterms:created>
  <dcterms:modified xsi:type="dcterms:W3CDTF">2026-08-18T13:37:10Z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ies>
</file>